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60税務\03地方税関係\0306徴収関係\●徴収実績調\徴収実績（R6～R7）\徴収実績（R7）\02_R8.5月末\12_HP更新\"/>
    </mc:Choice>
  </mc:AlternateContent>
  <xr:revisionPtr revIDLastSave="0" documentId="13_ncr:1_{6AE0E060-D3C4-4945-B7E0-E95DA6A30637}" xr6:coauthVersionLast="47" xr6:coauthVersionMax="47" xr10:uidLastSave="{00000000-0000-0000-0000-000000000000}"/>
  <bookViews>
    <workbookView xWindow="3105" yWindow="3525" windowWidth="21600" windowHeight="11295" xr2:uid="{C9C30831-59AC-48A5-B78D-49BCE8F12186}"/>
  </bookViews>
  <sheets>
    <sheet name="たばこ" sheetId="1" r:id="rId1"/>
  </sheets>
  <definedNames>
    <definedName name="_xlnm._FilterDatabase" localSheetId="0" hidden="1">たばこ!$A$6:$AB$6</definedName>
    <definedName name="_xlnm.Print_Area" localSheetId="0">たばこ!$A$1:$AB$54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3" i="1" l="1"/>
  <c r="R53" i="1"/>
  <c r="S52" i="1"/>
  <c r="R52" i="1"/>
  <c r="S51" i="1"/>
  <c r="R51" i="1"/>
  <c r="S50" i="1"/>
  <c r="R50" i="1"/>
  <c r="S49" i="1"/>
  <c r="R49" i="1"/>
  <c r="S48" i="1"/>
  <c r="R48" i="1"/>
  <c r="S47" i="1"/>
  <c r="R47" i="1"/>
  <c r="S46" i="1"/>
  <c r="R46" i="1"/>
  <c r="S45" i="1"/>
  <c r="R45" i="1"/>
  <c r="S44" i="1"/>
  <c r="R44" i="1"/>
  <c r="S43" i="1"/>
  <c r="R43" i="1"/>
  <c r="S42" i="1"/>
  <c r="R42" i="1"/>
  <c r="X53" i="1"/>
  <c r="W53" i="1"/>
  <c r="U53" i="1"/>
  <c r="T53" i="1"/>
  <c r="K53" i="1"/>
  <c r="J53" i="1"/>
  <c r="I53" i="1"/>
  <c r="H53" i="1"/>
  <c r="F53" i="1"/>
  <c r="E53" i="1"/>
  <c r="G53" i="1" s="1"/>
  <c r="D53" i="1"/>
  <c r="C53" i="1"/>
  <c r="X52" i="1"/>
  <c r="W52" i="1"/>
  <c r="U52" i="1"/>
  <c r="T52" i="1"/>
  <c r="K52" i="1"/>
  <c r="J52" i="1"/>
  <c r="I52" i="1"/>
  <c r="H52" i="1"/>
  <c r="F52" i="1"/>
  <c r="E52" i="1"/>
  <c r="G52" i="1" s="1"/>
  <c r="D52" i="1"/>
  <c r="C52" i="1"/>
  <c r="Y39" i="1"/>
  <c r="V39" i="1"/>
  <c r="P39" i="1"/>
  <c r="L39" i="1"/>
  <c r="AA39" i="1"/>
  <c r="O39" i="1"/>
  <c r="Q39" i="1" s="1"/>
  <c r="M39" i="1"/>
  <c r="Y38" i="1"/>
  <c r="V38" i="1"/>
  <c r="P38" i="1"/>
  <c r="L38" i="1"/>
  <c r="AA38" i="1"/>
  <c r="Y37" i="1"/>
  <c r="V37" i="1"/>
  <c r="P37" i="1"/>
  <c r="N37" i="1"/>
  <c r="O37" i="1"/>
  <c r="Q37" i="1" s="1"/>
  <c r="Z37" i="1"/>
  <c r="X51" i="1"/>
  <c r="W51" i="1"/>
  <c r="U51" i="1"/>
  <c r="T51" i="1"/>
  <c r="J51" i="1"/>
  <c r="H51" i="1"/>
  <c r="F51" i="1"/>
  <c r="E51" i="1"/>
  <c r="G51" i="1" s="1"/>
  <c r="D51" i="1"/>
  <c r="Y35" i="1"/>
  <c r="V35" i="1"/>
  <c r="P35" i="1"/>
  <c r="N35" i="1"/>
  <c r="O35" i="1"/>
  <c r="Q35" i="1" s="1"/>
  <c r="Z35" i="1"/>
  <c r="Y34" i="1"/>
  <c r="V34" i="1"/>
  <c r="P34" i="1"/>
  <c r="N34" i="1"/>
  <c r="O34" i="1"/>
  <c r="Q34" i="1" s="1"/>
  <c r="Z34" i="1"/>
  <c r="Y33" i="1"/>
  <c r="V33" i="1"/>
  <c r="P33" i="1"/>
  <c r="N33" i="1"/>
  <c r="O33" i="1"/>
  <c r="Q33" i="1" s="1"/>
  <c r="Z33" i="1"/>
  <c r="Y32" i="1"/>
  <c r="V32" i="1"/>
  <c r="P32" i="1"/>
  <c r="N32" i="1"/>
  <c r="O32" i="1"/>
  <c r="Q32" i="1" s="1"/>
  <c r="Z32" i="1"/>
  <c r="Y31" i="1"/>
  <c r="V31" i="1"/>
  <c r="P31" i="1"/>
  <c r="N31" i="1"/>
  <c r="O31" i="1"/>
  <c r="Q31" i="1" s="1"/>
  <c r="Z31" i="1"/>
  <c r="Y30" i="1"/>
  <c r="V30" i="1"/>
  <c r="P30" i="1"/>
  <c r="L30" i="1"/>
  <c r="N30" i="1"/>
  <c r="O30" i="1"/>
  <c r="Q30" i="1" s="1"/>
  <c r="Z30" i="1"/>
  <c r="Y29" i="1"/>
  <c r="V29" i="1"/>
  <c r="P29" i="1"/>
  <c r="L29" i="1"/>
  <c r="N29" i="1"/>
  <c r="O29" i="1"/>
  <c r="Q29" i="1" s="1"/>
  <c r="Z29" i="1"/>
  <c r="X50" i="1"/>
  <c r="W50" i="1"/>
  <c r="U50" i="1"/>
  <c r="T50" i="1"/>
  <c r="K50" i="1"/>
  <c r="J50" i="1"/>
  <c r="I50" i="1"/>
  <c r="H50" i="1"/>
  <c r="F50" i="1"/>
  <c r="E50" i="1"/>
  <c r="D50" i="1"/>
  <c r="C50" i="1"/>
  <c r="Y27" i="1"/>
  <c r="V27" i="1"/>
  <c r="P27" i="1"/>
  <c r="L27" i="1"/>
  <c r="N27" i="1"/>
  <c r="O27" i="1"/>
  <c r="Q27" i="1" s="1"/>
  <c r="Z27" i="1"/>
  <c r="Y26" i="1"/>
  <c r="V26" i="1"/>
  <c r="P26" i="1"/>
  <c r="L26" i="1"/>
  <c r="N26" i="1"/>
  <c r="O26" i="1"/>
  <c r="Q26" i="1" s="1"/>
  <c r="Z26" i="1"/>
  <c r="Y25" i="1"/>
  <c r="V25" i="1"/>
  <c r="P25" i="1"/>
  <c r="L25" i="1"/>
  <c r="N25" i="1"/>
  <c r="O25" i="1"/>
  <c r="Q25" i="1" s="1"/>
  <c r="Z25" i="1"/>
  <c r="Y24" i="1"/>
  <c r="V24" i="1"/>
  <c r="P24" i="1"/>
  <c r="L24" i="1"/>
  <c r="N24" i="1"/>
  <c r="O24" i="1"/>
  <c r="Q24" i="1" s="1"/>
  <c r="Z24" i="1"/>
  <c r="Y23" i="1"/>
  <c r="V23" i="1"/>
  <c r="P23" i="1"/>
  <c r="L23" i="1"/>
  <c r="N23" i="1"/>
  <c r="O23" i="1"/>
  <c r="Q23" i="1" s="1"/>
  <c r="Z23" i="1"/>
  <c r="Y22" i="1"/>
  <c r="V22" i="1"/>
  <c r="P22" i="1"/>
  <c r="L22" i="1"/>
  <c r="N22" i="1"/>
  <c r="O22" i="1"/>
  <c r="Q22" i="1" s="1"/>
  <c r="Z22" i="1"/>
  <c r="X49" i="1"/>
  <c r="X45" i="1" s="1"/>
  <c r="W49" i="1"/>
  <c r="U49" i="1"/>
  <c r="U45" i="1" s="1"/>
  <c r="T49" i="1"/>
  <c r="K49" i="1"/>
  <c r="J49" i="1"/>
  <c r="I49" i="1"/>
  <c r="H49" i="1"/>
  <c r="F49" i="1"/>
  <c r="F45" i="1" s="1"/>
  <c r="E49" i="1"/>
  <c r="D49" i="1"/>
  <c r="D45" i="1" s="1"/>
  <c r="C49" i="1"/>
  <c r="Y20" i="1"/>
  <c r="V20" i="1"/>
  <c r="P20" i="1"/>
  <c r="L20" i="1"/>
  <c r="N20" i="1"/>
  <c r="O20" i="1"/>
  <c r="Q20" i="1" s="1"/>
  <c r="Z20" i="1"/>
  <c r="Y19" i="1"/>
  <c r="V19" i="1"/>
  <c r="P19" i="1"/>
  <c r="L19" i="1"/>
  <c r="N19" i="1"/>
  <c r="O19" i="1"/>
  <c r="Q19" i="1" s="1"/>
  <c r="Z19" i="1"/>
  <c r="Y18" i="1"/>
  <c r="V18" i="1"/>
  <c r="P18" i="1"/>
  <c r="L18" i="1"/>
  <c r="N18" i="1"/>
  <c r="O18" i="1"/>
  <c r="Q18" i="1" s="1"/>
  <c r="Z18" i="1"/>
  <c r="Y17" i="1"/>
  <c r="V17" i="1"/>
  <c r="P17" i="1"/>
  <c r="L17" i="1"/>
  <c r="N17" i="1"/>
  <c r="O17" i="1"/>
  <c r="Q17" i="1" s="1"/>
  <c r="Z17" i="1"/>
  <c r="Y16" i="1"/>
  <c r="V16" i="1"/>
  <c r="P16" i="1"/>
  <c r="L16" i="1"/>
  <c r="N16" i="1"/>
  <c r="O16" i="1"/>
  <c r="Q16" i="1" s="1"/>
  <c r="Z16" i="1"/>
  <c r="Y15" i="1"/>
  <c r="V15" i="1"/>
  <c r="P15" i="1"/>
  <c r="L15" i="1"/>
  <c r="N15" i="1"/>
  <c r="O15" i="1"/>
  <c r="Q15" i="1" s="1"/>
  <c r="Z15" i="1"/>
  <c r="Y14" i="1"/>
  <c r="V14" i="1"/>
  <c r="P14" i="1"/>
  <c r="L14" i="1"/>
  <c r="N14" i="1"/>
  <c r="O14" i="1"/>
  <c r="Z14" i="1"/>
  <c r="Y13" i="1"/>
  <c r="V13" i="1"/>
  <c r="P13" i="1"/>
  <c r="L13" i="1"/>
  <c r="N13" i="1"/>
  <c r="O13" i="1"/>
  <c r="Q13" i="1" s="1"/>
  <c r="Z13" i="1"/>
  <c r="Y12" i="1"/>
  <c r="V12" i="1"/>
  <c r="P12" i="1"/>
  <c r="L12" i="1"/>
  <c r="N12" i="1"/>
  <c r="O12" i="1"/>
  <c r="Q12" i="1" s="1"/>
  <c r="Z12" i="1"/>
  <c r="X47" i="1"/>
  <c r="W47" i="1"/>
  <c r="U47" i="1"/>
  <c r="T47" i="1"/>
  <c r="K47" i="1"/>
  <c r="J47" i="1"/>
  <c r="I47" i="1"/>
  <c r="H47" i="1"/>
  <c r="F47" i="1"/>
  <c r="E47" i="1"/>
  <c r="D47" i="1"/>
  <c r="C47" i="1"/>
  <c r="Y10" i="1"/>
  <c r="V10" i="1"/>
  <c r="P10" i="1"/>
  <c r="L10" i="1"/>
  <c r="N10" i="1"/>
  <c r="M10" i="1"/>
  <c r="G10" i="1"/>
  <c r="AA10" i="1"/>
  <c r="Z10" i="1"/>
  <c r="Y9" i="1"/>
  <c r="V9" i="1"/>
  <c r="P9" i="1"/>
  <c r="L9" i="1"/>
  <c r="N9" i="1"/>
  <c r="M9" i="1"/>
  <c r="G9" i="1"/>
  <c r="AA9" i="1"/>
  <c r="Z9" i="1"/>
  <c r="W45" i="1" l="1"/>
  <c r="T45" i="1"/>
  <c r="AB10" i="1"/>
  <c r="Q14" i="1"/>
  <c r="N50" i="1"/>
  <c r="P50" i="1"/>
  <c r="AB9" i="1"/>
  <c r="G47" i="1"/>
  <c r="G50" i="1"/>
  <c r="N52" i="1"/>
  <c r="P52" i="1"/>
  <c r="N53" i="1"/>
  <c r="P53" i="1"/>
  <c r="D46" i="1"/>
  <c r="D43" i="1"/>
  <c r="D42" i="1" s="1"/>
  <c r="F46" i="1"/>
  <c r="F43" i="1"/>
  <c r="F42" i="1" s="1"/>
  <c r="H46" i="1"/>
  <c r="H43" i="1"/>
  <c r="J46" i="1"/>
  <c r="J43" i="1"/>
  <c r="L7" i="1"/>
  <c r="N7" i="1"/>
  <c r="P7" i="1"/>
  <c r="T46" i="1"/>
  <c r="T43" i="1"/>
  <c r="T42" i="1" s="1"/>
  <c r="V7" i="1"/>
  <c r="X46" i="1"/>
  <c r="X43" i="1"/>
  <c r="X42" i="1" s="1"/>
  <c r="Z7" i="1"/>
  <c r="D48" i="1"/>
  <c r="D44" i="1"/>
  <c r="AA8" i="1"/>
  <c r="F48" i="1"/>
  <c r="F44" i="1"/>
  <c r="H48" i="1"/>
  <c r="H44" i="1"/>
  <c r="M8" i="1"/>
  <c r="J48" i="1"/>
  <c r="J44" i="1"/>
  <c r="O8" i="1"/>
  <c r="L8" i="1"/>
  <c r="C46" i="1"/>
  <c r="C43" i="1"/>
  <c r="E46" i="1"/>
  <c r="E43" i="1"/>
  <c r="G7" i="1"/>
  <c r="I46" i="1"/>
  <c r="N46" i="1" s="1"/>
  <c r="I43" i="1"/>
  <c r="K46" i="1"/>
  <c r="P46" i="1" s="1"/>
  <c r="K43" i="1"/>
  <c r="M7" i="1"/>
  <c r="O7" i="1"/>
  <c r="U46" i="1"/>
  <c r="U43" i="1"/>
  <c r="U42" i="1" s="1"/>
  <c r="W46" i="1"/>
  <c r="W43" i="1"/>
  <c r="W42" i="1" s="1"/>
  <c r="Y7" i="1"/>
  <c r="AA7" i="1"/>
  <c r="C48" i="1"/>
  <c r="C44" i="1"/>
  <c r="Z8" i="1"/>
  <c r="E48" i="1"/>
  <c r="E44" i="1"/>
  <c r="G44" i="1" s="1"/>
  <c r="G8" i="1"/>
  <c r="I48" i="1"/>
  <c r="N48" i="1" s="1"/>
  <c r="I44" i="1"/>
  <c r="K48" i="1"/>
  <c r="P48" i="1" s="1"/>
  <c r="K44" i="1"/>
  <c r="P44" i="1" s="1"/>
  <c r="P8" i="1"/>
  <c r="N8" i="1"/>
  <c r="U48" i="1"/>
  <c r="U44" i="1"/>
  <c r="W48" i="1"/>
  <c r="W44" i="1"/>
  <c r="Y8" i="1"/>
  <c r="O9" i="1"/>
  <c r="Q9" i="1" s="1"/>
  <c r="O10" i="1"/>
  <c r="Q10" i="1" s="1"/>
  <c r="G11" i="1"/>
  <c r="N47" i="1"/>
  <c r="P47" i="1"/>
  <c r="M11" i="1"/>
  <c r="O11" i="1"/>
  <c r="Y11" i="1"/>
  <c r="AA11" i="1"/>
  <c r="G12" i="1"/>
  <c r="M12" i="1"/>
  <c r="AA12" i="1"/>
  <c r="AB12" i="1" s="1"/>
  <c r="G13" i="1"/>
  <c r="M13" i="1"/>
  <c r="AA13" i="1"/>
  <c r="AB13" i="1" s="1"/>
  <c r="G14" i="1"/>
  <c r="M14" i="1"/>
  <c r="AA14" i="1"/>
  <c r="AB14" i="1" s="1"/>
  <c r="G15" i="1"/>
  <c r="M15" i="1"/>
  <c r="AA15" i="1"/>
  <c r="AB15" i="1" s="1"/>
  <c r="G16" i="1"/>
  <c r="M16" i="1"/>
  <c r="AA16" i="1"/>
  <c r="AB16" i="1" s="1"/>
  <c r="G17" i="1"/>
  <c r="M17" i="1"/>
  <c r="AA17" i="1"/>
  <c r="AB17" i="1" s="1"/>
  <c r="G18" i="1"/>
  <c r="M18" i="1"/>
  <c r="AA18" i="1"/>
  <c r="AB18" i="1" s="1"/>
  <c r="G19" i="1"/>
  <c r="M19" i="1"/>
  <c r="AA19" i="1"/>
  <c r="AB19" i="1" s="1"/>
  <c r="G20" i="1"/>
  <c r="M20" i="1"/>
  <c r="AA20" i="1"/>
  <c r="AB20" i="1" s="1"/>
  <c r="G49" i="1"/>
  <c r="E45" i="1"/>
  <c r="G45" i="1" s="1"/>
  <c r="G21" i="1"/>
  <c r="N49" i="1"/>
  <c r="P49" i="1"/>
  <c r="M21" i="1"/>
  <c r="O21" i="1"/>
  <c r="Y21" i="1"/>
  <c r="Y49" i="1" s="1"/>
  <c r="AA21" i="1"/>
  <c r="G22" i="1"/>
  <c r="M22" i="1"/>
  <c r="AA22" i="1"/>
  <c r="AB22" i="1" s="1"/>
  <c r="G23" i="1"/>
  <c r="M23" i="1"/>
  <c r="AA23" i="1"/>
  <c r="AB23" i="1" s="1"/>
  <c r="G24" i="1"/>
  <c r="M24" i="1"/>
  <c r="AA24" i="1"/>
  <c r="AB24" i="1" s="1"/>
  <c r="G25" i="1"/>
  <c r="M25" i="1"/>
  <c r="AA25" i="1"/>
  <c r="AB25" i="1" s="1"/>
  <c r="G26" i="1"/>
  <c r="M26" i="1"/>
  <c r="AA26" i="1"/>
  <c r="AB26" i="1" s="1"/>
  <c r="G27" i="1"/>
  <c r="M27" i="1"/>
  <c r="AA27" i="1"/>
  <c r="AB27" i="1" s="1"/>
  <c r="G28" i="1"/>
  <c r="M28" i="1"/>
  <c r="O28" i="1"/>
  <c r="Y28" i="1"/>
  <c r="Y50" i="1" s="1"/>
  <c r="AA28" i="1"/>
  <c r="G29" i="1"/>
  <c r="M29" i="1"/>
  <c r="AA29" i="1"/>
  <c r="AB29" i="1" s="1"/>
  <c r="G30" i="1"/>
  <c r="M30" i="1"/>
  <c r="AA30" i="1"/>
  <c r="AB30" i="1" s="1"/>
  <c r="G31" i="1"/>
  <c r="G32" i="1"/>
  <c r="G33" i="1"/>
  <c r="G34" i="1"/>
  <c r="G35" i="1"/>
  <c r="C51" i="1"/>
  <c r="C45" i="1" s="1"/>
  <c r="Z36" i="1"/>
  <c r="G36" i="1"/>
  <c r="I51" i="1"/>
  <c r="N51" i="1" s="1"/>
  <c r="N36" i="1"/>
  <c r="K51" i="1"/>
  <c r="P51" i="1" s="1"/>
  <c r="P36" i="1"/>
  <c r="O36" i="1"/>
  <c r="Y36" i="1"/>
  <c r="Y51" i="1" s="1"/>
  <c r="G37" i="1"/>
  <c r="M38" i="1"/>
  <c r="Z38" i="1"/>
  <c r="AB38" i="1" s="1"/>
  <c r="O38" i="1"/>
  <c r="Q38" i="1" s="1"/>
  <c r="G38" i="1"/>
  <c r="T48" i="1"/>
  <c r="T44" i="1"/>
  <c r="V8" i="1"/>
  <c r="X48" i="1"/>
  <c r="X44" i="1"/>
  <c r="M47" i="1"/>
  <c r="L47" i="1"/>
  <c r="O47" i="1"/>
  <c r="L11" i="1"/>
  <c r="N11" i="1"/>
  <c r="P11" i="1"/>
  <c r="V11" i="1"/>
  <c r="Z11" i="1"/>
  <c r="M49" i="1"/>
  <c r="H45" i="1"/>
  <c r="L49" i="1"/>
  <c r="O49" i="1"/>
  <c r="Q49" i="1" s="1"/>
  <c r="J45" i="1"/>
  <c r="L21" i="1"/>
  <c r="N21" i="1"/>
  <c r="P21" i="1"/>
  <c r="V21" i="1"/>
  <c r="V49" i="1" s="1"/>
  <c r="Z21" i="1"/>
  <c r="M50" i="1"/>
  <c r="L50" i="1"/>
  <c r="O50" i="1"/>
  <c r="Q50" i="1" s="1"/>
  <c r="L28" i="1"/>
  <c r="N28" i="1"/>
  <c r="P28" i="1"/>
  <c r="V28" i="1"/>
  <c r="V50" i="1" s="1"/>
  <c r="Z28" i="1"/>
  <c r="L31" i="1"/>
  <c r="M31" i="1"/>
  <c r="AA31" i="1"/>
  <c r="AB31" i="1" s="1"/>
  <c r="L32" i="1"/>
  <c r="M32" i="1"/>
  <c r="AA32" i="1"/>
  <c r="AB32" i="1" s="1"/>
  <c r="L33" i="1"/>
  <c r="M33" i="1"/>
  <c r="AA33" i="1"/>
  <c r="AB33" i="1" s="1"/>
  <c r="L34" i="1"/>
  <c r="M34" i="1"/>
  <c r="AA34" i="1"/>
  <c r="AB34" i="1" s="1"/>
  <c r="L35" i="1"/>
  <c r="M35" i="1"/>
  <c r="AA35" i="1"/>
  <c r="AB35" i="1" s="1"/>
  <c r="M36" i="1"/>
  <c r="AA36" i="1"/>
  <c r="L37" i="1"/>
  <c r="M37" i="1"/>
  <c r="AA37" i="1"/>
  <c r="AB37" i="1" s="1"/>
  <c r="M51" i="1"/>
  <c r="L51" i="1"/>
  <c r="O51" i="1"/>
  <c r="L36" i="1"/>
  <c r="V36" i="1"/>
  <c r="V51" i="1" s="1"/>
  <c r="N38" i="1"/>
  <c r="N39" i="1"/>
  <c r="Z39" i="1"/>
  <c r="AB39" i="1" s="1"/>
  <c r="M52" i="1"/>
  <c r="L52" i="1"/>
  <c r="O52" i="1"/>
  <c r="Q52" i="1" s="1"/>
  <c r="L40" i="1"/>
  <c r="N40" i="1"/>
  <c r="P40" i="1"/>
  <c r="V40" i="1"/>
  <c r="V52" i="1" s="1"/>
  <c r="Z40" i="1"/>
  <c r="M53" i="1"/>
  <c r="L53" i="1"/>
  <c r="O53" i="1"/>
  <c r="Q53" i="1" s="1"/>
  <c r="L41" i="1"/>
  <c r="N41" i="1"/>
  <c r="P41" i="1"/>
  <c r="V41" i="1"/>
  <c r="V53" i="1" s="1"/>
  <c r="Z41" i="1"/>
  <c r="G39" i="1"/>
  <c r="G40" i="1"/>
  <c r="M40" i="1"/>
  <c r="O40" i="1"/>
  <c r="Q40" i="1" s="1"/>
  <c r="Y40" i="1"/>
  <c r="Y52" i="1" s="1"/>
  <c r="AA40" i="1"/>
  <c r="AA52" i="1" s="1"/>
  <c r="G41" i="1"/>
  <c r="M41" i="1"/>
  <c r="O41" i="1"/>
  <c r="Y41" i="1"/>
  <c r="Y53" i="1" s="1"/>
  <c r="AA41" i="1"/>
  <c r="AA53" i="1" s="1"/>
  <c r="Q36" i="1" l="1"/>
  <c r="M45" i="1"/>
  <c r="N44" i="1"/>
  <c r="G48" i="1"/>
  <c r="Q7" i="1"/>
  <c r="G46" i="1"/>
  <c r="Q41" i="1"/>
  <c r="Q51" i="1"/>
  <c r="AA51" i="1"/>
  <c r="V45" i="1"/>
  <c r="O45" i="1"/>
  <c r="V47" i="1"/>
  <c r="Q47" i="1"/>
  <c r="AA49" i="1"/>
  <c r="Q21" i="1"/>
  <c r="K45" i="1"/>
  <c r="P45" i="1" s="1"/>
  <c r="I45" i="1"/>
  <c r="N45" i="1" s="1"/>
  <c r="Y47" i="1"/>
  <c r="Y48" i="1"/>
  <c r="Y44" i="1"/>
  <c r="Z48" i="1"/>
  <c r="Z44" i="1"/>
  <c r="AB8" i="1"/>
  <c r="Y46" i="1"/>
  <c r="Y43" i="1"/>
  <c r="G43" i="1"/>
  <c r="E42" i="1"/>
  <c r="G42" i="1" s="1"/>
  <c r="C42" i="1"/>
  <c r="Q8" i="1"/>
  <c r="L48" i="1"/>
  <c r="O48" i="1"/>
  <c r="Q48" i="1" s="1"/>
  <c r="M44" i="1"/>
  <c r="AA48" i="1"/>
  <c r="AA44" i="1"/>
  <c r="V46" i="1"/>
  <c r="V43" i="1"/>
  <c r="V42" i="1" s="1"/>
  <c r="O43" i="1"/>
  <c r="L43" i="1"/>
  <c r="J42" i="1"/>
  <c r="M43" i="1"/>
  <c r="H42" i="1"/>
  <c r="Z53" i="1"/>
  <c r="AB41" i="1"/>
  <c r="AB53" i="1" s="1"/>
  <c r="Z52" i="1"/>
  <c r="AB40" i="1"/>
  <c r="AB52" i="1" s="1"/>
  <c r="Z50" i="1"/>
  <c r="AB28" i="1"/>
  <c r="AB50" i="1" s="1"/>
  <c r="Z49" i="1"/>
  <c r="AB21" i="1"/>
  <c r="AB49" i="1" s="1"/>
  <c r="Z47" i="1"/>
  <c r="AB11" i="1"/>
  <c r="V48" i="1"/>
  <c r="V44" i="1"/>
  <c r="Z51" i="1"/>
  <c r="AB36" i="1"/>
  <c r="AB51" i="1" s="1"/>
  <c r="AA50" i="1"/>
  <c r="Q28" i="1"/>
  <c r="Y45" i="1"/>
  <c r="AA47" i="1"/>
  <c r="Q11" i="1"/>
  <c r="AA46" i="1"/>
  <c r="AA43" i="1"/>
  <c r="K42" i="1"/>
  <c r="P42" i="1" s="1"/>
  <c r="P43" i="1"/>
  <c r="I42" i="1"/>
  <c r="N42" i="1" s="1"/>
  <c r="N43" i="1"/>
  <c r="O44" i="1"/>
  <c r="Q44" i="1" s="1"/>
  <c r="L44" i="1"/>
  <c r="M48" i="1"/>
  <c r="Z46" i="1"/>
  <c r="Z43" i="1"/>
  <c r="AB7" i="1"/>
  <c r="O46" i="1"/>
  <c r="Q46" i="1" s="1"/>
  <c r="L46" i="1"/>
  <c r="M46" i="1"/>
  <c r="AB47" i="1" l="1"/>
  <c r="AB45" i="1"/>
  <c r="M42" i="1"/>
  <c r="O42" i="1"/>
  <c r="Q42" i="1" s="1"/>
  <c r="L42" i="1"/>
  <c r="Q43" i="1"/>
  <c r="Y42" i="1"/>
  <c r="AB48" i="1"/>
  <c r="AB44" i="1"/>
  <c r="L45" i="1"/>
  <c r="AB46" i="1"/>
  <c r="AB43" i="1"/>
  <c r="AB42" i="1" s="1"/>
  <c r="Z45" i="1"/>
  <c r="Z42" i="1" s="1"/>
  <c r="AA45" i="1"/>
  <c r="AA42" i="1" s="1"/>
  <c r="Q45" i="1"/>
</calcChain>
</file>

<file path=xl/sharedStrings.xml><?xml version="1.0" encoding="utf-8"?>
<sst xmlns="http://schemas.openxmlformats.org/spreadsheetml/2006/main" count="142" uniqueCount="85">
  <si>
    <t>【主な税目別集計】</t>
    <rPh sb="1" eb="2">
      <t>オモ</t>
    </rPh>
    <rPh sb="3" eb="5">
      <t>ゼイモク</t>
    </rPh>
    <rPh sb="5" eb="6">
      <t>ベツ</t>
    </rPh>
    <rPh sb="6" eb="8">
      <t>シュウケイ</t>
    </rPh>
    <phoneticPr fontId="6"/>
  </si>
  <si>
    <t>市町村たばこ税</t>
    <rPh sb="0" eb="3">
      <t>シチョウソン</t>
    </rPh>
    <rPh sb="6" eb="7">
      <t>ゼイ</t>
    </rPh>
    <phoneticPr fontId="8"/>
  </si>
  <si>
    <t>（単位：千円）</t>
    <rPh sb="4" eb="6">
      <t>センエン</t>
    </rPh>
    <phoneticPr fontId="6"/>
  </si>
  <si>
    <t>調　　定　　済　　額</t>
    <rPh sb="0" eb="1">
      <t>チョウ</t>
    </rPh>
    <rPh sb="3" eb="4">
      <t>サダム</t>
    </rPh>
    <rPh sb="6" eb="7">
      <t>ズミ</t>
    </rPh>
    <rPh sb="9" eb="10">
      <t>ガク</t>
    </rPh>
    <phoneticPr fontId="8"/>
  </si>
  <si>
    <t>収　　入　　済　　額</t>
    <rPh sb="0" eb="1">
      <t>オサム</t>
    </rPh>
    <rPh sb="3" eb="4">
      <t>イリ</t>
    </rPh>
    <rPh sb="6" eb="7">
      <t>ズミ</t>
    </rPh>
    <rPh sb="9" eb="10">
      <t>ガク</t>
    </rPh>
    <phoneticPr fontId="8"/>
  </si>
  <si>
    <t>標準税率超過課税</t>
    <rPh sb="0" eb="2">
      <t>ヒョウジュン</t>
    </rPh>
    <rPh sb="2" eb="4">
      <t>ゼイリツ</t>
    </rPh>
    <rPh sb="4" eb="6">
      <t>チョウカ</t>
    </rPh>
    <rPh sb="6" eb="8">
      <t>カゼイ</t>
    </rPh>
    <phoneticPr fontId="8"/>
  </si>
  <si>
    <t>過誤納金還付未済額</t>
    <rPh sb="0" eb="2">
      <t>カゴ</t>
    </rPh>
    <rPh sb="2" eb="4">
      <t>ノウキン</t>
    </rPh>
    <rPh sb="4" eb="6">
      <t>カンプ</t>
    </rPh>
    <rPh sb="6" eb="8">
      <t>ミサイ</t>
    </rPh>
    <rPh sb="8" eb="9">
      <t>ガク</t>
    </rPh>
    <phoneticPr fontId="8"/>
  </si>
  <si>
    <t>本年度中不納欠損額</t>
    <rPh sb="0" eb="2">
      <t>ホンネン</t>
    </rPh>
    <rPh sb="2" eb="3">
      <t>ド</t>
    </rPh>
    <rPh sb="3" eb="4">
      <t>チュウ</t>
    </rPh>
    <rPh sb="4" eb="6">
      <t>フノウ</t>
    </rPh>
    <rPh sb="6" eb="8">
      <t>ケッソン</t>
    </rPh>
    <rPh sb="8" eb="9">
      <t>ガク</t>
    </rPh>
    <phoneticPr fontId="8"/>
  </si>
  <si>
    <t>収入未済額</t>
    <rPh sb="0" eb="2">
      <t>シュウニュウ</t>
    </rPh>
    <rPh sb="2" eb="4">
      <t>ミサイ</t>
    </rPh>
    <rPh sb="4" eb="5">
      <t>ガク</t>
    </rPh>
    <phoneticPr fontId="8"/>
  </si>
  <si>
    <t>市町村名</t>
    <phoneticPr fontId="6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</si>
  <si>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8"/>
  </si>
  <si>
    <t>滞納繰越分</t>
    <rPh sb="0" eb="2">
      <t>タイノウ</t>
    </rPh>
    <rPh sb="2" eb="3">
      <t>クリ</t>
    </rPh>
    <rPh sb="3" eb="4">
      <t>コシ</t>
    </rPh>
    <rPh sb="4" eb="5">
      <t>ブン</t>
    </rPh>
    <phoneticPr fontId="8"/>
  </si>
  <si>
    <t>計</t>
    <rPh sb="0" eb="1">
      <t>ケイ</t>
    </rPh>
    <phoneticPr fontId="8"/>
  </si>
  <si>
    <t>【参考】</t>
    <rPh sb="1" eb="3">
      <t>サンコウ</t>
    </rPh>
    <phoneticPr fontId="6"/>
  </si>
  <si>
    <t>現年</t>
    <rPh sb="0" eb="1">
      <t>ゲン</t>
    </rPh>
    <rPh sb="1" eb="2">
      <t>ネン</t>
    </rPh>
    <phoneticPr fontId="8"/>
  </si>
  <si>
    <t>滞繰</t>
    <rPh sb="0" eb="1">
      <t>タイ</t>
    </rPh>
    <rPh sb="1" eb="2">
      <t>クリ</t>
    </rPh>
    <phoneticPr fontId="8"/>
  </si>
  <si>
    <t>滞納</t>
    <rPh sb="0" eb="2">
      <t>タイノウ</t>
    </rPh>
    <phoneticPr fontId="8"/>
  </si>
  <si>
    <t>イ</t>
  </si>
  <si>
    <t>ロ</t>
  </si>
  <si>
    <t>ハ</t>
  </si>
  <si>
    <t>前年度</t>
    <rPh sb="0" eb="2">
      <t>ゼンネン</t>
    </rPh>
    <rPh sb="2" eb="3">
      <t>ド</t>
    </rPh>
    <phoneticPr fontId="6"/>
  </si>
  <si>
    <t>前年比</t>
    <rPh sb="0" eb="3">
      <t>ゼンネンヒ</t>
    </rPh>
    <phoneticPr fontId="6"/>
  </si>
  <si>
    <t>ニ</t>
  </si>
  <si>
    <t>ホ</t>
  </si>
  <si>
    <t>ヘ</t>
  </si>
  <si>
    <t>ニ/イ</t>
  </si>
  <si>
    <t>ホ/ロ</t>
  </si>
  <si>
    <t>ヘ/ハ</t>
  </si>
  <si>
    <t>前年度</t>
    <rPh sb="0" eb="3">
      <t>ゼンネンド</t>
    </rPh>
    <phoneticPr fontId="6"/>
  </si>
  <si>
    <t>前年比</t>
    <rPh sb="0" eb="2">
      <t>ゼンネン</t>
    </rPh>
    <rPh sb="2" eb="3">
      <t>ヒ</t>
    </rPh>
    <phoneticPr fontId="6"/>
  </si>
  <si>
    <t>調定済額</t>
    <rPh sb="0" eb="2">
      <t>チョウテイ</t>
    </rPh>
    <rPh sb="2" eb="3">
      <t>ズミ</t>
    </rPh>
    <rPh sb="3" eb="4">
      <t>ガク</t>
    </rPh>
    <phoneticPr fontId="8"/>
  </si>
  <si>
    <t>収入済額</t>
    <rPh sb="0" eb="2">
      <t>シュウニュウ</t>
    </rPh>
    <rPh sb="2" eb="3">
      <t>ズミ</t>
    </rPh>
    <rPh sb="3" eb="4">
      <t>ガク</t>
    </rPh>
    <phoneticPr fontId="8"/>
  </si>
  <si>
    <t>課税分</t>
    <phoneticPr fontId="6"/>
  </si>
  <si>
    <t>繰越分</t>
    <phoneticPr fontId="6"/>
  </si>
  <si>
    <t>仙台市</t>
    <rPh sb="0" eb="3">
      <t>センダイシ</t>
    </rPh>
    <phoneticPr fontId="8"/>
  </si>
  <si>
    <t>沿</t>
    <rPh sb="0" eb="1">
      <t>エン</t>
    </rPh>
    <phoneticPr fontId="9"/>
  </si>
  <si>
    <t>石巻市</t>
    <rPh sb="0" eb="3">
      <t>イシノマキシ</t>
    </rPh>
    <phoneticPr fontId="8"/>
  </si>
  <si>
    <t>塩竈市</t>
    <rPh sb="0" eb="3">
      <t>シオガマシ</t>
    </rPh>
    <phoneticPr fontId="8"/>
  </si>
  <si>
    <t>気仙沼市</t>
    <rPh sb="0" eb="4">
      <t>ケセンヌマシ</t>
    </rPh>
    <phoneticPr fontId="8"/>
  </si>
  <si>
    <t>白石市</t>
    <rPh sb="0" eb="3">
      <t>シロイシシ</t>
    </rPh>
    <phoneticPr fontId="8"/>
  </si>
  <si>
    <t>-</t>
  </si>
  <si>
    <t>名取市</t>
    <rPh sb="0" eb="3">
      <t>ナトリシ</t>
    </rPh>
    <phoneticPr fontId="8"/>
  </si>
  <si>
    <t>角田市</t>
    <rPh sb="0" eb="3">
      <t>カクダシ</t>
    </rPh>
    <phoneticPr fontId="8"/>
  </si>
  <si>
    <t>多賀城市</t>
    <rPh sb="0" eb="4">
      <t>タガジョウシ</t>
    </rPh>
    <phoneticPr fontId="8"/>
  </si>
  <si>
    <t>岩沼市</t>
    <rPh sb="0" eb="3">
      <t>イワヌマシ</t>
    </rPh>
    <phoneticPr fontId="8"/>
  </si>
  <si>
    <t>登米市</t>
    <rPh sb="0" eb="3">
      <t>トメシ</t>
    </rPh>
    <phoneticPr fontId="8"/>
  </si>
  <si>
    <t>栗原市</t>
    <rPh sb="0" eb="2">
      <t>クリハラ</t>
    </rPh>
    <rPh sb="2" eb="3">
      <t>シ</t>
    </rPh>
    <phoneticPr fontId="8"/>
  </si>
  <si>
    <t>東松島市</t>
    <rPh sb="0" eb="1">
      <t>ヒガシ</t>
    </rPh>
    <rPh sb="1" eb="3">
      <t>マツシマ</t>
    </rPh>
    <rPh sb="3" eb="4">
      <t>シ</t>
    </rPh>
    <phoneticPr fontId="8"/>
  </si>
  <si>
    <t>大崎市</t>
    <phoneticPr fontId="8"/>
  </si>
  <si>
    <t>富谷市</t>
    <rPh sb="0" eb="2">
      <t>トミヤ</t>
    </rPh>
    <rPh sb="2" eb="3">
      <t>シ</t>
    </rPh>
    <phoneticPr fontId="8"/>
  </si>
  <si>
    <t>蔵王町</t>
    <rPh sb="0" eb="3">
      <t>ザオウチョウ</t>
    </rPh>
    <phoneticPr fontId="8"/>
  </si>
  <si>
    <t>七ヶ宿町</t>
    <rPh sb="0" eb="3">
      <t>シチガシュク</t>
    </rPh>
    <rPh sb="3" eb="4">
      <t>チョウ</t>
    </rPh>
    <phoneticPr fontId="8"/>
  </si>
  <si>
    <t>大河原町</t>
    <rPh sb="0" eb="3">
      <t>オオガワラ</t>
    </rPh>
    <rPh sb="3" eb="4">
      <t>チョウ</t>
    </rPh>
    <phoneticPr fontId="8"/>
  </si>
  <si>
    <t>村田町</t>
    <rPh sb="0" eb="2">
      <t>ムラタ</t>
    </rPh>
    <rPh sb="2" eb="3">
      <t>チョウ</t>
    </rPh>
    <phoneticPr fontId="8"/>
  </si>
  <si>
    <t>柴田町</t>
    <rPh sb="0" eb="2">
      <t>シバタ</t>
    </rPh>
    <rPh sb="2" eb="3">
      <t>チョウ</t>
    </rPh>
    <phoneticPr fontId="8"/>
  </si>
  <si>
    <t>川崎町</t>
    <rPh sb="0" eb="3">
      <t>カワサキチョウ</t>
    </rPh>
    <phoneticPr fontId="8"/>
  </si>
  <si>
    <t>丸森町</t>
    <rPh sb="0" eb="2">
      <t>マルモリ</t>
    </rPh>
    <rPh sb="2" eb="3">
      <t>チョウ</t>
    </rPh>
    <phoneticPr fontId="8"/>
  </si>
  <si>
    <t>亘理町</t>
    <rPh sb="0" eb="3">
      <t>ワタリチョウ</t>
    </rPh>
    <phoneticPr fontId="8"/>
  </si>
  <si>
    <t>山元町</t>
    <rPh sb="0" eb="2">
      <t>ヤマモト</t>
    </rPh>
    <rPh sb="2" eb="3">
      <t>チョウ</t>
    </rPh>
    <phoneticPr fontId="8"/>
  </si>
  <si>
    <t>松島町</t>
    <rPh sb="0" eb="3">
      <t>マツシマチョウ</t>
    </rPh>
    <phoneticPr fontId="8"/>
  </si>
  <si>
    <t>七ヶ浜町</t>
    <rPh sb="0" eb="3">
      <t>シチガハマ</t>
    </rPh>
    <rPh sb="3" eb="4">
      <t>チョウ</t>
    </rPh>
    <phoneticPr fontId="8"/>
  </si>
  <si>
    <t>利府町</t>
    <rPh sb="0" eb="3">
      <t>リフチョウ</t>
    </rPh>
    <phoneticPr fontId="8"/>
  </si>
  <si>
    <t>大和町</t>
    <rPh sb="0" eb="3">
      <t>タイワチョウ</t>
    </rPh>
    <phoneticPr fontId="8"/>
  </si>
  <si>
    <t>大郷町</t>
    <rPh sb="0" eb="2">
      <t>オオサト</t>
    </rPh>
    <rPh sb="2" eb="3">
      <t>チョウ</t>
    </rPh>
    <phoneticPr fontId="8"/>
  </si>
  <si>
    <t>大衡村</t>
    <rPh sb="0" eb="3">
      <t>オオヒラムラ</t>
    </rPh>
    <phoneticPr fontId="8"/>
  </si>
  <si>
    <t>色麻町</t>
    <rPh sb="0" eb="3">
      <t>シカマチョウ</t>
    </rPh>
    <phoneticPr fontId="8"/>
  </si>
  <si>
    <t>加美町</t>
    <rPh sb="0" eb="2">
      <t>カミ</t>
    </rPh>
    <rPh sb="2" eb="3">
      <t>チョウ</t>
    </rPh>
    <phoneticPr fontId="8"/>
  </si>
  <si>
    <t>涌谷町</t>
    <rPh sb="0" eb="3">
      <t>ワクヤチョウ</t>
    </rPh>
    <phoneticPr fontId="8"/>
  </si>
  <si>
    <t>美里町</t>
    <rPh sb="0" eb="3">
      <t>ミサトチョウ</t>
    </rPh>
    <phoneticPr fontId="8"/>
  </si>
  <si>
    <t>女川町</t>
    <rPh sb="0" eb="3">
      <t>オナガワチョウ</t>
    </rPh>
    <phoneticPr fontId="8"/>
  </si>
  <si>
    <t>南三陸町</t>
    <rPh sb="0" eb="1">
      <t>ミナミ</t>
    </rPh>
    <rPh sb="1" eb="3">
      <t>サンリク</t>
    </rPh>
    <rPh sb="3" eb="4">
      <t>チョウ</t>
    </rPh>
    <phoneticPr fontId="8"/>
  </si>
  <si>
    <t>県計</t>
    <rPh sb="0" eb="1">
      <t>ケン</t>
    </rPh>
    <rPh sb="1" eb="2">
      <t>ケイ</t>
    </rPh>
    <phoneticPr fontId="8"/>
  </si>
  <si>
    <t>市計</t>
    <rPh sb="0" eb="1">
      <t>シ</t>
    </rPh>
    <rPh sb="1" eb="2">
      <t>ケイ</t>
    </rPh>
    <phoneticPr fontId="8"/>
  </si>
  <si>
    <t>市計(仙台市除く)</t>
    <rPh sb="0" eb="1">
      <t>シ</t>
    </rPh>
    <rPh sb="1" eb="2">
      <t>ケイ</t>
    </rPh>
    <rPh sb="3" eb="6">
      <t>センダイシ</t>
    </rPh>
    <rPh sb="6" eb="7">
      <t>ノゾ</t>
    </rPh>
    <phoneticPr fontId="8"/>
  </si>
  <si>
    <t>町村計</t>
    <rPh sb="0" eb="2">
      <t>チョウソン</t>
    </rPh>
    <rPh sb="2" eb="3">
      <t>ケイ</t>
    </rPh>
    <phoneticPr fontId="8"/>
  </si>
  <si>
    <t>沿岸</t>
    <rPh sb="0" eb="2">
      <t>エンガン</t>
    </rPh>
    <phoneticPr fontId="8"/>
  </si>
  <si>
    <t>沿岸以外</t>
    <rPh sb="0" eb="2">
      <t>エンガン</t>
    </rPh>
    <rPh sb="2" eb="4">
      <t>イガイ</t>
    </rPh>
    <phoneticPr fontId="8"/>
  </si>
  <si>
    <t>大都市除く</t>
    <rPh sb="0" eb="3">
      <t>ダイトシ</t>
    </rPh>
    <rPh sb="3" eb="4">
      <t>ノゾ</t>
    </rPh>
    <phoneticPr fontId="8"/>
  </si>
  <si>
    <t>仙南地域計</t>
    <rPh sb="0" eb="2">
      <t>センナン</t>
    </rPh>
    <rPh sb="2" eb="4">
      <t>チイキ</t>
    </rPh>
    <rPh sb="4" eb="5">
      <t>ケイ</t>
    </rPh>
    <phoneticPr fontId="8"/>
  </si>
  <si>
    <t>仙台地域計</t>
    <rPh sb="0" eb="2">
      <t>センダイ</t>
    </rPh>
    <rPh sb="2" eb="4">
      <t>チイキ</t>
    </rPh>
    <rPh sb="4" eb="5">
      <t>ケイ</t>
    </rPh>
    <phoneticPr fontId="8"/>
  </si>
  <si>
    <t>大崎地域計</t>
    <rPh sb="0" eb="2">
      <t>オオサキ</t>
    </rPh>
    <rPh sb="2" eb="4">
      <t>チイキ</t>
    </rPh>
    <rPh sb="4" eb="5">
      <t>ケイ</t>
    </rPh>
    <phoneticPr fontId="8"/>
  </si>
  <si>
    <t>石巻地域計</t>
    <rPh sb="0" eb="2">
      <t>イシノマキ</t>
    </rPh>
    <rPh sb="2" eb="4">
      <t>チイキ</t>
    </rPh>
    <rPh sb="4" eb="5">
      <t>ケイ</t>
    </rPh>
    <phoneticPr fontId="8"/>
  </si>
  <si>
    <t>本吉地域計</t>
    <rPh sb="0" eb="2">
      <t>モトヨシ</t>
    </rPh>
    <rPh sb="2" eb="4">
      <t>チイキ</t>
    </rPh>
    <rPh sb="4" eb="5">
      <t>ケイ</t>
    </rPh>
    <phoneticPr fontId="8"/>
  </si>
  <si>
    <t>令和７年度　市町村税の徴収実績に関する調（令和８年５月末現在)</t>
  </si>
  <si>
    <t>収　　納　　率</t>
    <rPh sb="0" eb="1">
      <t>シュウ</t>
    </rPh>
    <rPh sb="3" eb="4">
      <t>ノウ</t>
    </rPh>
    <rPh sb="6" eb="7">
      <t>リツ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</si>
</sst>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&quot;%&quot;;&quot;△ &quot;#,##0.0&quot;%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9"/>
      <name val="HGPｺﾞｼｯｸM"/>
      <family val="3"/>
      <charset val="128"/>
    </font>
    <font>
      <b/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u/>
      <sz val="12"/>
      <name val="HGPｺﾞｼｯｸM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9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0" borderId="0" xfId="2" applyFont="1" applyAlignment="1">
      <alignment horizontal="left" vertical="center" indent="1"/>
    </xf>
    <xf numFmtId="0" fontId="4" fillId="0" borderId="0" xfId="2" applyFont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176" fontId="7" fillId="0" borderId="0" xfId="2" applyNumberFormat="1" applyFont="1" applyAlignment="1">
      <alignment horizontal="left"/>
    </xf>
    <xf numFmtId="176" fontId="7" fillId="0" borderId="0" xfId="2" applyNumberFormat="1" applyFont="1" applyAlignment="1">
      <alignment horizontal="center"/>
    </xf>
    <xf numFmtId="0" fontId="7" fillId="0" borderId="0" xfId="2" applyFont="1" applyAlignment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right" vertical="center" justifyLastLine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176" fontId="4" fillId="2" borderId="0" xfId="2" applyNumberFormat="1" applyFont="1" applyFill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176" fontId="4" fillId="2" borderId="11" xfId="2" applyNumberFormat="1" applyFont="1" applyFill="1" applyBorder="1" applyAlignment="1">
      <alignment horizontal="center" vertical="center"/>
    </xf>
    <xf numFmtId="176" fontId="4" fillId="2" borderId="12" xfId="2" applyNumberFormat="1" applyFont="1" applyFill="1" applyBorder="1" applyAlignment="1">
      <alignment horizontal="center" vertical="center"/>
    </xf>
    <xf numFmtId="176" fontId="4" fillId="2" borderId="13" xfId="2" applyNumberFormat="1" applyFont="1" applyFill="1" applyBorder="1" applyAlignment="1">
      <alignment horizontal="center" vertical="center"/>
    </xf>
    <xf numFmtId="176" fontId="4" fillId="2" borderId="16" xfId="2" applyNumberFormat="1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Continuous" vertical="center"/>
    </xf>
    <xf numFmtId="0" fontId="4" fillId="2" borderId="18" xfId="2" applyFont="1" applyFill="1" applyBorder="1" applyAlignment="1">
      <alignment horizontal="centerContinuous" vertical="center"/>
    </xf>
    <xf numFmtId="0" fontId="4" fillId="2" borderId="1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0" fontId="4" fillId="2" borderId="21" xfId="2" applyFont="1" applyFill="1" applyBorder="1" applyAlignment="1">
      <alignment horizontal="center" vertical="center"/>
    </xf>
    <xf numFmtId="176" fontId="4" fillId="2" borderId="22" xfId="2" applyNumberFormat="1" applyFont="1" applyFill="1" applyBorder="1" applyAlignment="1">
      <alignment horizontal="center" vertical="center"/>
    </xf>
    <xf numFmtId="176" fontId="4" fillId="2" borderId="18" xfId="2" applyNumberFormat="1" applyFont="1" applyFill="1" applyBorder="1" applyAlignment="1">
      <alignment horizontal="center" vertical="center"/>
    </xf>
    <xf numFmtId="176" fontId="4" fillId="2" borderId="19" xfId="2" applyNumberFormat="1" applyFont="1" applyFill="1" applyBorder="1" applyAlignment="1">
      <alignment horizontal="center" vertical="center"/>
    </xf>
    <xf numFmtId="176" fontId="4" fillId="2" borderId="20" xfId="2" applyNumberFormat="1" applyFont="1" applyFill="1" applyBorder="1" applyAlignment="1">
      <alignment horizontal="center" vertical="center"/>
    </xf>
    <xf numFmtId="176" fontId="4" fillId="2" borderId="21" xfId="2" applyNumberFormat="1" applyFont="1" applyFill="1" applyBorder="1" applyAlignment="1">
      <alignment horizontal="center" vertical="center"/>
    </xf>
    <xf numFmtId="0" fontId="4" fillId="2" borderId="23" xfId="2" applyFont="1" applyFill="1" applyBorder="1" applyAlignment="1">
      <alignment horizontal="center" vertical="center" shrinkToFit="1"/>
    </xf>
    <xf numFmtId="0" fontId="4" fillId="2" borderId="24" xfId="2" applyFont="1" applyFill="1" applyBorder="1" applyAlignment="1">
      <alignment horizontal="center" vertical="center" shrinkToFit="1"/>
    </xf>
    <xf numFmtId="38" fontId="4" fillId="0" borderId="25" xfId="3" applyFont="1" applyBorder="1" applyAlignment="1">
      <alignment shrinkToFit="1"/>
    </xf>
    <xf numFmtId="38" fontId="4" fillId="0" borderId="26" xfId="3" applyFont="1" applyBorder="1" applyAlignment="1">
      <alignment shrinkToFit="1"/>
    </xf>
    <xf numFmtId="38" fontId="4" fillId="2" borderId="25" xfId="3" applyFont="1" applyFill="1" applyBorder="1" applyAlignment="1">
      <alignment shrinkToFit="1"/>
    </xf>
    <xf numFmtId="38" fontId="4" fillId="3" borderId="27" xfId="3" applyFont="1" applyFill="1" applyBorder="1" applyAlignment="1">
      <alignment shrinkToFit="1"/>
    </xf>
    <xf numFmtId="176" fontId="4" fillId="2" borderId="24" xfId="3" applyNumberFormat="1" applyFont="1" applyFill="1" applyBorder="1" applyAlignment="1">
      <alignment horizontal="center" shrinkToFit="1"/>
    </xf>
    <xf numFmtId="38" fontId="4" fillId="0" borderId="28" xfId="3" applyFont="1" applyBorder="1" applyAlignment="1">
      <alignment shrinkToFit="1"/>
    </xf>
    <xf numFmtId="38" fontId="4" fillId="0" borderId="29" xfId="3" applyFont="1" applyBorder="1" applyAlignment="1">
      <alignment shrinkToFit="1"/>
    </xf>
    <xf numFmtId="176" fontId="4" fillId="0" borderId="30" xfId="2" applyNumberFormat="1" applyFont="1" applyBorder="1" applyAlignment="1">
      <alignment horizontal="center" shrinkToFit="1"/>
    </xf>
    <xf numFmtId="176" fontId="4" fillId="0" borderId="29" xfId="2" applyNumberFormat="1" applyFont="1" applyBorder="1" applyAlignment="1">
      <alignment horizontal="center" shrinkToFit="1"/>
    </xf>
    <xf numFmtId="176" fontId="4" fillId="2" borderId="31" xfId="2" applyNumberFormat="1" applyFont="1" applyFill="1" applyBorder="1" applyAlignment="1">
      <alignment horizontal="center" shrinkToFit="1"/>
    </xf>
    <xf numFmtId="176" fontId="4" fillId="3" borderId="24" xfId="2" applyNumberFormat="1" applyFont="1" applyFill="1" applyBorder="1" applyAlignment="1">
      <alignment horizontal="center" shrinkToFit="1"/>
    </xf>
    <xf numFmtId="176" fontId="4" fillId="2" borderId="24" xfId="2" applyNumberFormat="1" applyFont="1" applyFill="1" applyBorder="1" applyAlignment="1">
      <alignment horizontal="center" shrinkToFit="1"/>
    </xf>
    <xf numFmtId="38" fontId="4" fillId="0" borderId="24" xfId="3" applyFont="1" applyBorder="1" applyAlignment="1">
      <alignment shrinkToFit="1"/>
    </xf>
    <xf numFmtId="38" fontId="4" fillId="0" borderId="31" xfId="3" applyFont="1" applyBorder="1" applyAlignment="1">
      <alignment shrinkToFit="1"/>
    </xf>
    <xf numFmtId="38" fontId="4" fillId="2" borderId="31" xfId="2" applyNumberFormat="1" applyFont="1" applyFill="1" applyBorder="1" applyAlignment="1">
      <alignment shrinkToFit="1"/>
    </xf>
    <xf numFmtId="38" fontId="4" fillId="0" borderId="30" xfId="3" applyFont="1" applyBorder="1" applyAlignment="1">
      <alignment shrinkToFit="1"/>
    </xf>
    <xf numFmtId="0" fontId="4" fillId="0" borderId="0" xfId="2" applyFont="1" applyAlignment="1">
      <alignment vertical="center" shrinkToFit="1"/>
    </xf>
    <xf numFmtId="0" fontId="4" fillId="2" borderId="32" xfId="2" applyFont="1" applyFill="1" applyBorder="1" applyAlignment="1">
      <alignment horizontal="center" vertical="center" shrinkToFit="1"/>
    </xf>
    <xf numFmtId="176" fontId="4" fillId="0" borderId="33" xfId="2" applyNumberFormat="1" applyFont="1" applyBorder="1" applyAlignment="1">
      <alignment horizontal="center" shrinkToFit="1"/>
    </xf>
    <xf numFmtId="176" fontId="4" fillId="0" borderId="34" xfId="2" applyNumberFormat="1" applyFont="1" applyBorder="1" applyAlignment="1">
      <alignment horizontal="center" shrinkToFit="1"/>
    </xf>
    <xf numFmtId="38" fontId="4" fillId="2" borderId="27" xfId="2" applyNumberFormat="1" applyFont="1" applyFill="1" applyBorder="1" applyAlignment="1">
      <alignment shrinkToFit="1"/>
    </xf>
    <xf numFmtId="38" fontId="4" fillId="0" borderId="33" xfId="3" applyFont="1" applyBorder="1" applyAlignment="1">
      <alignment shrinkToFit="1"/>
    </xf>
    <xf numFmtId="38" fontId="4" fillId="0" borderId="34" xfId="3" applyFont="1" applyBorder="1" applyAlignment="1">
      <alignment shrinkToFit="1"/>
    </xf>
    <xf numFmtId="38" fontId="4" fillId="0" borderId="33" xfId="3" applyFont="1" applyFill="1" applyBorder="1" applyAlignment="1">
      <alignment shrinkToFit="1"/>
    </xf>
    <xf numFmtId="0" fontId="4" fillId="2" borderId="35" xfId="2" applyFont="1" applyFill="1" applyBorder="1" applyAlignment="1">
      <alignment horizontal="center" vertical="center" shrinkToFit="1"/>
    </xf>
    <xf numFmtId="38" fontId="4" fillId="0" borderId="35" xfId="3" applyFont="1" applyBorder="1" applyAlignment="1">
      <alignment shrinkToFit="1"/>
    </xf>
    <xf numFmtId="38" fontId="4" fillId="0" borderId="27" xfId="3" applyFont="1" applyBorder="1" applyAlignment="1">
      <alignment shrinkToFit="1"/>
    </xf>
    <xf numFmtId="38" fontId="4" fillId="0" borderId="36" xfId="3" applyFont="1" applyBorder="1" applyAlignment="1">
      <alignment shrinkToFit="1"/>
    </xf>
    <xf numFmtId="0" fontId="4" fillId="2" borderId="37" xfId="2" applyFont="1" applyFill="1" applyBorder="1" applyAlignment="1">
      <alignment horizontal="center" vertical="center" shrinkToFit="1"/>
    </xf>
    <xf numFmtId="0" fontId="4" fillId="2" borderId="38" xfId="2" applyFont="1" applyFill="1" applyBorder="1" applyAlignment="1">
      <alignment horizontal="center" vertical="center" shrinkToFit="1"/>
    </xf>
    <xf numFmtId="38" fontId="4" fillId="0" borderId="39" xfId="3" applyFont="1" applyBorder="1" applyAlignment="1">
      <alignment shrinkToFit="1"/>
    </xf>
    <xf numFmtId="38" fontId="4" fillId="0" borderId="40" xfId="3" applyFont="1" applyBorder="1" applyAlignment="1">
      <alignment shrinkToFit="1"/>
    </xf>
    <xf numFmtId="38" fontId="4" fillId="2" borderId="39" xfId="3" applyFont="1" applyFill="1" applyBorder="1" applyAlignment="1">
      <alignment shrinkToFit="1"/>
    </xf>
    <xf numFmtId="176" fontId="4" fillId="2" borderId="38" xfId="3" applyNumberFormat="1" applyFont="1" applyFill="1" applyBorder="1" applyAlignment="1">
      <alignment horizontal="center" shrinkToFit="1"/>
    </xf>
    <xf numFmtId="38" fontId="4" fillId="0" borderId="41" xfId="3" applyFont="1" applyBorder="1" applyAlignment="1">
      <alignment shrinkToFit="1"/>
    </xf>
    <xf numFmtId="38" fontId="4" fillId="0" borderId="42" xfId="3" applyFont="1" applyBorder="1" applyAlignment="1">
      <alignment shrinkToFit="1"/>
    </xf>
    <xf numFmtId="176" fontId="4" fillId="0" borderId="43" xfId="2" applyNumberFormat="1" applyFont="1" applyBorder="1" applyAlignment="1">
      <alignment horizontal="center" shrinkToFit="1"/>
    </xf>
    <xf numFmtId="176" fontId="4" fillId="0" borderId="42" xfId="2" applyNumberFormat="1" applyFont="1" applyBorder="1" applyAlignment="1">
      <alignment horizontal="center" shrinkToFit="1"/>
    </xf>
    <xf numFmtId="176" fontId="4" fillId="2" borderId="16" xfId="2" applyNumberFormat="1" applyFont="1" applyFill="1" applyBorder="1" applyAlignment="1">
      <alignment horizontal="center" shrinkToFit="1"/>
    </xf>
    <xf numFmtId="176" fontId="4" fillId="3" borderId="11" xfId="2" applyNumberFormat="1" applyFont="1" applyFill="1" applyBorder="1" applyAlignment="1">
      <alignment horizontal="center" shrinkToFit="1"/>
    </xf>
    <xf numFmtId="176" fontId="4" fillId="2" borderId="11" xfId="2" applyNumberFormat="1" applyFont="1" applyFill="1" applyBorder="1" applyAlignment="1">
      <alignment horizontal="center" shrinkToFit="1"/>
    </xf>
    <xf numFmtId="38" fontId="4" fillId="0" borderId="38" xfId="3" applyFont="1" applyBorder="1" applyAlignment="1">
      <alignment shrinkToFit="1"/>
    </xf>
    <xf numFmtId="38" fontId="4" fillId="0" borderId="44" xfId="3" applyFont="1" applyBorder="1" applyAlignment="1">
      <alignment shrinkToFit="1"/>
    </xf>
    <xf numFmtId="38" fontId="4" fillId="2" borderId="44" xfId="2" applyNumberFormat="1" applyFont="1" applyFill="1" applyBorder="1" applyAlignment="1">
      <alignment shrinkToFit="1"/>
    </xf>
    <xf numFmtId="0" fontId="10" fillId="2" borderId="45" xfId="2" applyFont="1" applyFill="1" applyBorder="1" applyAlignment="1">
      <alignment horizontal="centerContinuous" vertical="center" shrinkToFit="1"/>
    </xf>
    <xf numFmtId="0" fontId="10" fillId="2" borderId="46" xfId="2" applyFont="1" applyFill="1" applyBorder="1" applyAlignment="1">
      <alignment horizontal="centerContinuous" vertical="center" shrinkToFit="1"/>
    </xf>
    <xf numFmtId="38" fontId="10" fillId="2" borderId="47" xfId="3" applyFont="1" applyFill="1" applyBorder="1" applyAlignment="1">
      <alignment shrinkToFit="1"/>
    </xf>
    <xf numFmtId="38" fontId="10" fillId="2" borderId="48" xfId="3" applyFont="1" applyFill="1" applyBorder="1" applyAlignment="1">
      <alignment shrinkToFit="1"/>
    </xf>
    <xf numFmtId="38" fontId="10" fillId="2" borderId="45" xfId="3" applyFont="1" applyFill="1" applyBorder="1" applyAlignment="1">
      <alignment shrinkToFit="1"/>
    </xf>
    <xf numFmtId="38" fontId="10" fillId="2" borderId="49" xfId="3" applyFont="1" applyFill="1" applyBorder="1" applyAlignment="1">
      <alignment shrinkToFit="1"/>
    </xf>
    <xf numFmtId="176" fontId="10" fillId="2" borderId="49" xfId="3" applyNumberFormat="1" applyFont="1" applyFill="1" applyBorder="1" applyAlignment="1">
      <alignment horizontal="center" shrinkToFit="1"/>
    </xf>
    <xf numFmtId="176" fontId="10" fillId="2" borderId="50" xfId="2" applyNumberFormat="1" applyFont="1" applyFill="1" applyBorder="1" applyAlignment="1">
      <alignment horizontal="center" shrinkToFit="1"/>
    </xf>
    <xf numFmtId="176" fontId="10" fillId="2" borderId="48" xfId="2" applyNumberFormat="1" applyFont="1" applyFill="1" applyBorder="1" applyAlignment="1">
      <alignment horizontal="center" shrinkToFit="1"/>
    </xf>
    <xf numFmtId="176" fontId="10" fillId="2" borderId="51" xfId="2" applyNumberFormat="1" applyFont="1" applyFill="1" applyBorder="1" applyAlignment="1">
      <alignment horizontal="center" shrinkToFit="1"/>
    </xf>
    <xf numFmtId="176" fontId="10" fillId="2" borderId="52" xfId="2" applyNumberFormat="1" applyFont="1" applyFill="1" applyBorder="1" applyAlignment="1">
      <alignment horizontal="center" shrinkToFit="1"/>
    </xf>
    <xf numFmtId="176" fontId="4" fillId="2" borderId="49" xfId="2" applyNumberFormat="1" applyFont="1" applyFill="1" applyBorder="1" applyAlignment="1">
      <alignment horizontal="center" shrinkToFit="1"/>
    </xf>
    <xf numFmtId="38" fontId="10" fillId="2" borderId="46" xfId="3" applyFont="1" applyFill="1" applyBorder="1" applyAlignment="1">
      <alignment shrinkToFit="1"/>
    </xf>
    <xf numFmtId="0" fontId="10" fillId="0" borderId="0" xfId="2" applyFont="1" applyAlignment="1">
      <alignment vertical="center" shrinkToFit="1"/>
    </xf>
    <xf numFmtId="0" fontId="4" fillId="2" borderId="1" xfId="2" applyFont="1" applyFill="1" applyBorder="1" applyAlignment="1">
      <alignment horizontal="centerContinuous" vertical="center" shrinkToFit="1"/>
    </xf>
    <xf numFmtId="0" fontId="4" fillId="2" borderId="2" xfId="2" applyFont="1" applyFill="1" applyBorder="1" applyAlignment="1">
      <alignment horizontal="centerContinuous" vertical="center" shrinkToFit="1"/>
    </xf>
    <xf numFmtId="38" fontId="4" fillId="2" borderId="0" xfId="3" applyFont="1" applyFill="1" applyBorder="1" applyAlignment="1">
      <alignment shrinkToFit="1"/>
    </xf>
    <xf numFmtId="38" fontId="4" fillId="2" borderId="13" xfId="3" applyFont="1" applyFill="1" applyBorder="1" applyAlignment="1">
      <alignment shrinkToFit="1"/>
    </xf>
    <xf numFmtId="38" fontId="4" fillId="2" borderId="10" xfId="3" applyFont="1" applyFill="1" applyBorder="1" applyAlignment="1">
      <alignment shrinkToFit="1"/>
    </xf>
    <xf numFmtId="38" fontId="4" fillId="2" borderId="16" xfId="3" applyFont="1" applyFill="1" applyBorder="1" applyAlignment="1">
      <alignment shrinkToFit="1"/>
    </xf>
    <xf numFmtId="176" fontId="4" fillId="2" borderId="16" xfId="3" applyNumberFormat="1" applyFont="1" applyFill="1" applyBorder="1" applyAlignment="1">
      <alignment horizontal="center" shrinkToFit="1"/>
    </xf>
    <xf numFmtId="176" fontId="4" fillId="2" borderId="6" xfId="2" applyNumberFormat="1" applyFont="1" applyFill="1" applyBorder="1" applyAlignment="1">
      <alignment horizontal="center" shrinkToFit="1"/>
    </xf>
    <xf numFmtId="176" fontId="4" fillId="2" borderId="8" xfId="2" applyNumberFormat="1" applyFont="1" applyFill="1" applyBorder="1" applyAlignment="1">
      <alignment horizontal="center" shrinkToFit="1"/>
    </xf>
    <xf numFmtId="176" fontId="4" fillId="2" borderId="14" xfId="2" applyNumberFormat="1" applyFont="1" applyFill="1" applyBorder="1" applyAlignment="1">
      <alignment horizontal="center" shrinkToFit="1"/>
    </xf>
    <xf numFmtId="176" fontId="4" fillId="2" borderId="2" xfId="2" applyNumberFormat="1" applyFont="1" applyFill="1" applyBorder="1" applyAlignment="1">
      <alignment horizontal="center" shrinkToFit="1"/>
    </xf>
    <xf numFmtId="38" fontId="4" fillId="2" borderId="11" xfId="3" applyFont="1" applyFill="1" applyBorder="1" applyAlignment="1">
      <alignment shrinkToFit="1"/>
    </xf>
    <xf numFmtId="38" fontId="4" fillId="2" borderId="16" xfId="2" applyNumberFormat="1" applyFont="1" applyFill="1" applyBorder="1" applyAlignment="1">
      <alignment shrinkToFit="1"/>
    </xf>
    <xf numFmtId="38" fontId="4" fillId="2" borderId="53" xfId="3" applyFont="1" applyFill="1" applyBorder="1" applyAlignment="1">
      <alignment shrinkToFit="1"/>
    </xf>
    <xf numFmtId="0" fontId="4" fillId="2" borderId="5" xfId="2" applyFont="1" applyFill="1" applyBorder="1" applyAlignment="1">
      <alignment horizontal="centerContinuous" vertical="center" shrinkToFit="1"/>
    </xf>
    <xf numFmtId="0" fontId="4" fillId="2" borderId="4" xfId="2" applyFont="1" applyFill="1" applyBorder="1" applyAlignment="1">
      <alignment horizontal="centerContinuous" vertical="center" shrinkToFit="1"/>
    </xf>
    <xf numFmtId="38" fontId="4" fillId="2" borderId="3" xfId="3" applyFont="1" applyFill="1" applyBorder="1" applyAlignment="1">
      <alignment shrinkToFit="1"/>
    </xf>
    <xf numFmtId="38" fontId="4" fillId="2" borderId="54" xfId="3" applyFont="1" applyFill="1" applyBorder="1" applyAlignment="1">
      <alignment shrinkToFit="1"/>
    </xf>
    <xf numFmtId="38" fontId="4" fillId="2" borderId="5" xfId="3" applyFont="1" applyFill="1" applyBorder="1" applyAlignment="1">
      <alignment shrinkToFit="1"/>
    </xf>
    <xf numFmtId="38" fontId="4" fillId="2" borderId="55" xfId="3" applyFont="1" applyFill="1" applyBorder="1" applyAlignment="1">
      <alignment shrinkToFit="1"/>
    </xf>
    <xf numFmtId="176" fontId="4" fillId="2" borderId="55" xfId="3" applyNumberFormat="1" applyFont="1" applyFill="1" applyBorder="1" applyAlignment="1">
      <alignment horizontal="center" shrinkToFit="1"/>
    </xf>
    <xf numFmtId="176" fontId="4" fillId="2" borderId="55" xfId="2" applyNumberFormat="1" applyFont="1" applyFill="1" applyBorder="1" applyAlignment="1">
      <alignment horizontal="center" shrinkToFit="1"/>
    </xf>
    <xf numFmtId="176" fontId="4" fillId="2" borderId="4" xfId="2" applyNumberFormat="1" applyFont="1" applyFill="1" applyBorder="1" applyAlignment="1">
      <alignment horizontal="center" shrinkToFit="1"/>
    </xf>
    <xf numFmtId="38" fontId="4" fillId="2" borderId="4" xfId="3" applyFont="1" applyFill="1" applyBorder="1" applyAlignment="1">
      <alignment shrinkToFit="1"/>
    </xf>
    <xf numFmtId="176" fontId="4" fillId="2" borderId="21" xfId="3" applyNumberFormat="1" applyFont="1" applyFill="1" applyBorder="1" applyAlignment="1">
      <alignment horizontal="center" shrinkToFit="1"/>
    </xf>
    <xf numFmtId="0" fontId="4" fillId="4" borderId="5" xfId="2" applyFont="1" applyFill="1" applyBorder="1" applyAlignment="1">
      <alignment horizontal="centerContinuous" vertical="center" shrinkToFit="1"/>
    </xf>
    <xf numFmtId="0" fontId="4" fillId="4" borderId="4" xfId="2" applyFont="1" applyFill="1" applyBorder="1" applyAlignment="1">
      <alignment horizontal="centerContinuous" vertical="center" shrinkToFit="1"/>
    </xf>
    <xf numFmtId="38" fontId="4" fillId="4" borderId="6" xfId="3" applyFont="1" applyFill="1" applyBorder="1" applyAlignment="1">
      <alignment shrinkToFit="1"/>
    </xf>
    <xf numFmtId="38" fontId="4" fillId="4" borderId="4" xfId="3" applyFont="1" applyFill="1" applyBorder="1" applyAlignment="1">
      <alignment shrinkToFit="1"/>
    </xf>
    <xf numFmtId="38" fontId="4" fillId="4" borderId="55" xfId="3" applyFont="1" applyFill="1" applyBorder="1" applyAlignment="1">
      <alignment shrinkToFit="1"/>
    </xf>
    <xf numFmtId="176" fontId="4" fillId="4" borderId="21" xfId="3" applyNumberFormat="1" applyFont="1" applyFill="1" applyBorder="1" applyAlignment="1">
      <alignment horizontal="center" shrinkToFit="1"/>
    </xf>
    <xf numFmtId="176" fontId="4" fillId="4" borderId="6" xfId="2" applyNumberFormat="1" applyFont="1" applyFill="1" applyBorder="1" applyAlignment="1">
      <alignment horizontal="center" shrinkToFit="1"/>
    </xf>
    <xf numFmtId="176" fontId="4" fillId="4" borderId="8" xfId="2" applyNumberFormat="1" applyFont="1" applyFill="1" applyBorder="1" applyAlignment="1">
      <alignment horizontal="center" shrinkToFit="1"/>
    </xf>
    <xf numFmtId="176" fontId="4" fillId="4" borderId="55" xfId="2" applyNumberFormat="1" applyFont="1" applyFill="1" applyBorder="1" applyAlignment="1">
      <alignment horizontal="center" shrinkToFit="1"/>
    </xf>
    <xf numFmtId="176" fontId="4" fillId="4" borderId="4" xfId="2" applyNumberFormat="1" applyFont="1" applyFill="1" applyBorder="1" applyAlignment="1">
      <alignment horizontal="center" shrinkToFit="1"/>
    </xf>
    <xf numFmtId="0" fontId="4" fillId="5" borderId="5" xfId="2" applyFont="1" applyFill="1" applyBorder="1" applyAlignment="1">
      <alignment horizontal="centerContinuous" vertical="center" shrinkToFit="1"/>
    </xf>
    <xf numFmtId="0" fontId="4" fillId="5" borderId="4" xfId="2" applyFont="1" applyFill="1" applyBorder="1" applyAlignment="1">
      <alignment horizontal="centerContinuous" vertical="center" shrinkToFit="1"/>
    </xf>
    <xf numFmtId="38" fontId="4" fillId="5" borderId="6" xfId="3" applyFont="1" applyFill="1" applyBorder="1" applyAlignment="1">
      <alignment shrinkToFit="1"/>
    </xf>
    <xf numFmtId="38" fontId="4" fillId="5" borderId="4" xfId="3" applyFont="1" applyFill="1" applyBorder="1" applyAlignment="1">
      <alignment shrinkToFit="1"/>
    </xf>
    <xf numFmtId="38" fontId="4" fillId="5" borderId="55" xfId="3" applyFont="1" applyFill="1" applyBorder="1" applyAlignment="1">
      <alignment shrinkToFit="1"/>
    </xf>
    <xf numFmtId="176" fontId="4" fillId="5" borderId="21" xfId="3" applyNumberFormat="1" applyFont="1" applyFill="1" applyBorder="1" applyAlignment="1">
      <alignment horizontal="center" shrinkToFit="1"/>
    </xf>
    <xf numFmtId="176" fontId="4" fillId="5" borderId="6" xfId="2" applyNumberFormat="1" applyFont="1" applyFill="1" applyBorder="1" applyAlignment="1">
      <alignment horizontal="center" shrinkToFit="1"/>
    </xf>
    <xf numFmtId="176" fontId="4" fillId="5" borderId="8" xfId="2" applyNumberFormat="1" applyFont="1" applyFill="1" applyBorder="1" applyAlignment="1">
      <alignment horizontal="center" shrinkToFit="1"/>
    </xf>
    <xf numFmtId="176" fontId="4" fillId="5" borderId="55" xfId="2" applyNumberFormat="1" applyFont="1" applyFill="1" applyBorder="1" applyAlignment="1">
      <alignment horizontal="center" shrinkToFit="1"/>
    </xf>
    <xf numFmtId="176" fontId="4" fillId="5" borderId="4" xfId="2" applyNumberFormat="1" applyFont="1" applyFill="1" applyBorder="1" applyAlignment="1">
      <alignment horizontal="center" shrinkToFit="1"/>
    </xf>
    <xf numFmtId="176" fontId="4" fillId="2" borderId="9" xfId="2" applyNumberFormat="1" applyFont="1" applyFill="1" applyBorder="1" applyAlignment="1">
      <alignment horizontal="center" shrinkToFit="1"/>
    </xf>
    <xf numFmtId="176" fontId="4" fillId="2" borderId="54" xfId="2" applyNumberFormat="1" applyFont="1" applyFill="1" applyBorder="1" applyAlignment="1">
      <alignment horizontal="center" shrinkToFit="1"/>
    </xf>
    <xf numFmtId="38" fontId="4" fillId="2" borderId="55" xfId="2" applyNumberFormat="1" applyFont="1" applyFill="1" applyBorder="1" applyAlignment="1">
      <alignment shrinkToFit="1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38" fontId="2" fillId="0" borderId="0" xfId="1" applyFont="1" applyFill="1" applyBorder="1" applyAlignment="1" applyProtection="1">
      <alignment horizontal="left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176" fontId="4" fillId="2" borderId="5" xfId="2" applyNumberFormat="1" applyFont="1" applyFill="1" applyBorder="1" applyAlignment="1">
      <alignment horizontal="center" vertical="center"/>
    </xf>
    <xf numFmtId="176" fontId="4" fillId="2" borderId="3" xfId="2" applyNumberFormat="1" applyFont="1" applyFill="1" applyBorder="1" applyAlignment="1">
      <alignment horizontal="center" vertical="center"/>
    </xf>
    <xf numFmtId="176" fontId="4" fillId="2" borderId="4" xfId="2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</cellXfs>
  <cellStyles count="4">
    <cellStyle name="桁区切り 2" xfId="1" xr:uid="{54BD4387-F7D3-4878-8B7E-E48B89FC47B2}"/>
    <cellStyle name="桁区切り 3" xfId="3" xr:uid="{287BC5D2-7E13-4D64-8016-368401C352D7}"/>
    <cellStyle name="標準" xfId="0" builtinId="0"/>
    <cellStyle name="標準 3" xfId="2" xr:uid="{25ECE7A4-D81C-4752-9A99-016F4A0BD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0E820-EF67-4077-8444-254DA089525E}">
  <sheetPr>
    <tabColor indexed="8"/>
    <pageSetUpPr fitToPage="1"/>
  </sheetPr>
  <dimension ref="A1:AB54"/>
  <sheetViews>
    <sheetView tabSelected="1" view="pageBreakPreview" zoomScale="90" zoomScaleNormal="100" zoomScaleSheetLayoutView="9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8" customWidth="1"/>
    <col min="2" max="2" width="3.75" style="8" customWidth="1"/>
    <col min="3" max="6" width="9.375" style="1" customWidth="1"/>
    <col min="7" max="7" width="7.5" style="4" customWidth="1"/>
    <col min="8" max="11" width="9.375" style="1" customWidth="1"/>
    <col min="12" max="17" width="7.5" style="4" customWidth="1"/>
    <col min="18" max="19" width="9.375" style="1" hidden="1" customWidth="1" outlineLevel="1"/>
    <col min="20" max="20" width="9.375" style="1" customWidth="1" collapsed="1"/>
    <col min="21" max="28" width="9.375" style="1" customWidth="1"/>
    <col min="29" max="16384" width="8.875" style="1"/>
  </cols>
  <sheetData>
    <row r="1" spans="1:28" ht="15" customHeight="1" x14ac:dyDescent="0.4">
      <c r="A1" s="146" t="s">
        <v>83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</row>
    <row r="2" spans="1:28" ht="15" customHeight="1" x14ac:dyDescent="0.15">
      <c r="A2" s="2" t="s">
        <v>0</v>
      </c>
      <c r="B2" s="2"/>
      <c r="C2" s="3"/>
      <c r="D2" s="3"/>
      <c r="E2" s="3"/>
      <c r="F2" s="3"/>
      <c r="H2" s="3"/>
      <c r="I2" s="3"/>
      <c r="K2" s="3"/>
      <c r="M2" s="5" t="s">
        <v>1</v>
      </c>
      <c r="N2" s="6"/>
      <c r="O2" s="6"/>
      <c r="P2" s="6"/>
      <c r="Q2" s="6"/>
      <c r="R2" s="7"/>
      <c r="S2" s="7"/>
    </row>
    <row r="3" spans="1:28" ht="15" customHeight="1" x14ac:dyDescent="0.4">
      <c r="AA3" s="9"/>
      <c r="AB3" s="9" t="s">
        <v>2</v>
      </c>
    </row>
    <row r="4" spans="1:28" s="3" customFormat="1" ht="15" customHeight="1" x14ac:dyDescent="0.4">
      <c r="A4" s="10"/>
      <c r="B4" s="11"/>
      <c r="C4" s="147" t="s">
        <v>3</v>
      </c>
      <c r="D4" s="147"/>
      <c r="E4" s="147"/>
      <c r="F4" s="147"/>
      <c r="G4" s="148"/>
      <c r="H4" s="149" t="s">
        <v>4</v>
      </c>
      <c r="I4" s="147"/>
      <c r="J4" s="147"/>
      <c r="K4" s="147"/>
      <c r="L4" s="147"/>
      <c r="M4" s="150" t="s">
        <v>84</v>
      </c>
      <c r="N4" s="151"/>
      <c r="O4" s="151"/>
      <c r="P4" s="151"/>
      <c r="Q4" s="152"/>
      <c r="R4" s="153" t="s">
        <v>5</v>
      </c>
      <c r="S4" s="154"/>
      <c r="T4" s="155" t="s">
        <v>6</v>
      </c>
      <c r="U4" s="156"/>
      <c r="V4" s="157"/>
      <c r="W4" s="155" t="s">
        <v>7</v>
      </c>
      <c r="X4" s="156"/>
      <c r="Y4" s="157"/>
      <c r="Z4" s="158" t="s">
        <v>8</v>
      </c>
      <c r="AA4" s="156"/>
      <c r="AB4" s="157"/>
    </row>
    <row r="5" spans="1:28" s="3" customFormat="1" ht="15" customHeight="1" x14ac:dyDescent="0.4">
      <c r="A5" s="144" t="s">
        <v>9</v>
      </c>
      <c r="B5" s="145"/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13</v>
      </c>
      <c r="H5" s="16" t="s">
        <v>10</v>
      </c>
      <c r="I5" s="17" t="s">
        <v>11</v>
      </c>
      <c r="J5" s="14" t="s">
        <v>12</v>
      </c>
      <c r="K5" s="14" t="s">
        <v>13</v>
      </c>
      <c r="L5" s="18" t="s">
        <v>13</v>
      </c>
      <c r="M5" s="19" t="s">
        <v>14</v>
      </c>
      <c r="N5" s="20" t="s">
        <v>15</v>
      </c>
      <c r="O5" s="21" t="s">
        <v>12</v>
      </c>
      <c r="P5" s="18" t="s">
        <v>13</v>
      </c>
      <c r="Q5" s="18" t="s">
        <v>13</v>
      </c>
      <c r="R5" s="22" t="s">
        <v>10</v>
      </c>
      <c r="S5" s="23"/>
      <c r="T5" s="24" t="s">
        <v>14</v>
      </c>
      <c r="U5" s="25" t="s">
        <v>16</v>
      </c>
      <c r="V5" s="14" t="s">
        <v>12</v>
      </c>
      <c r="W5" s="24" t="s">
        <v>14</v>
      </c>
      <c r="X5" s="25" t="s">
        <v>16</v>
      </c>
      <c r="Y5" s="14" t="s">
        <v>12</v>
      </c>
      <c r="Z5" s="24" t="s">
        <v>14</v>
      </c>
      <c r="AA5" s="25" t="s">
        <v>16</v>
      </c>
      <c r="AB5" s="14" t="s">
        <v>12</v>
      </c>
    </row>
    <row r="6" spans="1:28" s="3" customFormat="1" ht="15" customHeight="1" x14ac:dyDescent="0.4">
      <c r="A6" s="26"/>
      <c r="B6" s="27"/>
      <c r="C6" s="28" t="s">
        <v>17</v>
      </c>
      <c r="D6" s="29" t="s">
        <v>18</v>
      </c>
      <c r="E6" s="30" t="s">
        <v>19</v>
      </c>
      <c r="F6" s="30" t="s">
        <v>20</v>
      </c>
      <c r="G6" s="31" t="s">
        <v>21</v>
      </c>
      <c r="H6" s="26" t="s">
        <v>22</v>
      </c>
      <c r="I6" s="29" t="s">
        <v>23</v>
      </c>
      <c r="J6" s="30" t="s">
        <v>24</v>
      </c>
      <c r="K6" s="30" t="s">
        <v>20</v>
      </c>
      <c r="L6" s="32" t="s">
        <v>21</v>
      </c>
      <c r="M6" s="33" t="s">
        <v>25</v>
      </c>
      <c r="N6" s="34" t="s">
        <v>26</v>
      </c>
      <c r="O6" s="35" t="s">
        <v>27</v>
      </c>
      <c r="P6" s="32" t="s">
        <v>28</v>
      </c>
      <c r="Q6" s="32" t="s">
        <v>29</v>
      </c>
      <c r="R6" s="30" t="s">
        <v>30</v>
      </c>
      <c r="S6" s="30" t="s">
        <v>31</v>
      </c>
      <c r="T6" s="28" t="s">
        <v>32</v>
      </c>
      <c r="U6" s="29" t="s">
        <v>33</v>
      </c>
      <c r="V6" s="30"/>
      <c r="W6" s="28" t="s">
        <v>32</v>
      </c>
      <c r="X6" s="29" t="s">
        <v>33</v>
      </c>
      <c r="Y6" s="30"/>
      <c r="Z6" s="28" t="s">
        <v>32</v>
      </c>
      <c r="AA6" s="29" t="s">
        <v>33</v>
      </c>
      <c r="AB6" s="30"/>
    </row>
    <row r="7" spans="1:28" s="54" customFormat="1" ht="15" customHeight="1" x14ac:dyDescent="0.15">
      <c r="A7" s="36" t="s">
        <v>34</v>
      </c>
      <c r="B7" s="37" t="s">
        <v>35</v>
      </c>
      <c r="C7" s="38">
        <v>8037274</v>
      </c>
      <c r="D7" s="39">
        <v>27</v>
      </c>
      <c r="E7" s="40">
        <v>8037301</v>
      </c>
      <c r="F7" s="41">
        <v>8122805</v>
      </c>
      <c r="G7" s="42">
        <f>IFERROR((E7-F7)/F7*100,"-")</f>
        <v>-1.0526412981722446</v>
      </c>
      <c r="H7" s="43">
        <v>8037274</v>
      </c>
      <c r="I7" s="44">
        <v>0</v>
      </c>
      <c r="J7" s="40">
        <v>8037274</v>
      </c>
      <c r="K7" s="41">
        <v>8122778</v>
      </c>
      <c r="L7" s="42">
        <f>IFERROR((J7-K7)/K7*100,"-")</f>
        <v>-1.0526447971371371</v>
      </c>
      <c r="M7" s="45">
        <f>IFERROR(H7/C7*100,"-")</f>
        <v>100</v>
      </c>
      <c r="N7" s="46">
        <f>IFERROR(I7/D7*100,"-")</f>
        <v>0</v>
      </c>
      <c r="O7" s="47">
        <f>IFERROR(ROUND(J7/E7*100,1),"-")</f>
        <v>100</v>
      </c>
      <c r="P7" s="48">
        <f>IFERROR(ROUND(K7/F7*100,1),"-")</f>
        <v>100</v>
      </c>
      <c r="Q7" s="49">
        <f>IFERROR(O7-P7,"-")</f>
        <v>0</v>
      </c>
      <c r="R7" s="50"/>
      <c r="S7" s="51"/>
      <c r="T7" s="43">
        <v>0</v>
      </c>
      <c r="U7" s="44">
        <v>0</v>
      </c>
      <c r="V7" s="52">
        <f t="shared" ref="V7:V41" si="0">SUM(T7:U7)</f>
        <v>0</v>
      </c>
      <c r="W7" s="38">
        <v>0</v>
      </c>
      <c r="X7" s="44">
        <v>27</v>
      </c>
      <c r="Y7" s="52">
        <f>SUM(W7:X7)</f>
        <v>27</v>
      </c>
      <c r="Z7" s="53">
        <f>C7-H7+T7-W7</f>
        <v>0</v>
      </c>
      <c r="AA7" s="44">
        <f t="shared" ref="AA7:AA41" si="1">D7-I7+U7-X7</f>
        <v>0</v>
      </c>
      <c r="AB7" s="52">
        <f>SUM(Z7:AA7)</f>
        <v>0</v>
      </c>
    </row>
    <row r="8" spans="1:28" s="54" customFormat="1" ht="15" customHeight="1" x14ac:dyDescent="0.15">
      <c r="A8" s="55" t="s">
        <v>36</v>
      </c>
      <c r="B8" s="37" t="s">
        <v>35</v>
      </c>
      <c r="C8" s="38">
        <v>1226650</v>
      </c>
      <c r="D8" s="39">
        <v>0</v>
      </c>
      <c r="E8" s="40">
        <v>1226650</v>
      </c>
      <c r="F8" s="41">
        <v>1264603</v>
      </c>
      <c r="G8" s="42">
        <f t="shared" ref="G8:G41" si="2">IFERROR((E8-F8)/F8*100,"-")</f>
        <v>-3.001179026144964</v>
      </c>
      <c r="H8" s="43">
        <v>1226650</v>
      </c>
      <c r="I8" s="44">
        <v>0</v>
      </c>
      <c r="J8" s="40">
        <v>1226650</v>
      </c>
      <c r="K8" s="41">
        <v>1264603</v>
      </c>
      <c r="L8" s="42">
        <f t="shared" ref="L8:L41" si="3">IFERROR((J8-K8)/K8*100,"-")</f>
        <v>-3.001179026144964</v>
      </c>
      <c r="M8" s="56">
        <f t="shared" ref="M8:N43" si="4">IFERROR(H8/C8*100,"-")</f>
        <v>100</v>
      </c>
      <c r="N8" s="57" t="str">
        <f t="shared" si="4"/>
        <v>-</v>
      </c>
      <c r="O8" s="47">
        <f t="shared" ref="O8:P42" si="5">IFERROR(ROUND(J8/E8*100,1),"-")</f>
        <v>100</v>
      </c>
      <c r="P8" s="48">
        <f t="shared" si="5"/>
        <v>100</v>
      </c>
      <c r="Q8" s="49">
        <f t="shared" ref="Q8:Q53" si="6">IFERROR(O8-P8,"-")</f>
        <v>0</v>
      </c>
      <c r="R8" s="50"/>
      <c r="S8" s="51"/>
      <c r="T8" s="43">
        <v>0</v>
      </c>
      <c r="U8" s="44">
        <v>0</v>
      </c>
      <c r="V8" s="58">
        <f t="shared" si="0"/>
        <v>0</v>
      </c>
      <c r="W8" s="38">
        <v>0</v>
      </c>
      <c r="X8" s="44">
        <v>0</v>
      </c>
      <c r="Y8" s="58">
        <f t="shared" ref="Y8:Y19" si="7">SUM(W8:X8)</f>
        <v>0</v>
      </c>
      <c r="Z8" s="59">
        <f t="shared" ref="Z8:Z41" si="8">C8-H8+T8-W8</f>
        <v>0</v>
      </c>
      <c r="AA8" s="60">
        <f t="shared" si="1"/>
        <v>0</v>
      </c>
      <c r="AB8" s="58">
        <f t="shared" ref="AB8:AB41" si="9">SUM(Z8:AA8)</f>
        <v>0</v>
      </c>
    </row>
    <row r="9" spans="1:28" s="54" customFormat="1" ht="15" customHeight="1" x14ac:dyDescent="0.15">
      <c r="A9" s="55" t="s">
        <v>37</v>
      </c>
      <c r="B9" s="37" t="s">
        <v>35</v>
      </c>
      <c r="C9" s="38">
        <v>444943</v>
      </c>
      <c r="D9" s="39">
        <v>0</v>
      </c>
      <c r="E9" s="40">
        <v>444943</v>
      </c>
      <c r="F9" s="41">
        <v>458464</v>
      </c>
      <c r="G9" s="42">
        <f t="shared" si="2"/>
        <v>-2.9491955747888601</v>
      </c>
      <c r="H9" s="43">
        <v>444943</v>
      </c>
      <c r="I9" s="44">
        <v>0</v>
      </c>
      <c r="J9" s="40">
        <v>444943</v>
      </c>
      <c r="K9" s="41">
        <v>458464</v>
      </c>
      <c r="L9" s="42">
        <f t="shared" si="3"/>
        <v>-2.9491955747888601</v>
      </c>
      <c r="M9" s="56">
        <f t="shared" si="4"/>
        <v>100</v>
      </c>
      <c r="N9" s="57" t="str">
        <f t="shared" si="4"/>
        <v>-</v>
      </c>
      <c r="O9" s="47">
        <f t="shared" si="5"/>
        <v>100</v>
      </c>
      <c r="P9" s="48">
        <f t="shared" si="5"/>
        <v>100</v>
      </c>
      <c r="Q9" s="49">
        <f t="shared" si="6"/>
        <v>0</v>
      </c>
      <c r="R9" s="50"/>
      <c r="S9" s="51"/>
      <c r="T9" s="43">
        <v>0</v>
      </c>
      <c r="U9" s="44">
        <v>0</v>
      </c>
      <c r="V9" s="58">
        <f t="shared" si="0"/>
        <v>0</v>
      </c>
      <c r="W9" s="38">
        <v>0</v>
      </c>
      <c r="X9" s="44">
        <v>0</v>
      </c>
      <c r="Y9" s="58">
        <f t="shared" si="7"/>
        <v>0</v>
      </c>
      <c r="Z9" s="59">
        <f t="shared" si="8"/>
        <v>0</v>
      </c>
      <c r="AA9" s="60">
        <f t="shared" si="1"/>
        <v>0</v>
      </c>
      <c r="AB9" s="58">
        <f t="shared" si="9"/>
        <v>0</v>
      </c>
    </row>
    <row r="10" spans="1:28" s="54" customFormat="1" ht="15" customHeight="1" x14ac:dyDescent="0.15">
      <c r="A10" s="55" t="s">
        <v>38</v>
      </c>
      <c r="B10" s="37" t="s">
        <v>35</v>
      </c>
      <c r="C10" s="38">
        <v>454352</v>
      </c>
      <c r="D10" s="39">
        <v>0</v>
      </c>
      <c r="E10" s="40">
        <v>454352</v>
      </c>
      <c r="F10" s="41">
        <v>479110</v>
      </c>
      <c r="G10" s="42">
        <f t="shared" si="2"/>
        <v>-5.1674980693368955</v>
      </c>
      <c r="H10" s="43">
        <v>454352</v>
      </c>
      <c r="I10" s="44">
        <v>0</v>
      </c>
      <c r="J10" s="40">
        <v>454352</v>
      </c>
      <c r="K10" s="41">
        <v>479110</v>
      </c>
      <c r="L10" s="42">
        <f t="shared" si="3"/>
        <v>-5.1674980693368955</v>
      </c>
      <c r="M10" s="56">
        <f t="shared" si="4"/>
        <v>100</v>
      </c>
      <c r="N10" s="57" t="str">
        <f t="shared" si="4"/>
        <v>-</v>
      </c>
      <c r="O10" s="47">
        <f t="shared" si="5"/>
        <v>100</v>
      </c>
      <c r="P10" s="48">
        <f t="shared" si="5"/>
        <v>100</v>
      </c>
      <c r="Q10" s="49">
        <f t="shared" si="6"/>
        <v>0</v>
      </c>
      <c r="R10" s="50"/>
      <c r="S10" s="51"/>
      <c r="T10" s="43">
        <v>0</v>
      </c>
      <c r="U10" s="44">
        <v>0</v>
      </c>
      <c r="V10" s="58">
        <f t="shared" si="0"/>
        <v>0</v>
      </c>
      <c r="W10" s="38">
        <v>0</v>
      </c>
      <c r="X10" s="44">
        <v>0</v>
      </c>
      <c r="Y10" s="58">
        <f t="shared" si="7"/>
        <v>0</v>
      </c>
      <c r="Z10" s="59">
        <f t="shared" si="8"/>
        <v>0</v>
      </c>
      <c r="AA10" s="60">
        <f t="shared" si="1"/>
        <v>0</v>
      </c>
      <c r="AB10" s="58">
        <f t="shared" si="9"/>
        <v>0</v>
      </c>
    </row>
    <row r="11" spans="1:28" s="54" customFormat="1" ht="15" customHeight="1" x14ac:dyDescent="0.15">
      <c r="A11" s="55" t="s">
        <v>39</v>
      </c>
      <c r="B11" s="37" t="s">
        <v>40</v>
      </c>
      <c r="C11" s="38">
        <v>228741</v>
      </c>
      <c r="D11" s="39">
        <v>0</v>
      </c>
      <c r="E11" s="40">
        <v>228741</v>
      </c>
      <c r="F11" s="41">
        <v>245320</v>
      </c>
      <c r="G11" s="42">
        <f t="shared" si="2"/>
        <v>-6.7581118539051035</v>
      </c>
      <c r="H11" s="43">
        <v>228741</v>
      </c>
      <c r="I11" s="44">
        <v>0</v>
      </c>
      <c r="J11" s="40">
        <v>228741</v>
      </c>
      <c r="K11" s="41">
        <v>245320</v>
      </c>
      <c r="L11" s="42">
        <f t="shared" si="3"/>
        <v>-6.7581118539051035</v>
      </c>
      <c r="M11" s="56">
        <f t="shared" si="4"/>
        <v>100</v>
      </c>
      <c r="N11" s="57" t="str">
        <f t="shared" si="4"/>
        <v>-</v>
      </c>
      <c r="O11" s="47">
        <f t="shared" si="5"/>
        <v>100</v>
      </c>
      <c r="P11" s="48">
        <f t="shared" si="5"/>
        <v>100</v>
      </c>
      <c r="Q11" s="49">
        <f t="shared" si="6"/>
        <v>0</v>
      </c>
      <c r="R11" s="50"/>
      <c r="S11" s="51"/>
      <c r="T11" s="43">
        <v>0</v>
      </c>
      <c r="U11" s="44">
        <v>0</v>
      </c>
      <c r="V11" s="58">
        <f t="shared" si="0"/>
        <v>0</v>
      </c>
      <c r="W11" s="38">
        <v>0</v>
      </c>
      <c r="X11" s="44">
        <v>0</v>
      </c>
      <c r="Y11" s="58">
        <f t="shared" si="7"/>
        <v>0</v>
      </c>
      <c r="Z11" s="59">
        <f t="shared" si="8"/>
        <v>0</v>
      </c>
      <c r="AA11" s="60">
        <f t="shared" si="1"/>
        <v>0</v>
      </c>
      <c r="AB11" s="58">
        <f t="shared" si="9"/>
        <v>0</v>
      </c>
    </row>
    <row r="12" spans="1:28" s="54" customFormat="1" ht="15" customHeight="1" x14ac:dyDescent="0.15">
      <c r="A12" s="55" t="s">
        <v>41</v>
      </c>
      <c r="B12" s="37" t="s">
        <v>35</v>
      </c>
      <c r="C12" s="38">
        <v>595624</v>
      </c>
      <c r="D12" s="39">
        <v>0</v>
      </c>
      <c r="E12" s="40">
        <v>595624</v>
      </c>
      <c r="F12" s="41">
        <v>599751</v>
      </c>
      <c r="G12" s="42">
        <f t="shared" si="2"/>
        <v>-0.68811890267794473</v>
      </c>
      <c r="H12" s="43">
        <v>595624</v>
      </c>
      <c r="I12" s="44">
        <v>0</v>
      </c>
      <c r="J12" s="40">
        <v>595624</v>
      </c>
      <c r="K12" s="41">
        <v>599751</v>
      </c>
      <c r="L12" s="42">
        <f t="shared" si="3"/>
        <v>-0.68811890267794473</v>
      </c>
      <c r="M12" s="56">
        <f t="shared" si="4"/>
        <v>100</v>
      </c>
      <c r="N12" s="57" t="str">
        <f t="shared" si="4"/>
        <v>-</v>
      </c>
      <c r="O12" s="47">
        <f t="shared" si="5"/>
        <v>100</v>
      </c>
      <c r="P12" s="48">
        <f t="shared" si="5"/>
        <v>100</v>
      </c>
      <c r="Q12" s="49">
        <f t="shared" si="6"/>
        <v>0</v>
      </c>
      <c r="R12" s="50"/>
      <c r="S12" s="51"/>
      <c r="T12" s="43">
        <v>0</v>
      </c>
      <c r="U12" s="44">
        <v>0</v>
      </c>
      <c r="V12" s="58">
        <f t="shared" si="0"/>
        <v>0</v>
      </c>
      <c r="W12" s="38">
        <v>0</v>
      </c>
      <c r="X12" s="44">
        <v>0</v>
      </c>
      <c r="Y12" s="58">
        <f t="shared" si="7"/>
        <v>0</v>
      </c>
      <c r="Z12" s="59">
        <f t="shared" si="8"/>
        <v>0</v>
      </c>
      <c r="AA12" s="60">
        <f t="shared" si="1"/>
        <v>0</v>
      </c>
      <c r="AB12" s="58">
        <f t="shared" si="9"/>
        <v>0</v>
      </c>
    </row>
    <row r="13" spans="1:28" s="54" customFormat="1" ht="15" customHeight="1" x14ac:dyDescent="0.15">
      <c r="A13" s="55" t="s">
        <v>42</v>
      </c>
      <c r="B13" s="37" t="s">
        <v>40</v>
      </c>
      <c r="C13" s="38">
        <v>223530</v>
      </c>
      <c r="D13" s="39">
        <v>0</v>
      </c>
      <c r="E13" s="40">
        <v>223530</v>
      </c>
      <c r="F13" s="41">
        <v>232019</v>
      </c>
      <c r="G13" s="42">
        <f t="shared" si="2"/>
        <v>-3.6587520849585595</v>
      </c>
      <c r="H13" s="43">
        <v>223530</v>
      </c>
      <c r="I13" s="44">
        <v>0</v>
      </c>
      <c r="J13" s="40">
        <v>223530</v>
      </c>
      <c r="K13" s="41">
        <v>232019</v>
      </c>
      <c r="L13" s="42">
        <f t="shared" si="3"/>
        <v>-3.6587520849585595</v>
      </c>
      <c r="M13" s="56">
        <f t="shared" si="4"/>
        <v>100</v>
      </c>
      <c r="N13" s="57" t="str">
        <f t="shared" si="4"/>
        <v>-</v>
      </c>
      <c r="O13" s="47">
        <f t="shared" si="5"/>
        <v>100</v>
      </c>
      <c r="P13" s="48">
        <f t="shared" si="5"/>
        <v>100</v>
      </c>
      <c r="Q13" s="49">
        <f t="shared" si="6"/>
        <v>0</v>
      </c>
      <c r="R13" s="50"/>
      <c r="S13" s="51"/>
      <c r="T13" s="43">
        <v>0</v>
      </c>
      <c r="U13" s="44">
        <v>0</v>
      </c>
      <c r="V13" s="58">
        <f t="shared" si="0"/>
        <v>0</v>
      </c>
      <c r="W13" s="38">
        <v>0</v>
      </c>
      <c r="X13" s="44">
        <v>0</v>
      </c>
      <c r="Y13" s="58">
        <f t="shared" si="7"/>
        <v>0</v>
      </c>
      <c r="Z13" s="59">
        <f t="shared" si="8"/>
        <v>0</v>
      </c>
      <c r="AA13" s="60">
        <f t="shared" si="1"/>
        <v>0</v>
      </c>
      <c r="AB13" s="58">
        <f t="shared" si="9"/>
        <v>0</v>
      </c>
    </row>
    <row r="14" spans="1:28" s="54" customFormat="1" ht="15" customHeight="1" x14ac:dyDescent="0.15">
      <c r="A14" s="55" t="s">
        <v>43</v>
      </c>
      <c r="B14" s="37" t="s">
        <v>35</v>
      </c>
      <c r="C14" s="38">
        <v>551100</v>
      </c>
      <c r="D14" s="39">
        <v>0</v>
      </c>
      <c r="E14" s="40">
        <v>551100</v>
      </c>
      <c r="F14" s="41">
        <v>564486</v>
      </c>
      <c r="G14" s="42">
        <f t="shared" si="2"/>
        <v>-2.3713608486304354</v>
      </c>
      <c r="H14" s="43">
        <v>551100</v>
      </c>
      <c r="I14" s="44">
        <v>0</v>
      </c>
      <c r="J14" s="40">
        <v>551100</v>
      </c>
      <c r="K14" s="41">
        <v>564486</v>
      </c>
      <c r="L14" s="42">
        <f t="shared" si="3"/>
        <v>-2.3713608486304354</v>
      </c>
      <c r="M14" s="56">
        <f t="shared" si="4"/>
        <v>100</v>
      </c>
      <c r="N14" s="57" t="str">
        <f t="shared" si="4"/>
        <v>-</v>
      </c>
      <c r="O14" s="47">
        <f t="shared" si="5"/>
        <v>100</v>
      </c>
      <c r="P14" s="48">
        <f t="shared" si="5"/>
        <v>100</v>
      </c>
      <c r="Q14" s="49">
        <f t="shared" si="6"/>
        <v>0</v>
      </c>
      <c r="R14" s="50"/>
      <c r="S14" s="51"/>
      <c r="T14" s="43">
        <v>0</v>
      </c>
      <c r="U14" s="44">
        <v>0</v>
      </c>
      <c r="V14" s="58">
        <f t="shared" si="0"/>
        <v>0</v>
      </c>
      <c r="W14" s="38">
        <v>0</v>
      </c>
      <c r="X14" s="44">
        <v>0</v>
      </c>
      <c r="Y14" s="58">
        <f t="shared" si="7"/>
        <v>0</v>
      </c>
      <c r="Z14" s="59">
        <f t="shared" si="8"/>
        <v>0</v>
      </c>
      <c r="AA14" s="60">
        <f t="shared" si="1"/>
        <v>0</v>
      </c>
      <c r="AB14" s="58">
        <f t="shared" si="9"/>
        <v>0</v>
      </c>
    </row>
    <row r="15" spans="1:28" s="54" customFormat="1" ht="15" customHeight="1" x14ac:dyDescent="0.15">
      <c r="A15" s="55" t="s">
        <v>44</v>
      </c>
      <c r="B15" s="37" t="s">
        <v>35</v>
      </c>
      <c r="C15" s="38">
        <v>344359</v>
      </c>
      <c r="D15" s="39">
        <v>0</v>
      </c>
      <c r="E15" s="40">
        <v>344359</v>
      </c>
      <c r="F15" s="41">
        <v>352049</v>
      </c>
      <c r="G15" s="42">
        <f t="shared" si="2"/>
        <v>-2.1843550187615928</v>
      </c>
      <c r="H15" s="43">
        <v>344359</v>
      </c>
      <c r="I15" s="44">
        <v>0</v>
      </c>
      <c r="J15" s="40">
        <v>344359</v>
      </c>
      <c r="K15" s="41">
        <v>352049</v>
      </c>
      <c r="L15" s="42">
        <f t="shared" si="3"/>
        <v>-2.1843550187615928</v>
      </c>
      <c r="M15" s="56">
        <f t="shared" si="4"/>
        <v>100</v>
      </c>
      <c r="N15" s="57" t="str">
        <f t="shared" si="4"/>
        <v>-</v>
      </c>
      <c r="O15" s="47">
        <f t="shared" si="5"/>
        <v>100</v>
      </c>
      <c r="P15" s="48">
        <f t="shared" si="5"/>
        <v>100</v>
      </c>
      <c r="Q15" s="49">
        <f t="shared" si="6"/>
        <v>0</v>
      </c>
      <c r="R15" s="50"/>
      <c r="S15" s="51"/>
      <c r="T15" s="43">
        <v>0</v>
      </c>
      <c r="U15" s="44">
        <v>0</v>
      </c>
      <c r="V15" s="58">
        <f t="shared" si="0"/>
        <v>0</v>
      </c>
      <c r="W15" s="38">
        <v>0</v>
      </c>
      <c r="X15" s="44">
        <v>0</v>
      </c>
      <c r="Y15" s="58">
        <f t="shared" si="7"/>
        <v>0</v>
      </c>
      <c r="Z15" s="61">
        <f t="shared" si="8"/>
        <v>0</v>
      </c>
      <c r="AA15" s="60">
        <f t="shared" si="1"/>
        <v>0</v>
      </c>
      <c r="AB15" s="58">
        <f>SUM(Z15:AA15)</f>
        <v>0</v>
      </c>
    </row>
    <row r="16" spans="1:28" s="54" customFormat="1" ht="15" customHeight="1" x14ac:dyDescent="0.15">
      <c r="A16" s="55" t="s">
        <v>45</v>
      </c>
      <c r="B16" s="37" t="s">
        <v>40</v>
      </c>
      <c r="C16" s="38">
        <v>610425</v>
      </c>
      <c r="D16" s="39">
        <v>0</v>
      </c>
      <c r="E16" s="40">
        <v>610425</v>
      </c>
      <c r="F16" s="41">
        <v>628592</v>
      </c>
      <c r="G16" s="42">
        <f t="shared" si="2"/>
        <v>-2.8901099600376718</v>
      </c>
      <c r="H16" s="43">
        <v>610425</v>
      </c>
      <c r="I16" s="44">
        <v>0</v>
      </c>
      <c r="J16" s="40">
        <v>610425</v>
      </c>
      <c r="K16" s="41">
        <v>628592</v>
      </c>
      <c r="L16" s="42">
        <f t="shared" si="3"/>
        <v>-2.8901099600376718</v>
      </c>
      <c r="M16" s="56">
        <f t="shared" si="4"/>
        <v>100</v>
      </c>
      <c r="N16" s="57" t="str">
        <f t="shared" si="4"/>
        <v>-</v>
      </c>
      <c r="O16" s="47">
        <f t="shared" si="5"/>
        <v>100</v>
      </c>
      <c r="P16" s="48">
        <f t="shared" si="5"/>
        <v>100</v>
      </c>
      <c r="Q16" s="49">
        <f t="shared" si="6"/>
        <v>0</v>
      </c>
      <c r="R16" s="50"/>
      <c r="S16" s="51"/>
      <c r="T16" s="43">
        <v>0</v>
      </c>
      <c r="U16" s="44">
        <v>0</v>
      </c>
      <c r="V16" s="58">
        <f t="shared" si="0"/>
        <v>0</v>
      </c>
      <c r="W16" s="38">
        <v>0</v>
      </c>
      <c r="X16" s="44">
        <v>0</v>
      </c>
      <c r="Y16" s="58">
        <f t="shared" si="7"/>
        <v>0</v>
      </c>
      <c r="Z16" s="59">
        <f t="shared" si="8"/>
        <v>0</v>
      </c>
      <c r="AA16" s="60">
        <f t="shared" si="1"/>
        <v>0</v>
      </c>
      <c r="AB16" s="58">
        <f t="shared" si="9"/>
        <v>0</v>
      </c>
    </row>
    <row r="17" spans="1:28" s="54" customFormat="1" ht="15" customHeight="1" x14ac:dyDescent="0.15">
      <c r="A17" s="55" t="s">
        <v>46</v>
      </c>
      <c r="B17" s="37" t="s">
        <v>40</v>
      </c>
      <c r="C17" s="38">
        <v>485985</v>
      </c>
      <c r="D17" s="39">
        <v>0</v>
      </c>
      <c r="E17" s="40">
        <v>485985</v>
      </c>
      <c r="F17" s="41">
        <v>501870</v>
      </c>
      <c r="G17" s="42">
        <f t="shared" si="2"/>
        <v>-3.1651622930240904</v>
      </c>
      <c r="H17" s="43">
        <v>485985</v>
      </c>
      <c r="I17" s="44">
        <v>0</v>
      </c>
      <c r="J17" s="40">
        <v>485985</v>
      </c>
      <c r="K17" s="41">
        <v>501870</v>
      </c>
      <c r="L17" s="42">
        <f t="shared" si="3"/>
        <v>-3.1651622930240904</v>
      </c>
      <c r="M17" s="56">
        <f t="shared" si="4"/>
        <v>100</v>
      </c>
      <c r="N17" s="57" t="str">
        <f t="shared" si="4"/>
        <v>-</v>
      </c>
      <c r="O17" s="47">
        <f t="shared" si="5"/>
        <v>100</v>
      </c>
      <c r="P17" s="48">
        <f t="shared" si="5"/>
        <v>100</v>
      </c>
      <c r="Q17" s="49">
        <f t="shared" si="6"/>
        <v>0</v>
      </c>
      <c r="R17" s="50"/>
      <c r="S17" s="51"/>
      <c r="T17" s="43">
        <v>0</v>
      </c>
      <c r="U17" s="44">
        <v>0</v>
      </c>
      <c r="V17" s="58">
        <f t="shared" si="0"/>
        <v>0</v>
      </c>
      <c r="W17" s="38">
        <v>0</v>
      </c>
      <c r="X17" s="44">
        <v>0</v>
      </c>
      <c r="Y17" s="58">
        <f t="shared" si="7"/>
        <v>0</v>
      </c>
      <c r="Z17" s="59">
        <f t="shared" si="8"/>
        <v>0</v>
      </c>
      <c r="AA17" s="60">
        <f t="shared" si="1"/>
        <v>0</v>
      </c>
      <c r="AB17" s="58">
        <f t="shared" si="9"/>
        <v>0</v>
      </c>
    </row>
    <row r="18" spans="1:28" s="54" customFormat="1" ht="15" customHeight="1" x14ac:dyDescent="0.15">
      <c r="A18" s="55" t="s">
        <v>47</v>
      </c>
      <c r="B18" s="37" t="s">
        <v>35</v>
      </c>
      <c r="C18" s="38">
        <v>327953</v>
      </c>
      <c r="D18" s="39">
        <v>0</v>
      </c>
      <c r="E18" s="40">
        <v>327953</v>
      </c>
      <c r="F18" s="41">
        <v>328540</v>
      </c>
      <c r="G18" s="42">
        <f t="shared" si="2"/>
        <v>-0.17866926401655811</v>
      </c>
      <c r="H18" s="43">
        <v>327953</v>
      </c>
      <c r="I18" s="44">
        <v>0</v>
      </c>
      <c r="J18" s="40">
        <v>327953</v>
      </c>
      <c r="K18" s="41">
        <v>328540</v>
      </c>
      <c r="L18" s="42">
        <f t="shared" si="3"/>
        <v>-0.17866926401655811</v>
      </c>
      <c r="M18" s="56">
        <f t="shared" si="4"/>
        <v>100</v>
      </c>
      <c r="N18" s="57" t="str">
        <f t="shared" si="4"/>
        <v>-</v>
      </c>
      <c r="O18" s="47">
        <f t="shared" si="5"/>
        <v>100</v>
      </c>
      <c r="P18" s="48">
        <f t="shared" si="5"/>
        <v>100</v>
      </c>
      <c r="Q18" s="49">
        <f t="shared" si="6"/>
        <v>0</v>
      </c>
      <c r="R18" s="50"/>
      <c r="S18" s="51"/>
      <c r="T18" s="43">
        <v>0</v>
      </c>
      <c r="U18" s="44">
        <v>0</v>
      </c>
      <c r="V18" s="58">
        <f t="shared" si="0"/>
        <v>0</v>
      </c>
      <c r="W18" s="38">
        <v>0</v>
      </c>
      <c r="X18" s="44">
        <v>0</v>
      </c>
      <c r="Y18" s="58">
        <f t="shared" si="7"/>
        <v>0</v>
      </c>
      <c r="Z18" s="59">
        <f t="shared" si="8"/>
        <v>0</v>
      </c>
      <c r="AA18" s="60">
        <f t="shared" si="1"/>
        <v>0</v>
      </c>
      <c r="AB18" s="58">
        <f t="shared" si="9"/>
        <v>0</v>
      </c>
    </row>
    <row r="19" spans="1:28" s="54" customFormat="1" ht="15" customHeight="1" x14ac:dyDescent="0.15">
      <c r="A19" s="55" t="s">
        <v>48</v>
      </c>
      <c r="B19" s="37" t="s">
        <v>40</v>
      </c>
      <c r="C19" s="38">
        <v>1101980</v>
      </c>
      <c r="D19" s="39">
        <v>0</v>
      </c>
      <c r="E19" s="40">
        <v>1101980</v>
      </c>
      <c r="F19" s="41">
        <v>1125318</v>
      </c>
      <c r="G19" s="42">
        <f t="shared" si="2"/>
        <v>-2.0739026657353743</v>
      </c>
      <c r="H19" s="43">
        <v>1101980</v>
      </c>
      <c r="I19" s="44">
        <v>0</v>
      </c>
      <c r="J19" s="40">
        <v>1101980</v>
      </c>
      <c r="K19" s="41">
        <v>1125318</v>
      </c>
      <c r="L19" s="42">
        <f t="shared" si="3"/>
        <v>-2.0739026657353743</v>
      </c>
      <c r="M19" s="56">
        <f t="shared" si="4"/>
        <v>100</v>
      </c>
      <c r="N19" s="57" t="str">
        <f t="shared" si="4"/>
        <v>-</v>
      </c>
      <c r="O19" s="47">
        <f t="shared" si="5"/>
        <v>100</v>
      </c>
      <c r="P19" s="48">
        <f t="shared" si="5"/>
        <v>100</v>
      </c>
      <c r="Q19" s="49">
        <f t="shared" si="6"/>
        <v>0</v>
      </c>
      <c r="R19" s="50"/>
      <c r="S19" s="51"/>
      <c r="T19" s="43">
        <v>0</v>
      </c>
      <c r="U19" s="44">
        <v>0</v>
      </c>
      <c r="V19" s="58">
        <f t="shared" si="0"/>
        <v>0</v>
      </c>
      <c r="W19" s="38">
        <v>0</v>
      </c>
      <c r="X19" s="44">
        <v>0</v>
      </c>
      <c r="Y19" s="58">
        <f t="shared" si="7"/>
        <v>0</v>
      </c>
      <c r="Z19" s="59">
        <f t="shared" si="8"/>
        <v>0</v>
      </c>
      <c r="AA19" s="60">
        <f t="shared" si="1"/>
        <v>0</v>
      </c>
      <c r="AB19" s="58">
        <f t="shared" si="9"/>
        <v>0</v>
      </c>
    </row>
    <row r="20" spans="1:28" s="54" customFormat="1" ht="15" customHeight="1" x14ac:dyDescent="0.15">
      <c r="A20" s="36" t="s">
        <v>49</v>
      </c>
      <c r="B20" s="37" t="s">
        <v>40</v>
      </c>
      <c r="C20" s="38">
        <v>295366</v>
      </c>
      <c r="D20" s="39">
        <v>0</v>
      </c>
      <c r="E20" s="40">
        <v>295366</v>
      </c>
      <c r="F20" s="41">
        <v>303827</v>
      </c>
      <c r="G20" s="42">
        <f t="shared" si="2"/>
        <v>-2.7848084600776102</v>
      </c>
      <c r="H20" s="43">
        <v>295366</v>
      </c>
      <c r="I20" s="44">
        <v>0</v>
      </c>
      <c r="J20" s="40">
        <v>295366</v>
      </c>
      <c r="K20" s="41">
        <v>303827</v>
      </c>
      <c r="L20" s="42">
        <f t="shared" si="3"/>
        <v>-2.7848084600776102</v>
      </c>
      <c r="M20" s="45">
        <f t="shared" si="4"/>
        <v>100</v>
      </c>
      <c r="N20" s="46" t="str">
        <f t="shared" si="4"/>
        <v>-</v>
      </c>
      <c r="O20" s="47">
        <f t="shared" si="5"/>
        <v>100</v>
      </c>
      <c r="P20" s="48">
        <f t="shared" si="5"/>
        <v>100</v>
      </c>
      <c r="Q20" s="49">
        <f t="shared" si="6"/>
        <v>0</v>
      </c>
      <c r="R20" s="50"/>
      <c r="S20" s="51"/>
      <c r="T20" s="43">
        <v>0</v>
      </c>
      <c r="U20" s="44">
        <v>0</v>
      </c>
      <c r="V20" s="52">
        <f t="shared" si="0"/>
        <v>0</v>
      </c>
      <c r="W20" s="38">
        <v>0</v>
      </c>
      <c r="X20" s="44">
        <v>0</v>
      </c>
      <c r="Y20" s="52">
        <f>SUM(W20:X20)</f>
        <v>0</v>
      </c>
      <c r="Z20" s="43">
        <f t="shared" si="8"/>
        <v>0</v>
      </c>
      <c r="AA20" s="44">
        <f t="shared" si="1"/>
        <v>0</v>
      </c>
      <c r="AB20" s="52">
        <f t="shared" si="9"/>
        <v>0</v>
      </c>
    </row>
    <row r="21" spans="1:28" s="54" customFormat="1" ht="15" customHeight="1" x14ac:dyDescent="0.15">
      <c r="A21" s="55" t="s">
        <v>50</v>
      </c>
      <c r="B21" s="62" t="s">
        <v>40</v>
      </c>
      <c r="C21" s="38">
        <v>105807</v>
      </c>
      <c r="D21" s="39">
        <v>0</v>
      </c>
      <c r="E21" s="40">
        <v>105807</v>
      </c>
      <c r="F21" s="41">
        <v>105440</v>
      </c>
      <c r="G21" s="42">
        <f t="shared" si="2"/>
        <v>0.3480652503793627</v>
      </c>
      <c r="H21" s="43">
        <v>105807</v>
      </c>
      <c r="I21" s="44">
        <v>0</v>
      </c>
      <c r="J21" s="40">
        <v>105807</v>
      </c>
      <c r="K21" s="41">
        <v>105440</v>
      </c>
      <c r="L21" s="42">
        <f t="shared" si="3"/>
        <v>0.3480652503793627</v>
      </c>
      <c r="M21" s="56">
        <f t="shared" si="4"/>
        <v>100</v>
      </c>
      <c r="N21" s="57" t="str">
        <f t="shared" si="4"/>
        <v>-</v>
      </c>
      <c r="O21" s="47">
        <f t="shared" si="5"/>
        <v>100</v>
      </c>
      <c r="P21" s="48">
        <f t="shared" si="5"/>
        <v>100</v>
      </c>
      <c r="Q21" s="49">
        <f t="shared" si="6"/>
        <v>0</v>
      </c>
      <c r="R21" s="63"/>
      <c r="S21" s="64"/>
      <c r="T21" s="43">
        <v>0</v>
      </c>
      <c r="U21" s="44">
        <v>0</v>
      </c>
      <c r="V21" s="58">
        <f t="shared" si="0"/>
        <v>0</v>
      </c>
      <c r="W21" s="38">
        <v>0</v>
      </c>
      <c r="X21" s="44">
        <v>0</v>
      </c>
      <c r="Y21" s="58">
        <f t="shared" ref="Y21:Y41" si="10">SUM(W21:X21)</f>
        <v>0</v>
      </c>
      <c r="Z21" s="65">
        <f t="shared" si="8"/>
        <v>0</v>
      </c>
      <c r="AA21" s="60">
        <f t="shared" si="1"/>
        <v>0</v>
      </c>
      <c r="AB21" s="58">
        <f t="shared" si="9"/>
        <v>0</v>
      </c>
    </row>
    <row r="22" spans="1:28" s="54" customFormat="1" ht="15" customHeight="1" x14ac:dyDescent="0.15">
      <c r="A22" s="55" t="s">
        <v>51</v>
      </c>
      <c r="B22" s="37" t="s">
        <v>40</v>
      </c>
      <c r="C22" s="38">
        <v>8211</v>
      </c>
      <c r="D22" s="39">
        <v>0</v>
      </c>
      <c r="E22" s="40">
        <v>8211</v>
      </c>
      <c r="F22" s="41">
        <v>8515</v>
      </c>
      <c r="G22" s="42">
        <f t="shared" si="2"/>
        <v>-3.5701702877275392</v>
      </c>
      <c r="H22" s="43">
        <v>8211</v>
      </c>
      <c r="I22" s="44">
        <v>0</v>
      </c>
      <c r="J22" s="40">
        <v>8211</v>
      </c>
      <c r="K22" s="41">
        <v>8515</v>
      </c>
      <c r="L22" s="42">
        <f t="shared" si="3"/>
        <v>-3.5701702877275392</v>
      </c>
      <c r="M22" s="45">
        <f t="shared" si="4"/>
        <v>100</v>
      </c>
      <c r="N22" s="46" t="str">
        <f t="shared" si="4"/>
        <v>-</v>
      </c>
      <c r="O22" s="47">
        <f t="shared" si="5"/>
        <v>100</v>
      </c>
      <c r="P22" s="48">
        <f t="shared" si="5"/>
        <v>100</v>
      </c>
      <c r="Q22" s="49">
        <f t="shared" si="6"/>
        <v>0</v>
      </c>
      <c r="R22" s="50"/>
      <c r="S22" s="51"/>
      <c r="T22" s="43">
        <v>0</v>
      </c>
      <c r="U22" s="44">
        <v>0</v>
      </c>
      <c r="V22" s="52">
        <f t="shared" si="0"/>
        <v>0</v>
      </c>
      <c r="W22" s="38">
        <v>0</v>
      </c>
      <c r="X22" s="44">
        <v>0</v>
      </c>
      <c r="Y22" s="52">
        <f t="shared" si="10"/>
        <v>0</v>
      </c>
      <c r="Z22" s="65">
        <f t="shared" si="8"/>
        <v>0</v>
      </c>
      <c r="AA22" s="60">
        <f t="shared" si="1"/>
        <v>0</v>
      </c>
      <c r="AB22" s="52">
        <f t="shared" si="9"/>
        <v>0</v>
      </c>
    </row>
    <row r="23" spans="1:28" s="54" customFormat="1" ht="15" customHeight="1" x14ac:dyDescent="0.15">
      <c r="A23" s="55" t="s">
        <v>52</v>
      </c>
      <c r="B23" s="37" t="s">
        <v>40</v>
      </c>
      <c r="C23" s="38">
        <v>220694</v>
      </c>
      <c r="D23" s="39">
        <v>0</v>
      </c>
      <c r="E23" s="40">
        <v>220694</v>
      </c>
      <c r="F23" s="41">
        <v>221728</v>
      </c>
      <c r="G23" s="42">
        <f t="shared" si="2"/>
        <v>-0.46633713378553909</v>
      </c>
      <c r="H23" s="43">
        <v>220694</v>
      </c>
      <c r="I23" s="44">
        <v>0</v>
      </c>
      <c r="J23" s="40">
        <v>220694</v>
      </c>
      <c r="K23" s="41">
        <v>221728</v>
      </c>
      <c r="L23" s="42">
        <f t="shared" si="3"/>
        <v>-0.46633713378553909</v>
      </c>
      <c r="M23" s="45">
        <f t="shared" si="4"/>
        <v>100</v>
      </c>
      <c r="N23" s="46" t="str">
        <f t="shared" si="4"/>
        <v>-</v>
      </c>
      <c r="O23" s="47">
        <f t="shared" si="5"/>
        <v>100</v>
      </c>
      <c r="P23" s="48">
        <f t="shared" si="5"/>
        <v>100</v>
      </c>
      <c r="Q23" s="49">
        <f t="shared" si="6"/>
        <v>0</v>
      </c>
      <c r="R23" s="50"/>
      <c r="S23" s="51"/>
      <c r="T23" s="43">
        <v>0</v>
      </c>
      <c r="U23" s="44">
        <v>0</v>
      </c>
      <c r="V23" s="52">
        <f t="shared" si="0"/>
        <v>0</v>
      </c>
      <c r="W23" s="38">
        <v>0</v>
      </c>
      <c r="X23" s="44">
        <v>0</v>
      </c>
      <c r="Y23" s="52">
        <f t="shared" si="10"/>
        <v>0</v>
      </c>
      <c r="Z23" s="65">
        <f t="shared" si="8"/>
        <v>0</v>
      </c>
      <c r="AA23" s="60">
        <f t="shared" si="1"/>
        <v>0</v>
      </c>
      <c r="AB23" s="52">
        <f t="shared" si="9"/>
        <v>0</v>
      </c>
    </row>
    <row r="24" spans="1:28" s="54" customFormat="1" ht="15" customHeight="1" x14ac:dyDescent="0.15">
      <c r="A24" s="55" t="s">
        <v>53</v>
      </c>
      <c r="B24" s="37" t="s">
        <v>40</v>
      </c>
      <c r="C24" s="38">
        <v>107065</v>
      </c>
      <c r="D24" s="39">
        <v>0</v>
      </c>
      <c r="E24" s="40">
        <v>107065</v>
      </c>
      <c r="F24" s="41">
        <v>106016</v>
      </c>
      <c r="G24" s="42">
        <f t="shared" si="2"/>
        <v>0.98947328705101123</v>
      </c>
      <c r="H24" s="43">
        <v>107065</v>
      </c>
      <c r="I24" s="44">
        <v>0</v>
      </c>
      <c r="J24" s="40">
        <v>107065</v>
      </c>
      <c r="K24" s="41">
        <v>106016</v>
      </c>
      <c r="L24" s="42">
        <f t="shared" si="3"/>
        <v>0.98947328705101123</v>
      </c>
      <c r="M24" s="45">
        <f t="shared" si="4"/>
        <v>100</v>
      </c>
      <c r="N24" s="46" t="str">
        <f t="shared" si="4"/>
        <v>-</v>
      </c>
      <c r="O24" s="47">
        <f t="shared" si="5"/>
        <v>100</v>
      </c>
      <c r="P24" s="48">
        <f t="shared" si="5"/>
        <v>100</v>
      </c>
      <c r="Q24" s="49">
        <f t="shared" si="6"/>
        <v>0</v>
      </c>
      <c r="R24" s="50"/>
      <c r="S24" s="51"/>
      <c r="T24" s="43">
        <v>0</v>
      </c>
      <c r="U24" s="44">
        <v>0</v>
      </c>
      <c r="V24" s="52">
        <f t="shared" si="0"/>
        <v>0</v>
      </c>
      <c r="W24" s="38">
        <v>0</v>
      </c>
      <c r="X24" s="44">
        <v>0</v>
      </c>
      <c r="Y24" s="52">
        <f t="shared" si="10"/>
        <v>0</v>
      </c>
      <c r="Z24" s="65">
        <f t="shared" si="8"/>
        <v>0</v>
      </c>
      <c r="AA24" s="60">
        <f t="shared" si="1"/>
        <v>0</v>
      </c>
      <c r="AB24" s="52">
        <f t="shared" si="9"/>
        <v>0</v>
      </c>
    </row>
    <row r="25" spans="1:28" s="54" customFormat="1" ht="15" customHeight="1" x14ac:dyDescent="0.15">
      <c r="A25" s="55" t="s">
        <v>54</v>
      </c>
      <c r="B25" s="37" t="s">
        <v>40</v>
      </c>
      <c r="C25" s="38">
        <v>265654</v>
      </c>
      <c r="D25" s="39">
        <v>0</v>
      </c>
      <c r="E25" s="40">
        <v>265654</v>
      </c>
      <c r="F25" s="41">
        <v>270137</v>
      </c>
      <c r="G25" s="42">
        <f t="shared" si="2"/>
        <v>-1.659528313411343</v>
      </c>
      <c r="H25" s="43">
        <v>265654</v>
      </c>
      <c r="I25" s="44">
        <v>0</v>
      </c>
      <c r="J25" s="40">
        <v>265654</v>
      </c>
      <c r="K25" s="41">
        <v>270137</v>
      </c>
      <c r="L25" s="42">
        <f t="shared" si="3"/>
        <v>-1.659528313411343</v>
      </c>
      <c r="M25" s="45">
        <f t="shared" si="4"/>
        <v>100</v>
      </c>
      <c r="N25" s="46" t="str">
        <f t="shared" si="4"/>
        <v>-</v>
      </c>
      <c r="O25" s="47">
        <f t="shared" si="5"/>
        <v>100</v>
      </c>
      <c r="P25" s="48">
        <f t="shared" si="5"/>
        <v>100</v>
      </c>
      <c r="Q25" s="49">
        <f t="shared" si="6"/>
        <v>0</v>
      </c>
      <c r="R25" s="50"/>
      <c r="S25" s="51"/>
      <c r="T25" s="43">
        <v>0</v>
      </c>
      <c r="U25" s="44">
        <v>0</v>
      </c>
      <c r="V25" s="52">
        <f t="shared" si="0"/>
        <v>0</v>
      </c>
      <c r="W25" s="38">
        <v>0</v>
      </c>
      <c r="X25" s="44">
        <v>0</v>
      </c>
      <c r="Y25" s="52">
        <f t="shared" si="10"/>
        <v>0</v>
      </c>
      <c r="Z25" s="65">
        <f t="shared" si="8"/>
        <v>0</v>
      </c>
      <c r="AA25" s="60">
        <f t="shared" si="1"/>
        <v>0</v>
      </c>
      <c r="AB25" s="52">
        <f t="shared" si="9"/>
        <v>0</v>
      </c>
    </row>
    <row r="26" spans="1:28" s="54" customFormat="1" ht="15" customHeight="1" x14ac:dyDescent="0.15">
      <c r="A26" s="55" t="s">
        <v>55</v>
      </c>
      <c r="B26" s="37" t="s">
        <v>40</v>
      </c>
      <c r="C26" s="38">
        <v>66083</v>
      </c>
      <c r="D26" s="39">
        <v>0</v>
      </c>
      <c r="E26" s="40">
        <v>66083</v>
      </c>
      <c r="F26" s="41">
        <v>69017</v>
      </c>
      <c r="G26" s="42">
        <f t="shared" si="2"/>
        <v>-4.2511265340423376</v>
      </c>
      <c r="H26" s="43">
        <v>66083</v>
      </c>
      <c r="I26" s="44">
        <v>0</v>
      </c>
      <c r="J26" s="40">
        <v>66083</v>
      </c>
      <c r="K26" s="41">
        <v>69017</v>
      </c>
      <c r="L26" s="42">
        <f t="shared" si="3"/>
        <v>-4.2511265340423376</v>
      </c>
      <c r="M26" s="45">
        <f t="shared" si="4"/>
        <v>100</v>
      </c>
      <c r="N26" s="46" t="str">
        <f t="shared" si="4"/>
        <v>-</v>
      </c>
      <c r="O26" s="47">
        <f t="shared" si="5"/>
        <v>100</v>
      </c>
      <c r="P26" s="48">
        <f t="shared" si="5"/>
        <v>100</v>
      </c>
      <c r="Q26" s="49">
        <f t="shared" si="6"/>
        <v>0</v>
      </c>
      <c r="R26" s="50"/>
      <c r="S26" s="51"/>
      <c r="T26" s="43">
        <v>0</v>
      </c>
      <c r="U26" s="44">
        <v>0</v>
      </c>
      <c r="V26" s="52">
        <f t="shared" si="0"/>
        <v>0</v>
      </c>
      <c r="W26" s="38">
        <v>0</v>
      </c>
      <c r="X26" s="44">
        <v>0</v>
      </c>
      <c r="Y26" s="52">
        <f t="shared" si="10"/>
        <v>0</v>
      </c>
      <c r="Z26" s="65">
        <f t="shared" si="8"/>
        <v>0</v>
      </c>
      <c r="AA26" s="60">
        <f t="shared" si="1"/>
        <v>0</v>
      </c>
      <c r="AB26" s="52">
        <f t="shared" si="9"/>
        <v>0</v>
      </c>
    </row>
    <row r="27" spans="1:28" s="54" customFormat="1" ht="15" customHeight="1" x14ac:dyDescent="0.15">
      <c r="A27" s="55" t="s">
        <v>56</v>
      </c>
      <c r="B27" s="37" t="s">
        <v>40</v>
      </c>
      <c r="C27" s="38">
        <v>80163</v>
      </c>
      <c r="D27" s="39">
        <v>0</v>
      </c>
      <c r="E27" s="40">
        <v>80163</v>
      </c>
      <c r="F27" s="41">
        <v>85660</v>
      </c>
      <c r="G27" s="42">
        <f t="shared" si="2"/>
        <v>-6.4172309129115108</v>
      </c>
      <c r="H27" s="43">
        <v>80163</v>
      </c>
      <c r="I27" s="44">
        <v>0</v>
      </c>
      <c r="J27" s="40">
        <v>80163</v>
      </c>
      <c r="K27" s="41">
        <v>85660</v>
      </c>
      <c r="L27" s="42">
        <f t="shared" si="3"/>
        <v>-6.4172309129115108</v>
      </c>
      <c r="M27" s="56">
        <f t="shared" si="4"/>
        <v>100</v>
      </c>
      <c r="N27" s="57" t="str">
        <f t="shared" si="4"/>
        <v>-</v>
      </c>
      <c r="O27" s="47">
        <f t="shared" si="5"/>
        <v>100</v>
      </c>
      <c r="P27" s="48">
        <f t="shared" si="5"/>
        <v>100</v>
      </c>
      <c r="Q27" s="49">
        <f t="shared" si="6"/>
        <v>0</v>
      </c>
      <c r="R27" s="50"/>
      <c r="S27" s="51"/>
      <c r="T27" s="43">
        <v>0</v>
      </c>
      <c r="U27" s="44">
        <v>0</v>
      </c>
      <c r="V27" s="58">
        <f t="shared" si="0"/>
        <v>0</v>
      </c>
      <c r="W27" s="38">
        <v>0</v>
      </c>
      <c r="X27" s="44">
        <v>0</v>
      </c>
      <c r="Y27" s="58">
        <f t="shared" si="10"/>
        <v>0</v>
      </c>
      <c r="Z27" s="65">
        <f t="shared" si="8"/>
        <v>0</v>
      </c>
      <c r="AA27" s="60">
        <f t="shared" si="1"/>
        <v>0</v>
      </c>
      <c r="AB27" s="58">
        <f t="shared" si="9"/>
        <v>0</v>
      </c>
    </row>
    <row r="28" spans="1:28" s="54" customFormat="1" ht="15" customHeight="1" x14ac:dyDescent="0.15">
      <c r="A28" s="55" t="s">
        <v>57</v>
      </c>
      <c r="B28" s="62" t="s">
        <v>35</v>
      </c>
      <c r="C28" s="38">
        <v>265349</v>
      </c>
      <c r="D28" s="39">
        <v>0</v>
      </c>
      <c r="E28" s="40">
        <v>265349</v>
      </c>
      <c r="F28" s="41">
        <v>264140</v>
      </c>
      <c r="G28" s="42">
        <f t="shared" si="2"/>
        <v>0.45771181948966455</v>
      </c>
      <c r="H28" s="43">
        <v>265349</v>
      </c>
      <c r="I28" s="44">
        <v>0</v>
      </c>
      <c r="J28" s="40">
        <v>265349</v>
      </c>
      <c r="K28" s="41">
        <v>264140</v>
      </c>
      <c r="L28" s="42">
        <f t="shared" si="3"/>
        <v>0.45771181948966455</v>
      </c>
      <c r="M28" s="56">
        <f t="shared" si="4"/>
        <v>100</v>
      </c>
      <c r="N28" s="57" t="str">
        <f t="shared" si="4"/>
        <v>-</v>
      </c>
      <c r="O28" s="47">
        <f t="shared" si="5"/>
        <v>100</v>
      </c>
      <c r="P28" s="48">
        <f t="shared" si="5"/>
        <v>100</v>
      </c>
      <c r="Q28" s="49">
        <f t="shared" si="6"/>
        <v>0</v>
      </c>
      <c r="R28" s="63"/>
      <c r="S28" s="64"/>
      <c r="T28" s="43">
        <v>0</v>
      </c>
      <c r="U28" s="44">
        <v>0</v>
      </c>
      <c r="V28" s="58">
        <f t="shared" si="0"/>
        <v>0</v>
      </c>
      <c r="W28" s="38">
        <v>0</v>
      </c>
      <c r="X28" s="44">
        <v>0</v>
      </c>
      <c r="Y28" s="58">
        <f t="shared" si="10"/>
        <v>0</v>
      </c>
      <c r="Z28" s="65">
        <f t="shared" si="8"/>
        <v>0</v>
      </c>
      <c r="AA28" s="60">
        <f t="shared" si="1"/>
        <v>0</v>
      </c>
      <c r="AB28" s="58">
        <f t="shared" si="9"/>
        <v>0</v>
      </c>
    </row>
    <row r="29" spans="1:28" s="54" customFormat="1" ht="15" customHeight="1" x14ac:dyDescent="0.15">
      <c r="A29" s="55" t="s">
        <v>58</v>
      </c>
      <c r="B29" s="37" t="s">
        <v>35</v>
      </c>
      <c r="C29" s="38">
        <v>70139</v>
      </c>
      <c r="D29" s="39">
        <v>0</v>
      </c>
      <c r="E29" s="40">
        <v>70139</v>
      </c>
      <c r="F29" s="41">
        <v>72987</v>
      </c>
      <c r="G29" s="42">
        <f t="shared" si="2"/>
        <v>-3.9020647512570736</v>
      </c>
      <c r="H29" s="43">
        <v>70139</v>
      </c>
      <c r="I29" s="44">
        <v>0</v>
      </c>
      <c r="J29" s="40">
        <v>70139</v>
      </c>
      <c r="K29" s="41">
        <v>72987</v>
      </c>
      <c r="L29" s="42">
        <f t="shared" si="3"/>
        <v>-3.9020647512570736</v>
      </c>
      <c r="M29" s="45">
        <f t="shared" si="4"/>
        <v>100</v>
      </c>
      <c r="N29" s="46" t="str">
        <f t="shared" si="4"/>
        <v>-</v>
      </c>
      <c r="O29" s="47">
        <f t="shared" si="5"/>
        <v>100</v>
      </c>
      <c r="P29" s="48">
        <f t="shared" si="5"/>
        <v>100</v>
      </c>
      <c r="Q29" s="49">
        <f t="shared" si="6"/>
        <v>0</v>
      </c>
      <c r="R29" s="50"/>
      <c r="S29" s="51"/>
      <c r="T29" s="43">
        <v>0</v>
      </c>
      <c r="U29" s="44">
        <v>0</v>
      </c>
      <c r="V29" s="52">
        <f t="shared" si="0"/>
        <v>0</v>
      </c>
      <c r="W29" s="38">
        <v>0</v>
      </c>
      <c r="X29" s="44">
        <v>0</v>
      </c>
      <c r="Y29" s="52">
        <f t="shared" si="10"/>
        <v>0</v>
      </c>
      <c r="Z29" s="65">
        <f t="shared" si="8"/>
        <v>0</v>
      </c>
      <c r="AA29" s="60">
        <f t="shared" si="1"/>
        <v>0</v>
      </c>
      <c r="AB29" s="52">
        <f t="shared" si="9"/>
        <v>0</v>
      </c>
    </row>
    <row r="30" spans="1:28" s="54" customFormat="1" ht="15" customHeight="1" x14ac:dyDescent="0.15">
      <c r="A30" s="55" t="s">
        <v>59</v>
      </c>
      <c r="B30" s="37" t="s">
        <v>35</v>
      </c>
      <c r="C30" s="38">
        <v>84832</v>
      </c>
      <c r="D30" s="39">
        <v>0</v>
      </c>
      <c r="E30" s="40">
        <v>84832</v>
      </c>
      <c r="F30" s="41">
        <v>89652</v>
      </c>
      <c r="G30" s="42">
        <f t="shared" si="2"/>
        <v>-5.376344086021505</v>
      </c>
      <c r="H30" s="43">
        <v>84832</v>
      </c>
      <c r="I30" s="44">
        <v>0</v>
      </c>
      <c r="J30" s="40">
        <v>84832</v>
      </c>
      <c r="K30" s="41">
        <v>89652</v>
      </c>
      <c r="L30" s="42">
        <f t="shared" si="3"/>
        <v>-5.376344086021505</v>
      </c>
      <c r="M30" s="45">
        <f t="shared" si="4"/>
        <v>100</v>
      </c>
      <c r="N30" s="46" t="str">
        <f t="shared" si="4"/>
        <v>-</v>
      </c>
      <c r="O30" s="47">
        <f t="shared" si="5"/>
        <v>100</v>
      </c>
      <c r="P30" s="48">
        <f t="shared" si="5"/>
        <v>100</v>
      </c>
      <c r="Q30" s="49">
        <f t="shared" si="6"/>
        <v>0</v>
      </c>
      <c r="R30" s="50"/>
      <c r="S30" s="51"/>
      <c r="T30" s="43">
        <v>0</v>
      </c>
      <c r="U30" s="44">
        <v>0</v>
      </c>
      <c r="V30" s="52">
        <f t="shared" si="0"/>
        <v>0</v>
      </c>
      <c r="W30" s="38">
        <v>0</v>
      </c>
      <c r="X30" s="44">
        <v>0</v>
      </c>
      <c r="Y30" s="52">
        <f t="shared" si="10"/>
        <v>0</v>
      </c>
      <c r="Z30" s="65">
        <f t="shared" si="8"/>
        <v>0</v>
      </c>
      <c r="AA30" s="60">
        <f t="shared" si="1"/>
        <v>0</v>
      </c>
      <c r="AB30" s="52">
        <f t="shared" si="9"/>
        <v>0</v>
      </c>
    </row>
    <row r="31" spans="1:28" s="54" customFormat="1" ht="15" customHeight="1" x14ac:dyDescent="0.15">
      <c r="A31" s="55" t="s">
        <v>60</v>
      </c>
      <c r="B31" s="37" t="s">
        <v>35</v>
      </c>
      <c r="C31" s="38">
        <v>81157</v>
      </c>
      <c r="D31" s="39">
        <v>0</v>
      </c>
      <c r="E31" s="40">
        <v>81157</v>
      </c>
      <c r="F31" s="41">
        <v>80819</v>
      </c>
      <c r="G31" s="42">
        <f t="shared" si="2"/>
        <v>0.41821848822677832</v>
      </c>
      <c r="H31" s="43">
        <v>81157</v>
      </c>
      <c r="I31" s="44">
        <v>0</v>
      </c>
      <c r="J31" s="40">
        <v>81157</v>
      </c>
      <c r="K31" s="41">
        <v>80819</v>
      </c>
      <c r="L31" s="42">
        <f t="shared" si="3"/>
        <v>0.41821848822677832</v>
      </c>
      <c r="M31" s="45">
        <f t="shared" si="4"/>
        <v>100</v>
      </c>
      <c r="N31" s="46" t="str">
        <f t="shared" si="4"/>
        <v>-</v>
      </c>
      <c r="O31" s="47">
        <f t="shared" si="5"/>
        <v>100</v>
      </c>
      <c r="P31" s="48">
        <f t="shared" si="5"/>
        <v>100</v>
      </c>
      <c r="Q31" s="49">
        <f t="shared" si="6"/>
        <v>0</v>
      </c>
      <c r="R31" s="50"/>
      <c r="S31" s="51"/>
      <c r="T31" s="43">
        <v>0</v>
      </c>
      <c r="U31" s="44">
        <v>0</v>
      </c>
      <c r="V31" s="52">
        <f t="shared" si="0"/>
        <v>0</v>
      </c>
      <c r="W31" s="38">
        <v>0</v>
      </c>
      <c r="X31" s="44">
        <v>0</v>
      </c>
      <c r="Y31" s="52">
        <f t="shared" si="10"/>
        <v>0</v>
      </c>
      <c r="Z31" s="65">
        <f t="shared" si="8"/>
        <v>0</v>
      </c>
      <c r="AA31" s="60">
        <f t="shared" si="1"/>
        <v>0</v>
      </c>
      <c r="AB31" s="52">
        <f t="shared" si="9"/>
        <v>0</v>
      </c>
    </row>
    <row r="32" spans="1:28" s="54" customFormat="1" ht="15" customHeight="1" x14ac:dyDescent="0.15">
      <c r="A32" s="55" t="s">
        <v>61</v>
      </c>
      <c r="B32" s="37" t="s">
        <v>35</v>
      </c>
      <c r="C32" s="38">
        <v>272132</v>
      </c>
      <c r="D32" s="39">
        <v>0</v>
      </c>
      <c r="E32" s="40">
        <v>272132</v>
      </c>
      <c r="F32" s="41">
        <v>277759</v>
      </c>
      <c r="G32" s="42">
        <f t="shared" si="2"/>
        <v>-2.0258569479296802</v>
      </c>
      <c r="H32" s="43">
        <v>272132</v>
      </c>
      <c r="I32" s="44">
        <v>0</v>
      </c>
      <c r="J32" s="40">
        <v>272132</v>
      </c>
      <c r="K32" s="41">
        <v>277759</v>
      </c>
      <c r="L32" s="42">
        <f t="shared" si="3"/>
        <v>-2.0258569479296802</v>
      </c>
      <c r="M32" s="45">
        <f t="shared" si="4"/>
        <v>100</v>
      </c>
      <c r="N32" s="46" t="str">
        <f t="shared" si="4"/>
        <v>-</v>
      </c>
      <c r="O32" s="47">
        <f t="shared" si="5"/>
        <v>100</v>
      </c>
      <c r="P32" s="48">
        <f t="shared" si="5"/>
        <v>100</v>
      </c>
      <c r="Q32" s="49">
        <f t="shared" si="6"/>
        <v>0</v>
      </c>
      <c r="R32" s="50"/>
      <c r="S32" s="51"/>
      <c r="T32" s="43">
        <v>0</v>
      </c>
      <c r="U32" s="44">
        <v>0</v>
      </c>
      <c r="V32" s="52">
        <f t="shared" si="0"/>
        <v>0</v>
      </c>
      <c r="W32" s="38">
        <v>0</v>
      </c>
      <c r="X32" s="44">
        <v>0</v>
      </c>
      <c r="Y32" s="52">
        <f t="shared" si="10"/>
        <v>0</v>
      </c>
      <c r="Z32" s="65">
        <f t="shared" si="8"/>
        <v>0</v>
      </c>
      <c r="AA32" s="60">
        <f t="shared" si="1"/>
        <v>0</v>
      </c>
      <c r="AB32" s="52">
        <f t="shared" si="9"/>
        <v>0</v>
      </c>
    </row>
    <row r="33" spans="1:28" s="54" customFormat="1" ht="15" customHeight="1" x14ac:dyDescent="0.15">
      <c r="A33" s="55" t="s">
        <v>62</v>
      </c>
      <c r="B33" s="37" t="s">
        <v>40</v>
      </c>
      <c r="C33" s="38">
        <v>332639</v>
      </c>
      <c r="D33" s="39">
        <v>0</v>
      </c>
      <c r="E33" s="40">
        <v>332639</v>
      </c>
      <c r="F33" s="41">
        <v>334284</v>
      </c>
      <c r="G33" s="42">
        <f t="shared" si="2"/>
        <v>-0.49209654066602049</v>
      </c>
      <c r="H33" s="43">
        <v>332639</v>
      </c>
      <c r="I33" s="44">
        <v>0</v>
      </c>
      <c r="J33" s="40">
        <v>332639</v>
      </c>
      <c r="K33" s="41">
        <v>334284</v>
      </c>
      <c r="L33" s="42">
        <f t="shared" si="3"/>
        <v>-0.49209654066602049</v>
      </c>
      <c r="M33" s="45">
        <f t="shared" si="4"/>
        <v>100</v>
      </c>
      <c r="N33" s="46" t="str">
        <f t="shared" si="4"/>
        <v>-</v>
      </c>
      <c r="O33" s="47">
        <f t="shared" si="5"/>
        <v>100</v>
      </c>
      <c r="P33" s="48">
        <f t="shared" si="5"/>
        <v>100</v>
      </c>
      <c r="Q33" s="49">
        <f t="shared" si="6"/>
        <v>0</v>
      </c>
      <c r="R33" s="50"/>
      <c r="S33" s="51"/>
      <c r="T33" s="43">
        <v>0</v>
      </c>
      <c r="U33" s="44">
        <v>0</v>
      </c>
      <c r="V33" s="52">
        <f t="shared" si="0"/>
        <v>0</v>
      </c>
      <c r="W33" s="38">
        <v>0</v>
      </c>
      <c r="X33" s="44">
        <v>0</v>
      </c>
      <c r="Y33" s="52">
        <f t="shared" si="10"/>
        <v>0</v>
      </c>
      <c r="Z33" s="65">
        <f t="shared" si="8"/>
        <v>0</v>
      </c>
      <c r="AA33" s="60">
        <f t="shared" si="1"/>
        <v>0</v>
      </c>
      <c r="AB33" s="52">
        <f t="shared" si="9"/>
        <v>0</v>
      </c>
    </row>
    <row r="34" spans="1:28" s="54" customFormat="1" ht="15" customHeight="1" x14ac:dyDescent="0.15">
      <c r="A34" s="55" t="s">
        <v>63</v>
      </c>
      <c r="B34" s="37" t="s">
        <v>40</v>
      </c>
      <c r="C34" s="38">
        <v>93188</v>
      </c>
      <c r="D34" s="39">
        <v>0</v>
      </c>
      <c r="E34" s="40">
        <v>93188</v>
      </c>
      <c r="F34" s="41">
        <v>95169</v>
      </c>
      <c r="G34" s="42">
        <f t="shared" si="2"/>
        <v>-2.0815601719047168</v>
      </c>
      <c r="H34" s="43">
        <v>93188</v>
      </c>
      <c r="I34" s="44">
        <v>0</v>
      </c>
      <c r="J34" s="40">
        <v>93188</v>
      </c>
      <c r="K34" s="41">
        <v>95169</v>
      </c>
      <c r="L34" s="42">
        <f t="shared" si="3"/>
        <v>-2.0815601719047168</v>
      </c>
      <c r="M34" s="45">
        <f t="shared" si="4"/>
        <v>100</v>
      </c>
      <c r="N34" s="46" t="str">
        <f t="shared" si="4"/>
        <v>-</v>
      </c>
      <c r="O34" s="47">
        <f t="shared" si="5"/>
        <v>100</v>
      </c>
      <c r="P34" s="48">
        <f t="shared" si="5"/>
        <v>100</v>
      </c>
      <c r="Q34" s="49">
        <f t="shared" si="6"/>
        <v>0</v>
      </c>
      <c r="R34" s="50"/>
      <c r="S34" s="51"/>
      <c r="T34" s="43">
        <v>0</v>
      </c>
      <c r="U34" s="44">
        <v>0</v>
      </c>
      <c r="V34" s="52">
        <f t="shared" si="0"/>
        <v>0</v>
      </c>
      <c r="W34" s="38">
        <v>0</v>
      </c>
      <c r="X34" s="44">
        <v>0</v>
      </c>
      <c r="Y34" s="52">
        <f t="shared" si="10"/>
        <v>0</v>
      </c>
      <c r="Z34" s="65">
        <f t="shared" si="8"/>
        <v>0</v>
      </c>
      <c r="AA34" s="60">
        <f t="shared" si="1"/>
        <v>0</v>
      </c>
      <c r="AB34" s="52">
        <f t="shared" si="9"/>
        <v>0</v>
      </c>
    </row>
    <row r="35" spans="1:28" s="54" customFormat="1" ht="15" customHeight="1" x14ac:dyDescent="0.15">
      <c r="A35" s="55" t="s">
        <v>64</v>
      </c>
      <c r="B35" s="37" t="s">
        <v>40</v>
      </c>
      <c r="C35" s="38">
        <v>49337</v>
      </c>
      <c r="D35" s="39">
        <v>0</v>
      </c>
      <c r="E35" s="40">
        <v>49337</v>
      </c>
      <c r="F35" s="41">
        <v>51375</v>
      </c>
      <c r="G35" s="42">
        <f t="shared" si="2"/>
        <v>-3.9669099756691</v>
      </c>
      <c r="H35" s="43">
        <v>49337</v>
      </c>
      <c r="I35" s="44">
        <v>0</v>
      </c>
      <c r="J35" s="40">
        <v>49337</v>
      </c>
      <c r="K35" s="41">
        <v>51375</v>
      </c>
      <c r="L35" s="42">
        <f t="shared" si="3"/>
        <v>-3.9669099756691</v>
      </c>
      <c r="M35" s="56">
        <f t="shared" si="4"/>
        <v>100</v>
      </c>
      <c r="N35" s="57" t="str">
        <f t="shared" si="4"/>
        <v>-</v>
      </c>
      <c r="O35" s="47">
        <f t="shared" si="5"/>
        <v>100</v>
      </c>
      <c r="P35" s="48">
        <f t="shared" si="5"/>
        <v>100</v>
      </c>
      <c r="Q35" s="49">
        <f t="shared" si="6"/>
        <v>0</v>
      </c>
      <c r="R35" s="50"/>
      <c r="S35" s="51"/>
      <c r="T35" s="43">
        <v>0</v>
      </c>
      <c r="U35" s="44">
        <v>0</v>
      </c>
      <c r="V35" s="58">
        <f t="shared" si="0"/>
        <v>0</v>
      </c>
      <c r="W35" s="38">
        <v>0</v>
      </c>
      <c r="X35" s="44">
        <v>0</v>
      </c>
      <c r="Y35" s="58">
        <f t="shared" si="10"/>
        <v>0</v>
      </c>
      <c r="Z35" s="65">
        <f t="shared" si="8"/>
        <v>0</v>
      </c>
      <c r="AA35" s="60">
        <f t="shared" si="1"/>
        <v>0</v>
      </c>
      <c r="AB35" s="58">
        <f t="shared" si="9"/>
        <v>0</v>
      </c>
    </row>
    <row r="36" spans="1:28" s="54" customFormat="1" ht="15" customHeight="1" x14ac:dyDescent="0.15">
      <c r="A36" s="55" t="s">
        <v>65</v>
      </c>
      <c r="B36" s="62" t="s">
        <v>40</v>
      </c>
      <c r="C36" s="38">
        <v>44386</v>
      </c>
      <c r="D36" s="39">
        <v>0</v>
      </c>
      <c r="E36" s="40">
        <v>44386</v>
      </c>
      <c r="F36" s="41">
        <v>43802</v>
      </c>
      <c r="G36" s="42">
        <f t="shared" si="2"/>
        <v>1.3332724533126341</v>
      </c>
      <c r="H36" s="43">
        <v>44386</v>
      </c>
      <c r="I36" s="44">
        <v>0</v>
      </c>
      <c r="J36" s="40">
        <v>44386</v>
      </c>
      <c r="K36" s="41">
        <v>43802</v>
      </c>
      <c r="L36" s="42">
        <f t="shared" si="3"/>
        <v>1.3332724533126341</v>
      </c>
      <c r="M36" s="56">
        <f t="shared" si="4"/>
        <v>100</v>
      </c>
      <c r="N36" s="57" t="str">
        <f t="shared" si="4"/>
        <v>-</v>
      </c>
      <c r="O36" s="47">
        <f t="shared" si="5"/>
        <v>100</v>
      </c>
      <c r="P36" s="48">
        <f t="shared" si="5"/>
        <v>100</v>
      </c>
      <c r="Q36" s="49">
        <f t="shared" si="6"/>
        <v>0</v>
      </c>
      <c r="R36" s="63"/>
      <c r="S36" s="64"/>
      <c r="T36" s="43">
        <v>0</v>
      </c>
      <c r="U36" s="44">
        <v>0</v>
      </c>
      <c r="V36" s="58">
        <f t="shared" si="0"/>
        <v>0</v>
      </c>
      <c r="W36" s="38">
        <v>0</v>
      </c>
      <c r="X36" s="44">
        <v>0</v>
      </c>
      <c r="Y36" s="58">
        <f t="shared" si="10"/>
        <v>0</v>
      </c>
      <c r="Z36" s="65">
        <f t="shared" si="8"/>
        <v>0</v>
      </c>
      <c r="AA36" s="60">
        <f t="shared" si="1"/>
        <v>0</v>
      </c>
      <c r="AB36" s="58">
        <f t="shared" si="9"/>
        <v>0</v>
      </c>
    </row>
    <row r="37" spans="1:28" s="54" customFormat="1" ht="15" customHeight="1" x14ac:dyDescent="0.15">
      <c r="A37" s="55" t="s">
        <v>66</v>
      </c>
      <c r="B37" s="37" t="s">
        <v>40</v>
      </c>
      <c r="C37" s="38">
        <v>183767</v>
      </c>
      <c r="D37" s="39">
        <v>0</v>
      </c>
      <c r="E37" s="40">
        <v>183767</v>
      </c>
      <c r="F37" s="41">
        <v>189458</v>
      </c>
      <c r="G37" s="42">
        <f t="shared" si="2"/>
        <v>-3.0038319838697758</v>
      </c>
      <c r="H37" s="43">
        <v>183767</v>
      </c>
      <c r="I37" s="44">
        <v>0</v>
      </c>
      <c r="J37" s="40">
        <v>183767</v>
      </c>
      <c r="K37" s="41">
        <v>189458</v>
      </c>
      <c r="L37" s="42">
        <f t="shared" si="3"/>
        <v>-3.0038319838697758</v>
      </c>
      <c r="M37" s="45">
        <f t="shared" si="4"/>
        <v>100</v>
      </c>
      <c r="N37" s="46" t="str">
        <f t="shared" si="4"/>
        <v>-</v>
      </c>
      <c r="O37" s="47">
        <f t="shared" si="5"/>
        <v>100</v>
      </c>
      <c r="P37" s="48">
        <f t="shared" si="5"/>
        <v>100</v>
      </c>
      <c r="Q37" s="49">
        <f t="shared" si="6"/>
        <v>0</v>
      </c>
      <c r="R37" s="50"/>
      <c r="S37" s="51"/>
      <c r="T37" s="43">
        <v>0</v>
      </c>
      <c r="U37" s="44">
        <v>0</v>
      </c>
      <c r="V37" s="52">
        <f t="shared" si="0"/>
        <v>0</v>
      </c>
      <c r="W37" s="38">
        <v>0</v>
      </c>
      <c r="X37" s="44">
        <v>0</v>
      </c>
      <c r="Y37" s="52">
        <f t="shared" si="10"/>
        <v>0</v>
      </c>
      <c r="Z37" s="65">
        <f t="shared" si="8"/>
        <v>0</v>
      </c>
      <c r="AA37" s="60">
        <f t="shared" si="1"/>
        <v>0</v>
      </c>
      <c r="AB37" s="52">
        <f t="shared" si="9"/>
        <v>0</v>
      </c>
    </row>
    <row r="38" spans="1:28" s="54" customFormat="1" ht="15" customHeight="1" x14ac:dyDescent="0.15">
      <c r="A38" s="55" t="s">
        <v>67</v>
      </c>
      <c r="B38" s="37" t="s">
        <v>40</v>
      </c>
      <c r="C38" s="38">
        <v>128140</v>
      </c>
      <c r="D38" s="39">
        <v>0</v>
      </c>
      <c r="E38" s="40">
        <v>128140</v>
      </c>
      <c r="F38" s="41">
        <v>132610</v>
      </c>
      <c r="G38" s="42">
        <f t="shared" si="2"/>
        <v>-3.3707865168539324</v>
      </c>
      <c r="H38" s="43">
        <v>128140</v>
      </c>
      <c r="I38" s="44">
        <v>0</v>
      </c>
      <c r="J38" s="40">
        <v>128140</v>
      </c>
      <c r="K38" s="41">
        <v>132610</v>
      </c>
      <c r="L38" s="42">
        <f t="shared" si="3"/>
        <v>-3.3707865168539324</v>
      </c>
      <c r="M38" s="45">
        <f t="shared" si="4"/>
        <v>100</v>
      </c>
      <c r="N38" s="46" t="str">
        <f t="shared" si="4"/>
        <v>-</v>
      </c>
      <c r="O38" s="47">
        <f t="shared" si="5"/>
        <v>100</v>
      </c>
      <c r="P38" s="48">
        <f t="shared" si="5"/>
        <v>100</v>
      </c>
      <c r="Q38" s="49">
        <f t="shared" si="6"/>
        <v>0</v>
      </c>
      <c r="R38" s="50"/>
      <c r="S38" s="51"/>
      <c r="T38" s="43">
        <v>0</v>
      </c>
      <c r="U38" s="44">
        <v>0</v>
      </c>
      <c r="V38" s="52">
        <f t="shared" si="0"/>
        <v>0</v>
      </c>
      <c r="W38" s="38">
        <v>0</v>
      </c>
      <c r="X38" s="44">
        <v>0</v>
      </c>
      <c r="Y38" s="52">
        <f t="shared" si="10"/>
        <v>0</v>
      </c>
      <c r="Z38" s="65">
        <f t="shared" si="8"/>
        <v>0</v>
      </c>
      <c r="AA38" s="60">
        <f t="shared" si="1"/>
        <v>0</v>
      </c>
      <c r="AB38" s="52">
        <f t="shared" si="9"/>
        <v>0</v>
      </c>
    </row>
    <row r="39" spans="1:28" s="54" customFormat="1" ht="15" customHeight="1" x14ac:dyDescent="0.15">
      <c r="A39" s="55" t="s">
        <v>68</v>
      </c>
      <c r="B39" s="37" t="s">
        <v>40</v>
      </c>
      <c r="C39" s="38">
        <v>183717</v>
      </c>
      <c r="D39" s="39">
        <v>0</v>
      </c>
      <c r="E39" s="40">
        <v>183717</v>
      </c>
      <c r="F39" s="41">
        <v>183009</v>
      </c>
      <c r="G39" s="42">
        <f t="shared" si="2"/>
        <v>0.38686621969411339</v>
      </c>
      <c r="H39" s="43">
        <v>183717</v>
      </c>
      <c r="I39" s="44">
        <v>0</v>
      </c>
      <c r="J39" s="40">
        <v>183717</v>
      </c>
      <c r="K39" s="41">
        <v>183009</v>
      </c>
      <c r="L39" s="42">
        <f t="shared" si="3"/>
        <v>0.38686621969411339</v>
      </c>
      <c r="M39" s="45">
        <f t="shared" si="4"/>
        <v>100</v>
      </c>
      <c r="N39" s="46" t="str">
        <f t="shared" si="4"/>
        <v>-</v>
      </c>
      <c r="O39" s="47">
        <f t="shared" si="5"/>
        <v>100</v>
      </c>
      <c r="P39" s="48">
        <f t="shared" si="5"/>
        <v>100</v>
      </c>
      <c r="Q39" s="49">
        <f t="shared" si="6"/>
        <v>0</v>
      </c>
      <c r="R39" s="50"/>
      <c r="S39" s="51"/>
      <c r="T39" s="43">
        <v>0</v>
      </c>
      <c r="U39" s="44">
        <v>0</v>
      </c>
      <c r="V39" s="52">
        <f t="shared" si="0"/>
        <v>0</v>
      </c>
      <c r="W39" s="38">
        <v>0</v>
      </c>
      <c r="X39" s="44">
        <v>0</v>
      </c>
      <c r="Y39" s="52">
        <f t="shared" si="10"/>
        <v>0</v>
      </c>
      <c r="Z39" s="65">
        <f t="shared" si="8"/>
        <v>0</v>
      </c>
      <c r="AA39" s="60">
        <f t="shared" si="1"/>
        <v>0</v>
      </c>
      <c r="AB39" s="52">
        <f t="shared" si="9"/>
        <v>0</v>
      </c>
    </row>
    <row r="40" spans="1:28" s="54" customFormat="1" ht="15" customHeight="1" x14ac:dyDescent="0.15">
      <c r="A40" s="55" t="s">
        <v>69</v>
      </c>
      <c r="B40" s="62" t="s">
        <v>35</v>
      </c>
      <c r="C40" s="38">
        <v>56945</v>
      </c>
      <c r="D40" s="39">
        <v>0</v>
      </c>
      <c r="E40" s="40">
        <v>56945</v>
      </c>
      <c r="F40" s="41">
        <v>57185</v>
      </c>
      <c r="G40" s="42">
        <f t="shared" si="2"/>
        <v>-0.41969047827227424</v>
      </c>
      <c r="H40" s="43">
        <v>56945</v>
      </c>
      <c r="I40" s="44">
        <v>0</v>
      </c>
      <c r="J40" s="40">
        <v>56945</v>
      </c>
      <c r="K40" s="41">
        <v>57185</v>
      </c>
      <c r="L40" s="42">
        <f t="shared" si="3"/>
        <v>-0.41969047827227424</v>
      </c>
      <c r="M40" s="56">
        <f t="shared" si="4"/>
        <v>100</v>
      </c>
      <c r="N40" s="57" t="str">
        <f t="shared" si="4"/>
        <v>-</v>
      </c>
      <c r="O40" s="47">
        <f t="shared" si="5"/>
        <v>100</v>
      </c>
      <c r="P40" s="48">
        <f t="shared" si="5"/>
        <v>100</v>
      </c>
      <c r="Q40" s="49">
        <f t="shared" si="6"/>
        <v>0</v>
      </c>
      <c r="R40" s="63"/>
      <c r="S40" s="64"/>
      <c r="T40" s="43">
        <v>0</v>
      </c>
      <c r="U40" s="44">
        <v>0</v>
      </c>
      <c r="V40" s="58">
        <f t="shared" si="0"/>
        <v>0</v>
      </c>
      <c r="W40" s="38">
        <v>0</v>
      </c>
      <c r="X40" s="44">
        <v>0</v>
      </c>
      <c r="Y40" s="58">
        <f t="shared" si="10"/>
        <v>0</v>
      </c>
      <c r="Z40" s="65">
        <f t="shared" si="8"/>
        <v>0</v>
      </c>
      <c r="AA40" s="60">
        <f t="shared" si="1"/>
        <v>0</v>
      </c>
      <c r="AB40" s="58">
        <f t="shared" si="9"/>
        <v>0</v>
      </c>
    </row>
    <row r="41" spans="1:28" s="54" customFormat="1" ht="15" customHeight="1" thickBot="1" x14ac:dyDescent="0.2">
      <c r="A41" s="66" t="s">
        <v>70</v>
      </c>
      <c r="B41" s="67" t="s">
        <v>35</v>
      </c>
      <c r="C41" s="68">
        <v>89787</v>
      </c>
      <c r="D41" s="69">
        <v>0</v>
      </c>
      <c r="E41" s="70">
        <v>89787</v>
      </c>
      <c r="F41" s="41">
        <v>92113</v>
      </c>
      <c r="G41" s="71">
        <f t="shared" si="2"/>
        <v>-2.5251593151889526</v>
      </c>
      <c r="H41" s="72">
        <v>89787</v>
      </c>
      <c r="I41" s="73">
        <v>0</v>
      </c>
      <c r="J41" s="70">
        <v>89787</v>
      </c>
      <c r="K41" s="41">
        <v>92113</v>
      </c>
      <c r="L41" s="71">
        <f t="shared" si="3"/>
        <v>-2.5251593151889526</v>
      </c>
      <c r="M41" s="74">
        <f t="shared" si="4"/>
        <v>100</v>
      </c>
      <c r="N41" s="75" t="str">
        <f t="shared" si="4"/>
        <v>-</v>
      </c>
      <c r="O41" s="76">
        <f t="shared" si="5"/>
        <v>100</v>
      </c>
      <c r="P41" s="77">
        <f t="shared" si="5"/>
        <v>100</v>
      </c>
      <c r="Q41" s="78">
        <f t="shared" si="6"/>
        <v>0</v>
      </c>
      <c r="R41" s="79"/>
      <c r="S41" s="80"/>
      <c r="T41" s="72">
        <v>0</v>
      </c>
      <c r="U41" s="73">
        <v>0</v>
      </c>
      <c r="V41" s="81">
        <f t="shared" si="0"/>
        <v>0</v>
      </c>
      <c r="W41" s="68">
        <v>0</v>
      </c>
      <c r="X41" s="73">
        <v>0</v>
      </c>
      <c r="Y41" s="81">
        <f t="shared" si="10"/>
        <v>0</v>
      </c>
      <c r="Z41" s="72">
        <f t="shared" si="8"/>
        <v>0</v>
      </c>
      <c r="AA41" s="73">
        <f t="shared" si="1"/>
        <v>0</v>
      </c>
      <c r="AB41" s="81">
        <f t="shared" si="9"/>
        <v>0</v>
      </c>
    </row>
    <row r="42" spans="1:28" s="95" customFormat="1" ht="15" customHeight="1" thickTop="1" x14ac:dyDescent="0.15">
      <c r="A42" s="82" t="s">
        <v>71</v>
      </c>
      <c r="B42" s="83"/>
      <c r="C42" s="84">
        <f t="shared" ref="C42:K42" si="11">C43+C45</f>
        <v>17717474</v>
      </c>
      <c r="D42" s="85">
        <f t="shared" si="11"/>
        <v>27</v>
      </c>
      <c r="E42" s="86">
        <f t="shared" si="11"/>
        <v>17717501</v>
      </c>
      <c r="F42" s="87">
        <f>F43+F45</f>
        <v>18037629</v>
      </c>
      <c r="G42" s="88">
        <f>IFERROR((E42-F42)/F42*100,"-")</f>
        <v>-1.7747787139872986</v>
      </c>
      <c r="H42" s="84">
        <f t="shared" si="11"/>
        <v>17717474</v>
      </c>
      <c r="I42" s="85">
        <f t="shared" si="11"/>
        <v>0</v>
      </c>
      <c r="J42" s="86">
        <f t="shared" si="11"/>
        <v>17717474</v>
      </c>
      <c r="K42" s="87">
        <f t="shared" si="11"/>
        <v>18037602</v>
      </c>
      <c r="L42" s="88">
        <f>IFERROR((J42-K42)/K42*100,"-")</f>
        <v>-1.7747813706056936</v>
      </c>
      <c r="M42" s="89">
        <f t="shared" si="4"/>
        <v>100</v>
      </c>
      <c r="N42" s="90">
        <f t="shared" si="4"/>
        <v>0</v>
      </c>
      <c r="O42" s="91">
        <f t="shared" si="5"/>
        <v>100</v>
      </c>
      <c r="P42" s="92">
        <f t="shared" si="5"/>
        <v>100</v>
      </c>
      <c r="Q42" s="93">
        <f t="shared" si="6"/>
        <v>0</v>
      </c>
      <c r="R42" s="94">
        <f>R43+R45</f>
        <v>0</v>
      </c>
      <c r="S42" s="87">
        <f t="shared" ref="S42:AB42" si="12">S43+S45</f>
        <v>0</v>
      </c>
      <c r="T42" s="84">
        <f t="shared" si="12"/>
        <v>0</v>
      </c>
      <c r="U42" s="85">
        <f t="shared" si="12"/>
        <v>0</v>
      </c>
      <c r="V42" s="87">
        <f t="shared" si="12"/>
        <v>0</v>
      </c>
      <c r="W42" s="86">
        <f t="shared" si="12"/>
        <v>0</v>
      </c>
      <c r="X42" s="85">
        <f t="shared" si="12"/>
        <v>27</v>
      </c>
      <c r="Y42" s="87">
        <f t="shared" si="12"/>
        <v>27</v>
      </c>
      <c r="Z42" s="84">
        <f t="shared" si="12"/>
        <v>0</v>
      </c>
      <c r="AA42" s="85">
        <f t="shared" si="12"/>
        <v>0</v>
      </c>
      <c r="AB42" s="87">
        <f t="shared" si="12"/>
        <v>0</v>
      </c>
    </row>
    <row r="43" spans="1:28" s="54" customFormat="1" ht="15" customHeight="1" x14ac:dyDescent="0.15">
      <c r="A43" s="96" t="s">
        <v>72</v>
      </c>
      <c r="B43" s="97"/>
      <c r="C43" s="98">
        <f>SUM(C7:C20)</f>
        <v>14928282</v>
      </c>
      <c r="D43" s="99">
        <f t="shared" ref="D43:K43" si="13">SUM(D7:D20)</f>
        <v>27</v>
      </c>
      <c r="E43" s="100">
        <f t="shared" si="13"/>
        <v>14928309</v>
      </c>
      <c r="F43" s="101">
        <f>SUM(F7:F20)</f>
        <v>15206754</v>
      </c>
      <c r="G43" s="102">
        <f>IFERROR((E43-F43)/F43*100,"-")</f>
        <v>-1.8310613823305091</v>
      </c>
      <c r="H43" s="98">
        <f t="shared" si="13"/>
        <v>14928282</v>
      </c>
      <c r="I43" s="99">
        <f t="shared" si="13"/>
        <v>0</v>
      </c>
      <c r="J43" s="100">
        <f t="shared" si="13"/>
        <v>14928282</v>
      </c>
      <c r="K43" s="101">
        <f t="shared" si="13"/>
        <v>15206727</v>
      </c>
      <c r="L43" s="102">
        <f>IFERROR((J43-K43)/K43*100,"-")</f>
        <v>-1.8310646334349268</v>
      </c>
      <c r="M43" s="103">
        <f>IFERROR(H43/C43*100,"-")</f>
        <v>100</v>
      </c>
      <c r="N43" s="104">
        <f t="shared" si="4"/>
        <v>0</v>
      </c>
      <c r="O43" s="105">
        <f>IFERROR(ROUND(J43/E43*100,1),"-")</f>
        <v>100</v>
      </c>
      <c r="P43" s="106">
        <f t="shared" ref="P43:P53" si="14">IFERROR(ROUND(K43/F43*100,1),"-")</f>
        <v>100</v>
      </c>
      <c r="Q43" s="105">
        <f t="shared" si="6"/>
        <v>0</v>
      </c>
      <c r="R43" s="107">
        <f>SUM(R7:R20)</f>
        <v>0</v>
      </c>
      <c r="S43" s="101">
        <f t="shared" ref="S43:AB43" si="15">SUM(S7:S20)</f>
        <v>0</v>
      </c>
      <c r="T43" s="98">
        <f t="shared" si="15"/>
        <v>0</v>
      </c>
      <c r="U43" s="99">
        <f t="shared" si="15"/>
        <v>0</v>
      </c>
      <c r="V43" s="108">
        <f t="shared" si="15"/>
        <v>0</v>
      </c>
      <c r="W43" s="109">
        <f t="shared" si="15"/>
        <v>0</v>
      </c>
      <c r="X43" s="99">
        <f t="shared" si="15"/>
        <v>27</v>
      </c>
      <c r="Y43" s="108">
        <f t="shared" si="15"/>
        <v>27</v>
      </c>
      <c r="Z43" s="98">
        <f t="shared" si="15"/>
        <v>0</v>
      </c>
      <c r="AA43" s="99">
        <f t="shared" si="15"/>
        <v>0</v>
      </c>
      <c r="AB43" s="108">
        <f t="shared" si="15"/>
        <v>0</v>
      </c>
    </row>
    <row r="44" spans="1:28" s="54" customFormat="1" ht="15" customHeight="1" x14ac:dyDescent="0.15">
      <c r="A44" s="110" t="s">
        <v>73</v>
      </c>
      <c r="B44" s="111"/>
      <c r="C44" s="112">
        <f>SUM(C8:C20)</f>
        <v>6891008</v>
      </c>
      <c r="D44" s="113">
        <f>SUM(D8:D20)</f>
        <v>0</v>
      </c>
      <c r="E44" s="114">
        <f>SUM(E8:E20)</f>
        <v>6891008</v>
      </c>
      <c r="F44" s="115">
        <f>SUM(F8:F20)</f>
        <v>7083949</v>
      </c>
      <c r="G44" s="116">
        <f t="shared" ref="G44:G53" si="16">IFERROR((E44-F44)/F44*100,"-")</f>
        <v>-2.7236362091257291</v>
      </c>
      <c r="H44" s="112">
        <f>SUM(H8:H20)</f>
        <v>6891008</v>
      </c>
      <c r="I44" s="113">
        <f>SUM(I8:I20)</f>
        <v>0</v>
      </c>
      <c r="J44" s="114">
        <f>SUM(J8:J20)</f>
        <v>6891008</v>
      </c>
      <c r="K44" s="115">
        <f>SUM(K8:K20)</f>
        <v>7083949</v>
      </c>
      <c r="L44" s="116">
        <f t="shared" ref="L44:L53" si="17">IFERROR((J44-K44)/K44*100,"-")</f>
        <v>-2.7236362091257291</v>
      </c>
      <c r="M44" s="103">
        <f t="shared" ref="M44:N53" si="18">IFERROR(H44/C44*100,"-")</f>
        <v>100</v>
      </c>
      <c r="N44" s="104" t="str">
        <f t="shared" si="18"/>
        <v>-</v>
      </c>
      <c r="O44" s="117">
        <f t="shared" ref="O44:O53" si="19">IFERROR(ROUND(J44/E44*100,1),"-")</f>
        <v>100</v>
      </c>
      <c r="P44" s="118">
        <f t="shared" si="14"/>
        <v>100</v>
      </c>
      <c r="Q44" s="117">
        <f t="shared" si="6"/>
        <v>0</v>
      </c>
      <c r="R44" s="119">
        <f t="shared" ref="R44:AB44" si="20">SUM(R8:R20)</f>
        <v>0</v>
      </c>
      <c r="S44" s="119">
        <f t="shared" si="20"/>
        <v>0</v>
      </c>
      <c r="T44" s="112">
        <f t="shared" si="20"/>
        <v>0</v>
      </c>
      <c r="U44" s="113">
        <f t="shared" si="20"/>
        <v>0</v>
      </c>
      <c r="V44" s="115">
        <f t="shared" si="20"/>
        <v>0</v>
      </c>
      <c r="W44" s="112">
        <f t="shared" si="20"/>
        <v>0</v>
      </c>
      <c r="X44" s="113">
        <f t="shared" si="20"/>
        <v>0</v>
      </c>
      <c r="Y44" s="115">
        <f t="shared" si="20"/>
        <v>0</v>
      </c>
      <c r="Z44" s="112">
        <f t="shared" si="20"/>
        <v>0</v>
      </c>
      <c r="AA44" s="113">
        <f t="shared" si="20"/>
        <v>0</v>
      </c>
      <c r="AB44" s="115">
        <f t="shared" si="20"/>
        <v>0</v>
      </c>
    </row>
    <row r="45" spans="1:28" s="54" customFormat="1" ht="15" customHeight="1" x14ac:dyDescent="0.15">
      <c r="A45" s="110" t="s">
        <v>74</v>
      </c>
      <c r="B45" s="111"/>
      <c r="C45" s="112">
        <f t="shared" ref="C45:K45" si="21">C49+C50+C51+C52+C53</f>
        <v>2789192</v>
      </c>
      <c r="D45" s="113">
        <f t="shared" si="21"/>
        <v>0</v>
      </c>
      <c r="E45" s="114">
        <f t="shared" si="21"/>
        <v>2789192</v>
      </c>
      <c r="F45" s="115">
        <f t="shared" si="21"/>
        <v>2830875</v>
      </c>
      <c r="G45" s="120">
        <f t="shared" si="16"/>
        <v>-1.4724422660838079</v>
      </c>
      <c r="H45" s="112">
        <f t="shared" si="21"/>
        <v>2789192</v>
      </c>
      <c r="I45" s="113">
        <f t="shared" si="21"/>
        <v>0</v>
      </c>
      <c r="J45" s="114">
        <f t="shared" si="21"/>
        <v>2789192</v>
      </c>
      <c r="K45" s="115">
        <f t="shared" si="21"/>
        <v>2830875</v>
      </c>
      <c r="L45" s="120">
        <f t="shared" si="17"/>
        <v>-1.4724422660838079</v>
      </c>
      <c r="M45" s="103">
        <f t="shared" si="18"/>
        <v>100</v>
      </c>
      <c r="N45" s="104" t="str">
        <f t="shared" si="18"/>
        <v>-</v>
      </c>
      <c r="O45" s="117">
        <f t="shared" si="19"/>
        <v>100</v>
      </c>
      <c r="P45" s="118">
        <f t="shared" si="14"/>
        <v>100</v>
      </c>
      <c r="Q45" s="117">
        <f t="shared" si="6"/>
        <v>0</v>
      </c>
      <c r="R45" s="119">
        <f>R49+R50+R51+R52+R53</f>
        <v>0</v>
      </c>
      <c r="S45" s="115">
        <f t="shared" ref="S45:AB45" si="22">S49+S50+S51+S52+S53</f>
        <v>0</v>
      </c>
      <c r="T45" s="112">
        <f t="shared" si="22"/>
        <v>0</v>
      </c>
      <c r="U45" s="113">
        <f t="shared" si="22"/>
        <v>0</v>
      </c>
      <c r="V45" s="115">
        <f t="shared" si="22"/>
        <v>0</v>
      </c>
      <c r="W45" s="114">
        <f t="shared" si="22"/>
        <v>0</v>
      </c>
      <c r="X45" s="113">
        <f t="shared" si="22"/>
        <v>0</v>
      </c>
      <c r="Y45" s="115">
        <f t="shared" si="22"/>
        <v>0</v>
      </c>
      <c r="Z45" s="112">
        <f t="shared" si="22"/>
        <v>0</v>
      </c>
      <c r="AA45" s="113">
        <f t="shared" si="22"/>
        <v>0</v>
      </c>
      <c r="AB45" s="115">
        <f t="shared" si="22"/>
        <v>0</v>
      </c>
    </row>
    <row r="46" spans="1:28" s="54" customFormat="1" ht="15" customHeight="1" x14ac:dyDescent="0.15">
      <c r="A46" s="121" t="s">
        <v>75</v>
      </c>
      <c r="B46" s="122"/>
      <c r="C46" s="123">
        <f>SUMIFS(C$7:C$41,$B$7:$B$41,"沿")</f>
        <v>12902596</v>
      </c>
      <c r="D46" s="124">
        <f t="shared" ref="D46:F46" si="23">SUMIFS(D$7:D$41,$B$7:$B$41,"沿")</f>
        <v>27</v>
      </c>
      <c r="E46" s="125">
        <f t="shared" si="23"/>
        <v>12902623</v>
      </c>
      <c r="F46" s="125">
        <f t="shared" si="23"/>
        <v>13104463</v>
      </c>
      <c r="G46" s="126">
        <f>IFERROR((E46-F46)/F46*100,"-")</f>
        <v>-1.5402386194688023</v>
      </c>
      <c r="H46" s="123">
        <f>SUMIFS(H$7:H$41,$B$7:$B$41,"沿")</f>
        <v>12902596</v>
      </c>
      <c r="I46" s="124">
        <f t="shared" ref="I46:K46" si="24">SUMIFS(I$7:I$41,$B$7:$B$41,"沿")</f>
        <v>0</v>
      </c>
      <c r="J46" s="125">
        <f t="shared" si="24"/>
        <v>12902596</v>
      </c>
      <c r="K46" s="125">
        <f t="shared" si="24"/>
        <v>13104436</v>
      </c>
      <c r="L46" s="126">
        <f t="shared" si="17"/>
        <v>-1.540241792931798</v>
      </c>
      <c r="M46" s="127">
        <f t="shared" si="18"/>
        <v>100</v>
      </c>
      <c r="N46" s="128">
        <f t="shared" si="18"/>
        <v>0</v>
      </c>
      <c r="O46" s="129">
        <f>IFERROR(ROUND(J46/E46*100,1),"-")</f>
        <v>100</v>
      </c>
      <c r="P46" s="130">
        <f>IFERROR(ROUND(K46/F46*100,1),"-")</f>
        <v>100</v>
      </c>
      <c r="Q46" s="129">
        <f t="shared" si="6"/>
        <v>0</v>
      </c>
      <c r="R46" s="125">
        <f t="shared" ref="R46:AB46" si="25">SUMIFS(R$7:R$41,$B$7:$B$41,"沿")</f>
        <v>0</v>
      </c>
      <c r="S46" s="125">
        <f t="shared" si="25"/>
        <v>0</v>
      </c>
      <c r="T46" s="123">
        <f t="shared" si="25"/>
        <v>0</v>
      </c>
      <c r="U46" s="124">
        <f t="shared" si="25"/>
        <v>0</v>
      </c>
      <c r="V46" s="125">
        <f t="shared" si="25"/>
        <v>0</v>
      </c>
      <c r="W46" s="123">
        <f t="shared" si="25"/>
        <v>0</v>
      </c>
      <c r="X46" s="124">
        <f t="shared" si="25"/>
        <v>27</v>
      </c>
      <c r="Y46" s="125">
        <f t="shared" si="25"/>
        <v>27</v>
      </c>
      <c r="Z46" s="123">
        <f t="shared" si="25"/>
        <v>0</v>
      </c>
      <c r="AA46" s="124">
        <f t="shared" si="25"/>
        <v>0</v>
      </c>
      <c r="AB46" s="125">
        <f t="shared" si="25"/>
        <v>0</v>
      </c>
    </row>
    <row r="47" spans="1:28" s="54" customFormat="1" ht="15" customHeight="1" x14ac:dyDescent="0.15">
      <c r="A47" s="131" t="s">
        <v>76</v>
      </c>
      <c r="B47" s="132"/>
      <c r="C47" s="133">
        <f>SUMIFS(C$7:C$41,$B$7:$B$41,"-")</f>
        <v>4814878</v>
      </c>
      <c r="D47" s="134">
        <f t="shared" ref="D47:F47" si="26">SUMIFS(D$7:D$41,$B$7:$B$41,"-")</f>
        <v>0</v>
      </c>
      <c r="E47" s="135">
        <f t="shared" si="26"/>
        <v>4814878</v>
      </c>
      <c r="F47" s="135">
        <f t="shared" si="26"/>
        <v>4933166</v>
      </c>
      <c r="G47" s="136">
        <f>IFERROR((E47-F47)/F47*100,"-")</f>
        <v>-2.3978110608886869</v>
      </c>
      <c r="H47" s="133">
        <f>SUMIFS(H$7:H$41,$B$7:$B$41,"-")</f>
        <v>4814878</v>
      </c>
      <c r="I47" s="134">
        <f t="shared" ref="I47:K47" si="27">SUMIFS(I$7:I$41,$B$7:$B$41,"-")</f>
        <v>0</v>
      </c>
      <c r="J47" s="135">
        <f t="shared" si="27"/>
        <v>4814878</v>
      </c>
      <c r="K47" s="135">
        <f t="shared" si="27"/>
        <v>4933166</v>
      </c>
      <c r="L47" s="136">
        <f t="shared" si="17"/>
        <v>-2.3978110608886869</v>
      </c>
      <c r="M47" s="137">
        <f t="shared" si="18"/>
        <v>100</v>
      </c>
      <c r="N47" s="138" t="str">
        <f t="shared" si="18"/>
        <v>-</v>
      </c>
      <c r="O47" s="139">
        <f t="shared" si="19"/>
        <v>100</v>
      </c>
      <c r="P47" s="140">
        <f t="shared" si="14"/>
        <v>100</v>
      </c>
      <c r="Q47" s="139">
        <f t="shared" si="6"/>
        <v>0</v>
      </c>
      <c r="R47" s="135">
        <f t="shared" ref="R47:AB47" si="28">SUMIFS(R$7:R$41,$B$7:$B$41,"-")</f>
        <v>0</v>
      </c>
      <c r="S47" s="135">
        <f t="shared" si="28"/>
        <v>0</v>
      </c>
      <c r="T47" s="133">
        <f t="shared" si="28"/>
        <v>0</v>
      </c>
      <c r="U47" s="134">
        <f t="shared" si="28"/>
        <v>0</v>
      </c>
      <c r="V47" s="135">
        <f t="shared" si="28"/>
        <v>0</v>
      </c>
      <c r="W47" s="133">
        <f t="shared" si="28"/>
        <v>0</v>
      </c>
      <c r="X47" s="134">
        <f t="shared" si="28"/>
        <v>0</v>
      </c>
      <c r="Y47" s="135">
        <f t="shared" si="28"/>
        <v>0</v>
      </c>
      <c r="Z47" s="133">
        <f t="shared" si="28"/>
        <v>0</v>
      </c>
      <c r="AA47" s="134">
        <f t="shared" si="28"/>
        <v>0</v>
      </c>
      <c r="AB47" s="135">
        <f t="shared" si="28"/>
        <v>0</v>
      </c>
    </row>
    <row r="48" spans="1:28" s="54" customFormat="1" ht="15" hidden="1" customHeight="1" outlineLevel="1" x14ac:dyDescent="0.15">
      <c r="A48" s="110" t="s">
        <v>77</v>
      </c>
      <c r="B48" s="111"/>
      <c r="C48" s="112">
        <f t="shared" ref="C48:K48" si="29">SUM(C8:C20)</f>
        <v>6891008</v>
      </c>
      <c r="D48" s="113">
        <f t="shared" si="29"/>
        <v>0</v>
      </c>
      <c r="E48" s="114">
        <f t="shared" si="29"/>
        <v>6891008</v>
      </c>
      <c r="F48" s="115">
        <f t="shared" si="29"/>
        <v>7083949</v>
      </c>
      <c r="G48" s="120">
        <f t="shared" si="16"/>
        <v>-2.7236362091257291</v>
      </c>
      <c r="H48" s="112">
        <f t="shared" si="29"/>
        <v>6891008</v>
      </c>
      <c r="I48" s="113">
        <f t="shared" si="29"/>
        <v>0</v>
      </c>
      <c r="J48" s="114">
        <f t="shared" si="29"/>
        <v>6891008</v>
      </c>
      <c r="K48" s="115">
        <f t="shared" si="29"/>
        <v>7083949</v>
      </c>
      <c r="L48" s="120">
        <f t="shared" si="17"/>
        <v>-2.7236362091257291</v>
      </c>
      <c r="M48" s="141">
        <f t="shared" si="18"/>
        <v>100</v>
      </c>
      <c r="N48" s="142" t="str">
        <f t="shared" si="18"/>
        <v>-</v>
      </c>
      <c r="O48" s="117">
        <f t="shared" si="19"/>
        <v>100</v>
      </c>
      <c r="P48" s="118">
        <f t="shared" si="14"/>
        <v>100</v>
      </c>
      <c r="Q48" s="117">
        <f t="shared" si="6"/>
        <v>0</v>
      </c>
      <c r="R48" s="119">
        <f t="shared" ref="R48:AB48" si="30">SUM(R8:R20)</f>
        <v>0</v>
      </c>
      <c r="S48" s="115">
        <f t="shared" si="30"/>
        <v>0</v>
      </c>
      <c r="T48" s="112">
        <f t="shared" si="30"/>
        <v>0</v>
      </c>
      <c r="U48" s="113">
        <f t="shared" si="30"/>
        <v>0</v>
      </c>
      <c r="V48" s="115">
        <f t="shared" si="30"/>
        <v>0</v>
      </c>
      <c r="W48" s="114">
        <f t="shared" si="30"/>
        <v>0</v>
      </c>
      <c r="X48" s="113">
        <f t="shared" si="30"/>
        <v>0</v>
      </c>
      <c r="Y48" s="115">
        <f t="shared" si="30"/>
        <v>0</v>
      </c>
      <c r="Z48" s="112">
        <f t="shared" si="30"/>
        <v>0</v>
      </c>
      <c r="AA48" s="113">
        <f t="shared" si="30"/>
        <v>0</v>
      </c>
      <c r="AB48" s="115">
        <f t="shared" si="30"/>
        <v>0</v>
      </c>
    </row>
    <row r="49" spans="1:28" s="54" customFormat="1" ht="15" hidden="1" customHeight="1" outlineLevel="1" x14ac:dyDescent="0.15">
      <c r="A49" s="110" t="s">
        <v>78</v>
      </c>
      <c r="B49" s="111"/>
      <c r="C49" s="112">
        <f>SUM(C21:C27)</f>
        <v>853677</v>
      </c>
      <c r="D49" s="113">
        <f t="shared" ref="D49:K49" si="31">SUM(D21:D27)</f>
        <v>0</v>
      </c>
      <c r="E49" s="114">
        <f t="shared" si="31"/>
        <v>853677</v>
      </c>
      <c r="F49" s="115">
        <f t="shared" si="31"/>
        <v>866513</v>
      </c>
      <c r="G49" s="120">
        <f t="shared" si="16"/>
        <v>-1.4813395759786641</v>
      </c>
      <c r="H49" s="112">
        <f t="shared" si="31"/>
        <v>853677</v>
      </c>
      <c r="I49" s="113">
        <f t="shared" si="31"/>
        <v>0</v>
      </c>
      <c r="J49" s="114">
        <f t="shared" si="31"/>
        <v>853677</v>
      </c>
      <c r="K49" s="115">
        <f t="shared" si="31"/>
        <v>866513</v>
      </c>
      <c r="L49" s="120">
        <f t="shared" si="17"/>
        <v>-1.4813395759786641</v>
      </c>
      <c r="M49" s="141">
        <f t="shared" si="18"/>
        <v>100</v>
      </c>
      <c r="N49" s="142" t="str">
        <f t="shared" si="18"/>
        <v>-</v>
      </c>
      <c r="O49" s="117">
        <f t="shared" si="19"/>
        <v>100</v>
      </c>
      <c r="P49" s="118">
        <f t="shared" si="14"/>
        <v>100</v>
      </c>
      <c r="Q49" s="117">
        <f t="shared" si="6"/>
        <v>0</v>
      </c>
      <c r="R49" s="119">
        <f t="shared" ref="R49:AB49" si="32">SUM(R21:R27)</f>
        <v>0</v>
      </c>
      <c r="S49" s="115">
        <f t="shared" si="32"/>
        <v>0</v>
      </c>
      <c r="T49" s="112">
        <f t="shared" si="32"/>
        <v>0</v>
      </c>
      <c r="U49" s="113">
        <f t="shared" si="32"/>
        <v>0</v>
      </c>
      <c r="V49" s="143">
        <f t="shared" si="32"/>
        <v>0</v>
      </c>
      <c r="W49" s="114">
        <f t="shared" si="32"/>
        <v>0</v>
      </c>
      <c r="X49" s="113">
        <f t="shared" si="32"/>
        <v>0</v>
      </c>
      <c r="Y49" s="143">
        <f t="shared" si="32"/>
        <v>0</v>
      </c>
      <c r="Z49" s="112">
        <f t="shared" si="32"/>
        <v>0</v>
      </c>
      <c r="AA49" s="113">
        <f t="shared" si="32"/>
        <v>0</v>
      </c>
      <c r="AB49" s="143">
        <f t="shared" si="32"/>
        <v>0</v>
      </c>
    </row>
    <row r="50" spans="1:28" s="54" customFormat="1" ht="15" hidden="1" customHeight="1" outlineLevel="1" x14ac:dyDescent="0.15">
      <c r="A50" s="110" t="s">
        <v>79</v>
      </c>
      <c r="B50" s="111"/>
      <c r="C50" s="112">
        <f>SUM(C28:C35)</f>
        <v>1248773</v>
      </c>
      <c r="D50" s="113">
        <f t="shared" ref="D50:K50" si="33">SUM(D28:D35)</f>
        <v>0</v>
      </c>
      <c r="E50" s="114">
        <f t="shared" si="33"/>
        <v>1248773</v>
      </c>
      <c r="F50" s="115">
        <f t="shared" si="33"/>
        <v>1266185</v>
      </c>
      <c r="G50" s="120">
        <f t="shared" si="16"/>
        <v>-1.3751544995399565</v>
      </c>
      <c r="H50" s="112">
        <f t="shared" si="33"/>
        <v>1248773</v>
      </c>
      <c r="I50" s="113">
        <f t="shared" si="33"/>
        <v>0</v>
      </c>
      <c r="J50" s="114">
        <f t="shared" si="33"/>
        <v>1248773</v>
      </c>
      <c r="K50" s="115">
        <f t="shared" si="33"/>
        <v>1266185</v>
      </c>
      <c r="L50" s="120">
        <f t="shared" si="17"/>
        <v>-1.3751544995399565</v>
      </c>
      <c r="M50" s="141">
        <f t="shared" si="18"/>
        <v>100</v>
      </c>
      <c r="N50" s="142" t="str">
        <f t="shared" si="18"/>
        <v>-</v>
      </c>
      <c r="O50" s="117">
        <f t="shared" si="19"/>
        <v>100</v>
      </c>
      <c r="P50" s="118">
        <f t="shared" si="14"/>
        <v>100</v>
      </c>
      <c r="Q50" s="117">
        <f t="shared" si="6"/>
        <v>0</v>
      </c>
      <c r="R50" s="119">
        <f t="shared" ref="R50:AB50" si="34">SUM(R28:R35)</f>
        <v>0</v>
      </c>
      <c r="S50" s="115">
        <f t="shared" si="34"/>
        <v>0</v>
      </c>
      <c r="T50" s="112">
        <f t="shared" si="34"/>
        <v>0</v>
      </c>
      <c r="U50" s="113">
        <f t="shared" si="34"/>
        <v>0</v>
      </c>
      <c r="V50" s="143">
        <f t="shared" si="34"/>
        <v>0</v>
      </c>
      <c r="W50" s="114">
        <f t="shared" si="34"/>
        <v>0</v>
      </c>
      <c r="X50" s="113">
        <f t="shared" si="34"/>
        <v>0</v>
      </c>
      <c r="Y50" s="143">
        <f t="shared" si="34"/>
        <v>0</v>
      </c>
      <c r="Z50" s="112">
        <f t="shared" si="34"/>
        <v>0</v>
      </c>
      <c r="AA50" s="113">
        <f t="shared" si="34"/>
        <v>0</v>
      </c>
      <c r="AB50" s="143">
        <f t="shared" si="34"/>
        <v>0</v>
      </c>
    </row>
    <row r="51" spans="1:28" s="54" customFormat="1" ht="15" hidden="1" customHeight="1" outlineLevel="1" x14ac:dyDescent="0.15">
      <c r="A51" s="110" t="s">
        <v>80</v>
      </c>
      <c r="B51" s="111"/>
      <c r="C51" s="112">
        <f>SUM(C36:C39)</f>
        <v>540010</v>
      </c>
      <c r="D51" s="113">
        <f t="shared" ref="D51:K51" si="35">SUM(D36:D39)</f>
        <v>0</v>
      </c>
      <c r="E51" s="114">
        <f t="shared" si="35"/>
        <v>540010</v>
      </c>
      <c r="F51" s="115">
        <f t="shared" si="35"/>
        <v>548879</v>
      </c>
      <c r="G51" s="120">
        <f t="shared" si="16"/>
        <v>-1.6158388278655222</v>
      </c>
      <c r="H51" s="112">
        <f t="shared" si="35"/>
        <v>540010</v>
      </c>
      <c r="I51" s="113">
        <f t="shared" si="35"/>
        <v>0</v>
      </c>
      <c r="J51" s="114">
        <f t="shared" si="35"/>
        <v>540010</v>
      </c>
      <c r="K51" s="115">
        <f t="shared" si="35"/>
        <v>548879</v>
      </c>
      <c r="L51" s="120">
        <f t="shared" si="17"/>
        <v>-1.6158388278655222</v>
      </c>
      <c r="M51" s="141">
        <f t="shared" si="18"/>
        <v>100</v>
      </c>
      <c r="N51" s="142" t="str">
        <f t="shared" si="18"/>
        <v>-</v>
      </c>
      <c r="O51" s="117">
        <f t="shared" si="19"/>
        <v>100</v>
      </c>
      <c r="P51" s="118">
        <f t="shared" si="14"/>
        <v>100</v>
      </c>
      <c r="Q51" s="117">
        <f t="shared" si="6"/>
        <v>0</v>
      </c>
      <c r="R51" s="119">
        <f t="shared" ref="R51:AB51" si="36">SUM(R36:R39)</f>
        <v>0</v>
      </c>
      <c r="S51" s="115">
        <f t="shared" si="36"/>
        <v>0</v>
      </c>
      <c r="T51" s="112">
        <f t="shared" si="36"/>
        <v>0</v>
      </c>
      <c r="U51" s="113">
        <f t="shared" si="36"/>
        <v>0</v>
      </c>
      <c r="V51" s="143">
        <f t="shared" si="36"/>
        <v>0</v>
      </c>
      <c r="W51" s="114">
        <f t="shared" si="36"/>
        <v>0</v>
      </c>
      <c r="X51" s="113">
        <f t="shared" si="36"/>
        <v>0</v>
      </c>
      <c r="Y51" s="143">
        <f t="shared" si="36"/>
        <v>0</v>
      </c>
      <c r="Z51" s="112">
        <f t="shared" si="36"/>
        <v>0</v>
      </c>
      <c r="AA51" s="113">
        <f t="shared" si="36"/>
        <v>0</v>
      </c>
      <c r="AB51" s="143">
        <f t="shared" si="36"/>
        <v>0</v>
      </c>
    </row>
    <row r="52" spans="1:28" s="54" customFormat="1" ht="15" hidden="1" customHeight="1" outlineLevel="1" x14ac:dyDescent="0.15">
      <c r="A52" s="110" t="s">
        <v>81</v>
      </c>
      <c r="B52" s="111"/>
      <c r="C52" s="112">
        <f>SUM(C40:C40)</f>
        <v>56945</v>
      </c>
      <c r="D52" s="113">
        <f t="shared" ref="D52:K53" si="37">SUM(D40:D40)</f>
        <v>0</v>
      </c>
      <c r="E52" s="114">
        <f t="shared" si="37"/>
        <v>56945</v>
      </c>
      <c r="F52" s="115">
        <f t="shared" si="37"/>
        <v>57185</v>
      </c>
      <c r="G52" s="120">
        <f t="shared" si="16"/>
        <v>-0.41969047827227424</v>
      </c>
      <c r="H52" s="112">
        <f t="shared" si="37"/>
        <v>56945</v>
      </c>
      <c r="I52" s="113">
        <f t="shared" si="37"/>
        <v>0</v>
      </c>
      <c r="J52" s="114">
        <f t="shared" si="37"/>
        <v>56945</v>
      </c>
      <c r="K52" s="115">
        <f t="shared" si="37"/>
        <v>57185</v>
      </c>
      <c r="L52" s="120">
        <f t="shared" si="17"/>
        <v>-0.41969047827227424</v>
      </c>
      <c r="M52" s="141">
        <f t="shared" si="18"/>
        <v>100</v>
      </c>
      <c r="N52" s="142" t="str">
        <f t="shared" si="18"/>
        <v>-</v>
      </c>
      <c r="O52" s="117">
        <f t="shared" si="19"/>
        <v>100</v>
      </c>
      <c r="P52" s="118">
        <f t="shared" si="14"/>
        <v>100</v>
      </c>
      <c r="Q52" s="117">
        <f t="shared" si="6"/>
        <v>0</v>
      </c>
      <c r="R52" s="119">
        <f t="shared" ref="R52:AB53" si="38">SUM(R40:R40)</f>
        <v>0</v>
      </c>
      <c r="S52" s="115">
        <f t="shared" si="38"/>
        <v>0</v>
      </c>
      <c r="T52" s="112">
        <f t="shared" si="38"/>
        <v>0</v>
      </c>
      <c r="U52" s="113">
        <f t="shared" si="38"/>
        <v>0</v>
      </c>
      <c r="V52" s="143">
        <f t="shared" si="38"/>
        <v>0</v>
      </c>
      <c r="W52" s="114">
        <f t="shared" si="38"/>
        <v>0</v>
      </c>
      <c r="X52" s="113">
        <f t="shared" si="38"/>
        <v>0</v>
      </c>
      <c r="Y52" s="143">
        <f t="shared" si="38"/>
        <v>0</v>
      </c>
      <c r="Z52" s="112">
        <f t="shared" si="38"/>
        <v>0</v>
      </c>
      <c r="AA52" s="113">
        <f t="shared" si="38"/>
        <v>0</v>
      </c>
      <c r="AB52" s="143">
        <f t="shared" si="38"/>
        <v>0</v>
      </c>
    </row>
    <row r="53" spans="1:28" s="54" customFormat="1" ht="15" hidden="1" customHeight="1" outlineLevel="1" x14ac:dyDescent="0.15">
      <c r="A53" s="110" t="s">
        <v>82</v>
      </c>
      <c r="B53" s="111"/>
      <c r="C53" s="112">
        <f>SUM(C41:C41)</f>
        <v>89787</v>
      </c>
      <c r="D53" s="113">
        <f t="shared" si="37"/>
        <v>0</v>
      </c>
      <c r="E53" s="114">
        <f t="shared" si="37"/>
        <v>89787</v>
      </c>
      <c r="F53" s="115">
        <f t="shared" si="37"/>
        <v>92113</v>
      </c>
      <c r="G53" s="120">
        <f t="shared" si="16"/>
        <v>-2.5251593151889526</v>
      </c>
      <c r="H53" s="112">
        <f t="shared" si="37"/>
        <v>89787</v>
      </c>
      <c r="I53" s="113">
        <f t="shared" si="37"/>
        <v>0</v>
      </c>
      <c r="J53" s="114">
        <f t="shared" si="37"/>
        <v>89787</v>
      </c>
      <c r="K53" s="115">
        <f t="shared" si="37"/>
        <v>92113</v>
      </c>
      <c r="L53" s="120">
        <f t="shared" si="17"/>
        <v>-2.5251593151889526</v>
      </c>
      <c r="M53" s="141">
        <f t="shared" si="18"/>
        <v>100</v>
      </c>
      <c r="N53" s="142" t="str">
        <f t="shared" si="18"/>
        <v>-</v>
      </c>
      <c r="O53" s="117">
        <f t="shared" si="19"/>
        <v>100</v>
      </c>
      <c r="P53" s="118">
        <f t="shared" si="14"/>
        <v>100</v>
      </c>
      <c r="Q53" s="117">
        <f t="shared" si="6"/>
        <v>0</v>
      </c>
      <c r="R53" s="119">
        <f t="shared" si="38"/>
        <v>0</v>
      </c>
      <c r="S53" s="115">
        <f t="shared" si="38"/>
        <v>0</v>
      </c>
      <c r="T53" s="112">
        <f t="shared" si="38"/>
        <v>0</v>
      </c>
      <c r="U53" s="113">
        <f t="shared" si="38"/>
        <v>0</v>
      </c>
      <c r="V53" s="143">
        <f t="shared" si="38"/>
        <v>0</v>
      </c>
      <c r="W53" s="114">
        <f t="shared" si="38"/>
        <v>0</v>
      </c>
      <c r="X53" s="113">
        <f t="shared" si="38"/>
        <v>0</v>
      </c>
      <c r="Y53" s="143">
        <f t="shared" si="38"/>
        <v>0</v>
      </c>
      <c r="Z53" s="112">
        <f t="shared" si="38"/>
        <v>0</v>
      </c>
      <c r="AA53" s="113">
        <f t="shared" si="38"/>
        <v>0</v>
      </c>
      <c r="AB53" s="143">
        <f t="shared" si="38"/>
        <v>0</v>
      </c>
    </row>
    <row r="54" spans="1:28" ht="15" customHeight="1" collapsed="1" x14ac:dyDescent="0.4"/>
  </sheetData>
  <autoFilter ref="A6:AB6" xr:uid="{03A89557-2BCA-41DA-A0DC-681E3A9F3331}"/>
  <mergeCells count="9">
    <mergeCell ref="A5:B5"/>
    <mergeCell ref="A1:AB1"/>
    <mergeCell ref="C4:G4"/>
    <mergeCell ref="H4:L4"/>
    <mergeCell ref="M4:Q4"/>
    <mergeCell ref="R4:S4"/>
    <mergeCell ref="T4:V4"/>
    <mergeCell ref="W4:Y4"/>
    <mergeCell ref="Z4:AB4"/>
  </mergeCells>
  <phoneticPr fontId="3"/>
  <dataValidations count="2">
    <dataValidation imeMode="off" allowBlank="1" showInputMessage="1" showErrorMessage="1" sqref="C57:XFD1048576 AC1:XFD1 C7:XFD53" xr:uid="{EC998C50-29EF-4A0C-B8B6-5F5D1EE1C7B8}"/>
    <dataValidation imeMode="on" allowBlank="1" showInputMessage="1" showErrorMessage="1" sqref="A57:B1048576 B54 F2:I2 A1:B1 B7:B41 F3:G3 K2 H3:H6 D2:E3 M2:M6 I3:L3 R3:R6 N3:Q3 A2:A4 S6 C2:C6 B2:B3 S3 D5:G6 I5:L6 N5:Q6 A7:A53 T2:XFD6" xr:uid="{0F055E83-57FF-4D3C-B221-5A24E86521A2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8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たばこ</vt:lpstr>
      <vt:lpstr>たばこ!Print_Area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荻原　大翔</dc:creator>
  <cp:lastModifiedBy>荻原　大翔</cp:lastModifiedBy>
  <cp:lastPrinted>2026-09-15T01:36:26Z</cp:lastPrinted>
  <dcterms:created xsi:type="dcterms:W3CDTF">2026-09-15T01:35:42Z</dcterms:created>
  <dcterms:modified xsi:type="dcterms:W3CDTF">2026-09-18T05:15:40Z</dcterms:modified>
</cp:coreProperties>
</file>