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13_ncr:1_{A23F8B89-8B75-44A4-A520-23D21DE3E6E2}" xr6:coauthVersionLast="47" xr6:coauthVersionMax="47" xr10:uidLastSave="{00000000-0000-0000-0000-000000000000}"/>
  <bookViews>
    <workbookView xWindow="3105" yWindow="3525" windowWidth="21600" windowHeight="11295" xr2:uid="{BA452A29-F190-487C-AB3D-DD73D77F390B}"/>
  </bookViews>
  <sheets>
    <sheet name="②税目別（計）" sheetId="1" r:id="rId1"/>
  </sheets>
  <definedNames>
    <definedName name="_xlnm._FilterDatabase" localSheetId="0" hidden="1">'②税目別（計）'!$A$6:$AB$41</definedName>
    <definedName name="_xlnm.Print_Area" localSheetId="0">'②税目別（計）'!$A$1:$AB$54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P53" i="1" s="1"/>
  <c r="F53" i="1"/>
  <c r="K52" i="1"/>
  <c r="P52" i="1" s="1"/>
  <c r="F52" i="1"/>
  <c r="K51" i="1"/>
  <c r="P51" i="1" s="1"/>
  <c r="F51" i="1"/>
  <c r="K50" i="1"/>
  <c r="P50" i="1" s="1"/>
  <c r="F50" i="1"/>
  <c r="K49" i="1"/>
  <c r="P49" i="1" s="1"/>
  <c r="F49" i="1"/>
  <c r="K48" i="1"/>
  <c r="P48" i="1" s="1"/>
  <c r="F48" i="1"/>
  <c r="K47" i="1"/>
  <c r="P47" i="1" s="1"/>
  <c r="F47" i="1"/>
  <c r="K46" i="1"/>
  <c r="F46" i="1"/>
  <c r="P46" i="1" s="1"/>
  <c r="K45" i="1"/>
  <c r="F45" i="1"/>
  <c r="P45" i="1" s="1"/>
  <c r="K44" i="1"/>
  <c r="F44" i="1"/>
  <c r="P44" i="1" s="1"/>
  <c r="K43" i="1"/>
  <c r="F43" i="1"/>
  <c r="P43" i="1" s="1"/>
  <c r="K42" i="1"/>
  <c r="F42" i="1"/>
  <c r="P42" i="1" s="1"/>
  <c r="X53" i="1"/>
  <c r="W53" i="1"/>
  <c r="U53" i="1"/>
  <c r="T53" i="1"/>
  <c r="S53" i="1"/>
  <c r="R53" i="1"/>
  <c r="P41" i="1"/>
  <c r="L41" i="1"/>
  <c r="J53" i="1"/>
  <c r="I53" i="1"/>
  <c r="H53" i="1"/>
  <c r="G41" i="1"/>
  <c r="E53" i="1"/>
  <c r="G53" i="1" s="1"/>
  <c r="D53" i="1"/>
  <c r="C53" i="1"/>
  <c r="X52" i="1"/>
  <c r="W52" i="1"/>
  <c r="U52" i="1"/>
  <c r="T52" i="1"/>
  <c r="S52" i="1"/>
  <c r="R52" i="1"/>
  <c r="P40" i="1"/>
  <c r="L40" i="1"/>
  <c r="J52" i="1"/>
  <c r="I52" i="1"/>
  <c r="H52" i="1"/>
  <c r="G40" i="1"/>
  <c r="E52" i="1"/>
  <c r="G52" i="1" s="1"/>
  <c r="D52" i="1"/>
  <c r="C52" i="1"/>
  <c r="Y39" i="1"/>
  <c r="Z39" i="1"/>
  <c r="P39" i="1"/>
  <c r="L39" i="1"/>
  <c r="O39" i="1"/>
  <c r="Q39" i="1" s="1"/>
  <c r="N39" i="1"/>
  <c r="M39" i="1"/>
  <c r="G39" i="1"/>
  <c r="AA39" i="1"/>
  <c r="Y38" i="1"/>
  <c r="Z38" i="1"/>
  <c r="P38" i="1"/>
  <c r="L38" i="1"/>
  <c r="O38" i="1"/>
  <c r="Q38" i="1" s="1"/>
  <c r="N38" i="1"/>
  <c r="M38" i="1"/>
  <c r="G38" i="1"/>
  <c r="AA38" i="1"/>
  <c r="Y37" i="1"/>
  <c r="Z37" i="1"/>
  <c r="P37" i="1"/>
  <c r="L37" i="1"/>
  <c r="O37" i="1"/>
  <c r="Q37" i="1" s="1"/>
  <c r="N37" i="1"/>
  <c r="M37" i="1"/>
  <c r="G37" i="1"/>
  <c r="AA37" i="1"/>
  <c r="X51" i="1"/>
  <c r="W51" i="1"/>
  <c r="U51" i="1"/>
  <c r="T51" i="1"/>
  <c r="S51" i="1"/>
  <c r="R51" i="1"/>
  <c r="P36" i="1"/>
  <c r="L36" i="1"/>
  <c r="J51" i="1"/>
  <c r="I51" i="1"/>
  <c r="H51" i="1"/>
  <c r="G36" i="1"/>
  <c r="E51" i="1"/>
  <c r="G51" i="1" s="1"/>
  <c r="D51" i="1"/>
  <c r="C51" i="1"/>
  <c r="Y35" i="1"/>
  <c r="Z35" i="1"/>
  <c r="P35" i="1"/>
  <c r="L35" i="1"/>
  <c r="O35" i="1"/>
  <c r="Q35" i="1" s="1"/>
  <c r="N35" i="1"/>
  <c r="M35" i="1"/>
  <c r="G35" i="1"/>
  <c r="AA35" i="1"/>
  <c r="Y34" i="1"/>
  <c r="Z34" i="1"/>
  <c r="P34" i="1"/>
  <c r="L34" i="1"/>
  <c r="O34" i="1"/>
  <c r="Q34" i="1" s="1"/>
  <c r="N34" i="1"/>
  <c r="M34" i="1"/>
  <c r="G34" i="1"/>
  <c r="AA34" i="1"/>
  <c r="Y33" i="1"/>
  <c r="Z33" i="1"/>
  <c r="P33" i="1"/>
  <c r="L33" i="1"/>
  <c r="O33" i="1"/>
  <c r="Q33" i="1" s="1"/>
  <c r="N33" i="1"/>
  <c r="M33" i="1"/>
  <c r="G33" i="1"/>
  <c r="AA33" i="1"/>
  <c r="Y32" i="1"/>
  <c r="Z32" i="1"/>
  <c r="P32" i="1"/>
  <c r="L32" i="1"/>
  <c r="O32" i="1"/>
  <c r="Q32" i="1" s="1"/>
  <c r="N32" i="1"/>
  <c r="M32" i="1"/>
  <c r="G32" i="1"/>
  <c r="AA32" i="1"/>
  <c r="Y31" i="1"/>
  <c r="Z31" i="1"/>
  <c r="P31" i="1"/>
  <c r="L31" i="1"/>
  <c r="O31" i="1"/>
  <c r="Q31" i="1" s="1"/>
  <c r="N31" i="1"/>
  <c r="M31" i="1"/>
  <c r="G31" i="1"/>
  <c r="AA31" i="1"/>
  <c r="Y30" i="1"/>
  <c r="Z30" i="1"/>
  <c r="P30" i="1"/>
  <c r="L30" i="1"/>
  <c r="O30" i="1"/>
  <c r="Q30" i="1" s="1"/>
  <c r="N30" i="1"/>
  <c r="M30" i="1"/>
  <c r="G30" i="1"/>
  <c r="AA30" i="1"/>
  <c r="Y29" i="1"/>
  <c r="Z29" i="1"/>
  <c r="P29" i="1"/>
  <c r="L29" i="1"/>
  <c r="O29" i="1"/>
  <c r="Q29" i="1" s="1"/>
  <c r="N29" i="1"/>
  <c r="M29" i="1"/>
  <c r="G29" i="1"/>
  <c r="AA29" i="1"/>
  <c r="X50" i="1"/>
  <c r="W50" i="1"/>
  <c r="U50" i="1"/>
  <c r="T50" i="1"/>
  <c r="S50" i="1"/>
  <c r="R50" i="1"/>
  <c r="P28" i="1"/>
  <c r="L28" i="1"/>
  <c r="J50" i="1"/>
  <c r="I50" i="1"/>
  <c r="H50" i="1"/>
  <c r="G28" i="1"/>
  <c r="E50" i="1"/>
  <c r="G50" i="1" s="1"/>
  <c r="D50" i="1"/>
  <c r="C50" i="1"/>
  <c r="Y27" i="1"/>
  <c r="Z27" i="1"/>
  <c r="P27" i="1"/>
  <c r="L27" i="1"/>
  <c r="O27" i="1"/>
  <c r="Q27" i="1" s="1"/>
  <c r="N27" i="1"/>
  <c r="M27" i="1"/>
  <c r="G27" i="1"/>
  <c r="AA27" i="1"/>
  <c r="Y26" i="1"/>
  <c r="Z26" i="1"/>
  <c r="P26" i="1"/>
  <c r="L26" i="1"/>
  <c r="O26" i="1"/>
  <c r="Q26" i="1" s="1"/>
  <c r="N26" i="1"/>
  <c r="M26" i="1"/>
  <c r="G26" i="1"/>
  <c r="AA26" i="1"/>
  <c r="Z25" i="1"/>
  <c r="P25" i="1"/>
  <c r="N25" i="1"/>
  <c r="L25" i="1"/>
  <c r="O25" i="1"/>
  <c r="Q25" i="1" s="1"/>
  <c r="M25" i="1"/>
  <c r="G25" i="1"/>
  <c r="Z24" i="1"/>
  <c r="Y24" i="1"/>
  <c r="V24" i="1"/>
  <c r="P24" i="1"/>
  <c r="L24" i="1"/>
  <c r="O24" i="1"/>
  <c r="N24" i="1"/>
  <c r="M24" i="1"/>
  <c r="G24" i="1"/>
  <c r="AA24" i="1"/>
  <c r="Z23" i="1"/>
  <c r="P23" i="1"/>
  <c r="N23" i="1"/>
  <c r="L23" i="1"/>
  <c r="O23" i="1"/>
  <c r="Q23" i="1" s="1"/>
  <c r="M23" i="1"/>
  <c r="G23" i="1"/>
  <c r="Z22" i="1"/>
  <c r="Y22" i="1"/>
  <c r="V22" i="1"/>
  <c r="P22" i="1"/>
  <c r="L22" i="1"/>
  <c r="O22" i="1"/>
  <c r="N22" i="1"/>
  <c r="M22" i="1"/>
  <c r="G22" i="1"/>
  <c r="AA22" i="1"/>
  <c r="X49" i="1"/>
  <c r="X45" i="1" s="1"/>
  <c r="W49" i="1"/>
  <c r="W45" i="1" s="1"/>
  <c r="U49" i="1"/>
  <c r="T49" i="1"/>
  <c r="T45" i="1" s="1"/>
  <c r="S49" i="1"/>
  <c r="S45" i="1" s="1"/>
  <c r="R49" i="1"/>
  <c r="R45" i="1" s="1"/>
  <c r="P21" i="1"/>
  <c r="N21" i="1"/>
  <c r="L21" i="1"/>
  <c r="J49" i="1"/>
  <c r="H49" i="1"/>
  <c r="E49" i="1"/>
  <c r="C49" i="1"/>
  <c r="Y20" i="1"/>
  <c r="AA20" i="1"/>
  <c r="V20" i="1"/>
  <c r="P20" i="1"/>
  <c r="L20" i="1"/>
  <c r="N20" i="1"/>
  <c r="M20" i="1"/>
  <c r="G20" i="1"/>
  <c r="Z20" i="1"/>
  <c r="Y19" i="1"/>
  <c r="AA19" i="1"/>
  <c r="V19" i="1"/>
  <c r="P19" i="1"/>
  <c r="L19" i="1"/>
  <c r="N19" i="1"/>
  <c r="M19" i="1"/>
  <c r="G19" i="1"/>
  <c r="Z19" i="1"/>
  <c r="Y18" i="1"/>
  <c r="AA18" i="1"/>
  <c r="V18" i="1"/>
  <c r="P18" i="1"/>
  <c r="L18" i="1"/>
  <c r="N18" i="1"/>
  <c r="M18" i="1"/>
  <c r="G18" i="1"/>
  <c r="Z18" i="1"/>
  <c r="Y17" i="1"/>
  <c r="AA17" i="1"/>
  <c r="V17" i="1"/>
  <c r="P17" i="1"/>
  <c r="L17" i="1"/>
  <c r="N17" i="1"/>
  <c r="M17" i="1"/>
  <c r="G17" i="1"/>
  <c r="Z17" i="1"/>
  <c r="Y16" i="1"/>
  <c r="AA16" i="1"/>
  <c r="V16" i="1"/>
  <c r="P16" i="1"/>
  <c r="L16" i="1"/>
  <c r="N16" i="1"/>
  <c r="M16" i="1"/>
  <c r="G16" i="1"/>
  <c r="Z16" i="1"/>
  <c r="Y15" i="1"/>
  <c r="AA15" i="1"/>
  <c r="V15" i="1"/>
  <c r="P15" i="1"/>
  <c r="L15" i="1"/>
  <c r="N15" i="1"/>
  <c r="M15" i="1"/>
  <c r="G15" i="1"/>
  <c r="Z15" i="1"/>
  <c r="Y14" i="1"/>
  <c r="AA14" i="1"/>
  <c r="V14" i="1"/>
  <c r="P14" i="1"/>
  <c r="L14" i="1"/>
  <c r="N14" i="1"/>
  <c r="M14" i="1"/>
  <c r="G14" i="1"/>
  <c r="Z14" i="1"/>
  <c r="Y13" i="1"/>
  <c r="V13" i="1"/>
  <c r="P13" i="1"/>
  <c r="L13" i="1"/>
  <c r="N13" i="1"/>
  <c r="M13" i="1"/>
  <c r="G13" i="1"/>
  <c r="AA13" i="1"/>
  <c r="Z13" i="1"/>
  <c r="Y12" i="1"/>
  <c r="V12" i="1"/>
  <c r="P12" i="1"/>
  <c r="L12" i="1"/>
  <c r="N12" i="1"/>
  <c r="M12" i="1"/>
  <c r="G12" i="1"/>
  <c r="AA12" i="1"/>
  <c r="Z12" i="1"/>
  <c r="X47" i="1"/>
  <c r="W47" i="1"/>
  <c r="U47" i="1"/>
  <c r="T47" i="1"/>
  <c r="S47" i="1"/>
  <c r="R47" i="1"/>
  <c r="P11" i="1"/>
  <c r="J47" i="1"/>
  <c r="I47" i="1"/>
  <c r="H47" i="1"/>
  <c r="E47" i="1"/>
  <c r="G47" i="1" s="1"/>
  <c r="D47" i="1"/>
  <c r="C47" i="1"/>
  <c r="Y10" i="1"/>
  <c r="AA10" i="1"/>
  <c r="V10" i="1"/>
  <c r="P10" i="1"/>
  <c r="L10" i="1"/>
  <c r="N10" i="1"/>
  <c r="M10" i="1"/>
  <c r="G10" i="1"/>
  <c r="Z10" i="1"/>
  <c r="Y9" i="1"/>
  <c r="AA9" i="1"/>
  <c r="V9" i="1"/>
  <c r="P9" i="1"/>
  <c r="L9" i="1"/>
  <c r="N9" i="1"/>
  <c r="M9" i="1"/>
  <c r="G9" i="1"/>
  <c r="Z9" i="1"/>
  <c r="P8" i="1"/>
  <c r="P7" i="1"/>
  <c r="U45" i="1" l="1"/>
  <c r="AB9" i="1"/>
  <c r="AB10" i="1"/>
  <c r="AB14" i="1"/>
  <c r="AB15" i="1"/>
  <c r="AB16" i="1"/>
  <c r="AB17" i="1"/>
  <c r="AB18" i="1"/>
  <c r="AB19" i="1"/>
  <c r="AB20" i="1"/>
  <c r="C45" i="1"/>
  <c r="AB22" i="1"/>
  <c r="AB13" i="1"/>
  <c r="AB24" i="1"/>
  <c r="AB12" i="1"/>
  <c r="C46" i="1"/>
  <c r="C43" i="1"/>
  <c r="C42" i="1" s="1"/>
  <c r="E46" i="1"/>
  <c r="G46" i="1" s="1"/>
  <c r="E43" i="1"/>
  <c r="H46" i="1"/>
  <c r="M46" i="1" s="1"/>
  <c r="H43" i="1"/>
  <c r="J46" i="1"/>
  <c r="J43" i="1"/>
  <c r="M7" i="1"/>
  <c r="O7" i="1"/>
  <c r="Q7" i="1" s="1"/>
  <c r="S46" i="1"/>
  <c r="S43" i="1"/>
  <c r="S42" i="1" s="1"/>
  <c r="U46" i="1"/>
  <c r="U43" i="1"/>
  <c r="U42" i="1" s="1"/>
  <c r="W46" i="1"/>
  <c r="W43" i="1"/>
  <c r="W42" i="1" s="1"/>
  <c r="Y7" i="1"/>
  <c r="AA7" i="1"/>
  <c r="C48" i="1"/>
  <c r="C44" i="1"/>
  <c r="E48" i="1"/>
  <c r="G48" i="1" s="1"/>
  <c r="E44" i="1"/>
  <c r="G44" i="1" s="1"/>
  <c r="H48" i="1"/>
  <c r="M48" i="1" s="1"/>
  <c r="H44" i="1"/>
  <c r="M44" i="1" s="1"/>
  <c r="J48" i="1"/>
  <c r="J44" i="1"/>
  <c r="M8" i="1"/>
  <c r="O8" i="1"/>
  <c r="Q8" i="1" s="1"/>
  <c r="S48" i="1"/>
  <c r="S44" i="1"/>
  <c r="U48" i="1"/>
  <c r="U44" i="1"/>
  <c r="W48" i="1"/>
  <c r="W44" i="1"/>
  <c r="Y8" i="1"/>
  <c r="AA8" i="1"/>
  <c r="O9" i="1"/>
  <c r="Q9" i="1" s="1"/>
  <c r="O10" i="1"/>
  <c r="Q10" i="1" s="1"/>
  <c r="M47" i="1"/>
  <c r="L47" i="1"/>
  <c r="O47" i="1"/>
  <c r="Q47" i="1" s="1"/>
  <c r="M11" i="1"/>
  <c r="O11" i="1"/>
  <c r="Q11" i="1" s="1"/>
  <c r="Y11" i="1"/>
  <c r="AA11" i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G49" i="1"/>
  <c r="E45" i="1"/>
  <c r="G45" i="1" s="1"/>
  <c r="V21" i="1"/>
  <c r="V23" i="1"/>
  <c r="V25" i="1"/>
  <c r="AB27" i="1"/>
  <c r="AB29" i="1"/>
  <c r="AB31" i="1"/>
  <c r="AB33" i="1"/>
  <c r="AB35" i="1"/>
  <c r="AB37" i="1"/>
  <c r="AB39" i="1"/>
  <c r="D46" i="1"/>
  <c r="D43" i="1"/>
  <c r="G7" i="1"/>
  <c r="I46" i="1"/>
  <c r="I43" i="1"/>
  <c r="L7" i="1"/>
  <c r="N7" i="1"/>
  <c r="R46" i="1"/>
  <c r="R43" i="1"/>
  <c r="R42" i="1" s="1"/>
  <c r="T46" i="1"/>
  <c r="T43" i="1"/>
  <c r="T42" i="1" s="1"/>
  <c r="V7" i="1"/>
  <c r="X46" i="1"/>
  <c r="X43" i="1"/>
  <c r="X42" i="1" s="1"/>
  <c r="Z7" i="1"/>
  <c r="D48" i="1"/>
  <c r="D44" i="1"/>
  <c r="G8" i="1"/>
  <c r="I48" i="1"/>
  <c r="N48" i="1" s="1"/>
  <c r="I44" i="1"/>
  <c r="L8" i="1"/>
  <c r="N8" i="1"/>
  <c r="R48" i="1"/>
  <c r="R44" i="1"/>
  <c r="T48" i="1"/>
  <c r="T44" i="1"/>
  <c r="V8" i="1"/>
  <c r="X48" i="1"/>
  <c r="X44" i="1"/>
  <c r="Z8" i="1"/>
  <c r="G11" i="1"/>
  <c r="N47" i="1"/>
  <c r="L11" i="1"/>
  <c r="N11" i="1"/>
  <c r="V11" i="1"/>
  <c r="Z11" i="1"/>
  <c r="D49" i="1"/>
  <c r="D45" i="1" s="1"/>
  <c r="AA21" i="1"/>
  <c r="G21" i="1"/>
  <c r="I49" i="1"/>
  <c r="Z21" i="1"/>
  <c r="Q22" i="1"/>
  <c r="AA23" i="1"/>
  <c r="AB23" i="1" s="1"/>
  <c r="Y23" i="1"/>
  <c r="Q24" i="1"/>
  <c r="AA25" i="1"/>
  <c r="AB25" i="1" s="1"/>
  <c r="Y25" i="1"/>
  <c r="AB26" i="1"/>
  <c r="AB30" i="1"/>
  <c r="AB32" i="1"/>
  <c r="AB34" i="1"/>
  <c r="AB38" i="1"/>
  <c r="M49" i="1"/>
  <c r="L49" i="1"/>
  <c r="O49" i="1"/>
  <c r="Q49" i="1" s="1"/>
  <c r="M21" i="1"/>
  <c r="O21" i="1"/>
  <c r="Q21" i="1" s="1"/>
  <c r="Y21" i="1"/>
  <c r="M50" i="1"/>
  <c r="L50" i="1"/>
  <c r="O50" i="1"/>
  <c r="Q50" i="1" s="1"/>
  <c r="M28" i="1"/>
  <c r="O28" i="1"/>
  <c r="Q28" i="1" s="1"/>
  <c r="Y28" i="1"/>
  <c r="Y50" i="1" s="1"/>
  <c r="AA28" i="1"/>
  <c r="AA50" i="1" s="1"/>
  <c r="M51" i="1"/>
  <c r="L51" i="1"/>
  <c r="O51" i="1"/>
  <c r="Q51" i="1" s="1"/>
  <c r="M36" i="1"/>
  <c r="O36" i="1"/>
  <c r="Q36" i="1" s="1"/>
  <c r="Y36" i="1"/>
  <c r="Y51" i="1" s="1"/>
  <c r="AA36" i="1"/>
  <c r="AA51" i="1" s="1"/>
  <c r="M52" i="1"/>
  <c r="L52" i="1"/>
  <c r="O52" i="1"/>
  <c r="Q52" i="1" s="1"/>
  <c r="M40" i="1"/>
  <c r="O40" i="1"/>
  <c r="Q40" i="1" s="1"/>
  <c r="Y40" i="1"/>
  <c r="Y52" i="1" s="1"/>
  <c r="AA40" i="1"/>
  <c r="AA52" i="1" s="1"/>
  <c r="M53" i="1"/>
  <c r="L53" i="1"/>
  <c r="O53" i="1"/>
  <c r="Q53" i="1" s="1"/>
  <c r="M41" i="1"/>
  <c r="O41" i="1"/>
  <c r="Q41" i="1" s="1"/>
  <c r="Y41" i="1"/>
  <c r="Y53" i="1" s="1"/>
  <c r="AA41" i="1"/>
  <c r="AA53" i="1" s="1"/>
  <c r="V26" i="1"/>
  <c r="V27" i="1"/>
  <c r="N50" i="1"/>
  <c r="N28" i="1"/>
  <c r="V28" i="1"/>
  <c r="Z28" i="1"/>
  <c r="V29" i="1"/>
  <c r="V30" i="1"/>
  <c r="V31" i="1"/>
  <c r="V32" i="1"/>
  <c r="V33" i="1"/>
  <c r="V34" i="1"/>
  <c r="V35" i="1"/>
  <c r="N51" i="1"/>
  <c r="N36" i="1"/>
  <c r="V36" i="1"/>
  <c r="Z36" i="1"/>
  <c r="V37" i="1"/>
  <c r="V38" i="1"/>
  <c r="V39" i="1"/>
  <c r="N52" i="1"/>
  <c r="N40" i="1"/>
  <c r="V40" i="1"/>
  <c r="V52" i="1" s="1"/>
  <c r="Z40" i="1"/>
  <c r="N53" i="1"/>
  <c r="N41" i="1"/>
  <c r="V41" i="1"/>
  <c r="V53" i="1" s="1"/>
  <c r="Z41" i="1"/>
  <c r="H45" i="1"/>
  <c r="M45" i="1" s="1"/>
  <c r="J45" i="1"/>
  <c r="V50" i="1" l="1"/>
  <c r="V47" i="1"/>
  <c r="N43" i="1"/>
  <c r="V49" i="1"/>
  <c r="AA47" i="1"/>
  <c r="Y48" i="1"/>
  <c r="Y44" i="1"/>
  <c r="L48" i="1"/>
  <c r="O48" i="1"/>
  <c r="Q48" i="1" s="1"/>
  <c r="Y46" i="1"/>
  <c r="Y43" i="1"/>
  <c r="L46" i="1"/>
  <c r="O46" i="1"/>
  <c r="Q46" i="1" s="1"/>
  <c r="Z51" i="1"/>
  <c r="AB36" i="1"/>
  <c r="AB51" i="1" s="1"/>
  <c r="Z49" i="1"/>
  <c r="AB21" i="1"/>
  <c r="AB49" i="1" s="1"/>
  <c r="V48" i="1"/>
  <c r="V44" i="1"/>
  <c r="Z46" i="1"/>
  <c r="Z43" i="1"/>
  <c r="AB7" i="1"/>
  <c r="L45" i="1"/>
  <c r="O45" i="1"/>
  <c r="Q45" i="1" s="1"/>
  <c r="Z53" i="1"/>
  <c r="AB41" i="1"/>
  <c r="AB53" i="1" s="1"/>
  <c r="Z52" i="1"/>
  <c r="AB40" i="1"/>
  <c r="AB52" i="1" s="1"/>
  <c r="V51" i="1"/>
  <c r="Z50" i="1"/>
  <c r="AB28" i="1"/>
  <c r="AB50" i="1" s="1"/>
  <c r="Y49" i="1"/>
  <c r="Y45" i="1" s="1"/>
  <c r="N49" i="1"/>
  <c r="I45" i="1"/>
  <c r="N45" i="1" s="1"/>
  <c r="AA49" i="1"/>
  <c r="AA45" i="1" s="1"/>
  <c r="Z47" i="1"/>
  <c r="AB11" i="1"/>
  <c r="AB47" i="1" s="1"/>
  <c r="Z48" i="1"/>
  <c r="Z44" i="1"/>
  <c r="AB8" i="1"/>
  <c r="N44" i="1"/>
  <c r="V46" i="1"/>
  <c r="V43" i="1"/>
  <c r="N46" i="1"/>
  <c r="D42" i="1"/>
  <c r="Y47" i="1"/>
  <c r="AA48" i="1"/>
  <c r="AA44" i="1"/>
  <c r="L44" i="1"/>
  <c r="O44" i="1"/>
  <c r="Q44" i="1" s="1"/>
  <c r="AA46" i="1"/>
  <c r="AA43" i="1"/>
  <c r="L43" i="1"/>
  <c r="J42" i="1"/>
  <c r="O43" i="1"/>
  <c r="Q43" i="1" s="1"/>
  <c r="H42" i="1"/>
  <c r="M42" i="1" s="1"/>
  <c r="M43" i="1"/>
  <c r="G43" i="1"/>
  <c r="E42" i="1"/>
  <c r="G42" i="1" s="1"/>
  <c r="AA42" i="1" l="1"/>
  <c r="AB45" i="1"/>
  <c r="Y42" i="1"/>
  <c r="I42" i="1"/>
  <c r="N42" i="1" s="1"/>
  <c r="L42" i="1"/>
  <c r="O42" i="1"/>
  <c r="Q42" i="1" s="1"/>
  <c r="AB48" i="1"/>
  <c r="AB44" i="1"/>
  <c r="AB46" i="1"/>
  <c r="AB43" i="1"/>
  <c r="AB42" i="1" s="1"/>
  <c r="Z45" i="1"/>
  <c r="Z42" i="1" s="1"/>
  <c r="V45" i="1"/>
  <c r="V42" i="1" s="1"/>
</calcChain>
</file>

<file path=xl/sharedStrings.xml><?xml version="1.0" encoding="utf-8"?>
<sst xmlns="http://schemas.openxmlformats.org/spreadsheetml/2006/main" count="143" uniqueCount="86">
  <si>
    <t>【主な税目別集計】</t>
    <rPh sb="1" eb="2">
      <t>オモ</t>
    </rPh>
    <rPh sb="3" eb="5">
      <t>ゼイモク</t>
    </rPh>
    <rPh sb="5" eb="6">
      <t>ベツ</t>
    </rPh>
    <rPh sb="6" eb="8">
      <t>シュウケイ</t>
    </rPh>
    <phoneticPr fontId="6"/>
  </si>
  <si>
    <t>市町村税合計（国保除く）</t>
    <rPh sb="0" eb="4">
      <t>シチョウソンゼイ</t>
    </rPh>
    <rPh sb="4" eb="6">
      <t>ゴウケイ</t>
    </rPh>
    <rPh sb="7" eb="9">
      <t>コクホ</t>
    </rPh>
    <rPh sb="9" eb="10">
      <t>ノゾ</t>
    </rPh>
    <phoneticPr fontId="8"/>
  </si>
  <si>
    <t>（単位：千円）</t>
    <rPh sb="4" eb="6">
      <t>センエン</t>
    </rPh>
    <phoneticPr fontId="6"/>
  </si>
  <si>
    <t>調　　定　　済　　額</t>
    <rPh sb="0" eb="1">
      <t>チョウ</t>
    </rPh>
    <rPh sb="3" eb="4">
      <t>サダム</t>
    </rPh>
    <rPh sb="6" eb="7">
      <t>ズミ</t>
    </rPh>
    <rPh sb="9" eb="10">
      <t>ガク</t>
    </rPh>
    <phoneticPr fontId="8"/>
  </si>
  <si>
    <t>標準税率超過課税</t>
    <rPh sb="0" eb="2">
      <t>ヒョウジュン</t>
    </rPh>
    <rPh sb="2" eb="4">
      <t>ゼイリツ</t>
    </rPh>
    <rPh sb="4" eb="6">
      <t>チョウカ</t>
    </rPh>
    <rPh sb="6" eb="8">
      <t>カゼイ</t>
    </rPh>
    <phoneticPr fontId="8"/>
  </si>
  <si>
    <t>過誤納金還付未済額</t>
    <rPh sb="0" eb="2">
      <t>カゴ</t>
    </rPh>
    <rPh sb="2" eb="4">
      <t>ノウキン</t>
    </rPh>
    <rPh sb="4" eb="6">
      <t>カンプ</t>
    </rPh>
    <rPh sb="6" eb="8">
      <t>ミサイ</t>
    </rPh>
    <rPh sb="8" eb="9">
      <t>ガク</t>
    </rPh>
    <phoneticPr fontId="8"/>
  </si>
  <si>
    <t>本年度中不納欠損額</t>
    <rPh sb="0" eb="2">
      <t>ホンネン</t>
    </rPh>
    <rPh sb="2" eb="3">
      <t>ド</t>
    </rPh>
    <rPh sb="3" eb="4">
      <t>チュウ</t>
    </rPh>
    <rPh sb="4" eb="6">
      <t>フノウ</t>
    </rPh>
    <rPh sb="6" eb="8">
      <t>ケッソン</t>
    </rPh>
    <rPh sb="8" eb="9">
      <t>ガク</t>
    </rPh>
    <phoneticPr fontId="8"/>
  </si>
  <si>
    <t>収入未済額</t>
    <rPh sb="0" eb="2">
      <t>シュウニュウ</t>
    </rPh>
    <rPh sb="2" eb="4">
      <t>ミサイ</t>
    </rPh>
    <rPh sb="4" eb="5">
      <t>ガク</t>
    </rPh>
    <phoneticPr fontId="8"/>
  </si>
  <si>
    <t>市町村名</t>
    <phoneticPr fontId="6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</si>
  <si>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8"/>
  </si>
  <si>
    <t>滞納繰越分</t>
    <rPh sb="0" eb="2">
      <t>タイノウ</t>
    </rPh>
    <rPh sb="2" eb="3">
      <t>クリ</t>
    </rPh>
    <rPh sb="3" eb="4">
      <t>コシ</t>
    </rPh>
    <rPh sb="4" eb="5">
      <t>ブン</t>
    </rPh>
    <phoneticPr fontId="8"/>
  </si>
  <si>
    <t>計</t>
    <rPh sb="0" eb="1">
      <t>ケイ</t>
    </rPh>
    <phoneticPr fontId="8"/>
  </si>
  <si>
    <t>【参考】</t>
    <rPh sb="1" eb="3">
      <t>サンコウ</t>
    </rPh>
    <phoneticPr fontId="6"/>
  </si>
  <si>
    <t>現年</t>
    <rPh sb="0" eb="1">
      <t>ゲン</t>
    </rPh>
    <rPh sb="1" eb="2">
      <t>ネン</t>
    </rPh>
    <phoneticPr fontId="8"/>
  </si>
  <si>
    <t>滞繰</t>
    <rPh sb="0" eb="1">
      <t>タイ</t>
    </rPh>
    <rPh sb="1" eb="2">
      <t>クリ</t>
    </rPh>
    <phoneticPr fontId="8"/>
  </si>
  <si>
    <t>滞納</t>
    <rPh sb="0" eb="2">
      <t>タイノウ</t>
    </rPh>
    <phoneticPr fontId="8"/>
  </si>
  <si>
    <t>イ</t>
  </si>
  <si>
    <t>ロ</t>
  </si>
  <si>
    <t>ハ</t>
  </si>
  <si>
    <t>前年度</t>
    <rPh sb="0" eb="2">
      <t>ゼンネン</t>
    </rPh>
    <rPh sb="2" eb="3">
      <t>ド</t>
    </rPh>
    <phoneticPr fontId="6"/>
  </si>
  <si>
    <t>前年比</t>
    <rPh sb="0" eb="3">
      <t>ゼンネンヒ</t>
    </rPh>
    <phoneticPr fontId="6"/>
  </si>
  <si>
    <t>ニ</t>
  </si>
  <si>
    <t>ホ</t>
  </si>
  <si>
    <t>ヘ</t>
  </si>
  <si>
    <t>ニ/イ</t>
  </si>
  <si>
    <t>ホ/ロ</t>
  </si>
  <si>
    <t>ヘ/ハ</t>
  </si>
  <si>
    <t>前年度</t>
    <rPh sb="0" eb="3">
      <t>ゼンネンド</t>
    </rPh>
    <phoneticPr fontId="6"/>
  </si>
  <si>
    <t>前年比</t>
    <rPh sb="0" eb="2">
      <t>ゼンネン</t>
    </rPh>
    <rPh sb="2" eb="3">
      <t>ヒ</t>
    </rPh>
    <phoneticPr fontId="6"/>
  </si>
  <si>
    <t>調定済額</t>
    <rPh sb="0" eb="2">
      <t>チョウテイ</t>
    </rPh>
    <rPh sb="2" eb="3">
      <t>ズミ</t>
    </rPh>
    <rPh sb="3" eb="4">
      <t>ガク</t>
    </rPh>
    <phoneticPr fontId="8"/>
  </si>
  <si>
    <t>収入済額</t>
    <rPh sb="0" eb="2">
      <t>シュウニュウ</t>
    </rPh>
    <rPh sb="2" eb="3">
      <t>ズミ</t>
    </rPh>
    <rPh sb="3" eb="4">
      <t>ガク</t>
    </rPh>
    <phoneticPr fontId="8"/>
  </si>
  <si>
    <t>課税分</t>
    <phoneticPr fontId="6"/>
  </si>
  <si>
    <t>繰越分</t>
    <phoneticPr fontId="6"/>
  </si>
  <si>
    <t>仙台市</t>
    <rPh sb="0" eb="3">
      <t>センダイシ</t>
    </rPh>
    <phoneticPr fontId="8"/>
  </si>
  <si>
    <t>沿</t>
    <rPh sb="0" eb="1">
      <t>エン</t>
    </rPh>
    <phoneticPr fontId="9"/>
  </si>
  <si>
    <t>石巻市</t>
    <rPh sb="0" eb="3">
      <t>イシノマキシ</t>
    </rPh>
    <phoneticPr fontId="8"/>
  </si>
  <si>
    <t>塩竈市</t>
    <rPh sb="0" eb="3">
      <t>シオガマシ</t>
    </rPh>
    <phoneticPr fontId="8"/>
  </si>
  <si>
    <t>気仙沼市</t>
    <rPh sb="0" eb="4">
      <t>ケセンヌマシ</t>
    </rPh>
    <phoneticPr fontId="8"/>
  </si>
  <si>
    <t>白石市</t>
    <rPh sb="0" eb="3">
      <t>シロイシシ</t>
    </rPh>
    <phoneticPr fontId="8"/>
  </si>
  <si>
    <t>-</t>
  </si>
  <si>
    <t>名取市</t>
    <rPh sb="0" eb="3">
      <t>ナトリシ</t>
    </rPh>
    <phoneticPr fontId="8"/>
  </si>
  <si>
    <t>角田市</t>
    <rPh sb="0" eb="3">
      <t>カクダシ</t>
    </rPh>
    <phoneticPr fontId="8"/>
  </si>
  <si>
    <t>多賀城市</t>
    <rPh sb="0" eb="4">
      <t>タガジョウシ</t>
    </rPh>
    <phoneticPr fontId="8"/>
  </si>
  <si>
    <t>岩沼市</t>
    <rPh sb="0" eb="3">
      <t>イワヌマシ</t>
    </rPh>
    <phoneticPr fontId="8"/>
  </si>
  <si>
    <t>登米市</t>
    <rPh sb="0" eb="3">
      <t>トメシ</t>
    </rPh>
    <phoneticPr fontId="8"/>
  </si>
  <si>
    <t>栗原市</t>
    <rPh sb="0" eb="2">
      <t>クリハラ</t>
    </rPh>
    <rPh sb="2" eb="3">
      <t>シ</t>
    </rPh>
    <phoneticPr fontId="8"/>
  </si>
  <si>
    <t>東松島市</t>
    <rPh sb="0" eb="1">
      <t>ヒガシ</t>
    </rPh>
    <rPh sb="1" eb="3">
      <t>マツシマ</t>
    </rPh>
    <rPh sb="3" eb="4">
      <t>シ</t>
    </rPh>
    <phoneticPr fontId="8"/>
  </si>
  <si>
    <t>大崎市</t>
    <phoneticPr fontId="8"/>
  </si>
  <si>
    <t>富谷市</t>
    <rPh sb="0" eb="2">
      <t>トミヤ</t>
    </rPh>
    <rPh sb="2" eb="3">
      <t>シ</t>
    </rPh>
    <phoneticPr fontId="8"/>
  </si>
  <si>
    <t>蔵王町</t>
    <rPh sb="0" eb="3">
      <t>ザオウチョウ</t>
    </rPh>
    <phoneticPr fontId="8"/>
  </si>
  <si>
    <t>七ヶ宿町</t>
    <rPh sb="0" eb="3">
      <t>シチガシュク</t>
    </rPh>
    <rPh sb="3" eb="4">
      <t>チョウ</t>
    </rPh>
    <phoneticPr fontId="8"/>
  </si>
  <si>
    <t>大河原町</t>
    <rPh sb="0" eb="3">
      <t>オオガワラ</t>
    </rPh>
    <rPh sb="3" eb="4">
      <t>チョウ</t>
    </rPh>
    <phoneticPr fontId="8"/>
  </si>
  <si>
    <t>村田町</t>
    <rPh sb="0" eb="2">
      <t>ムラタ</t>
    </rPh>
    <rPh sb="2" eb="3">
      <t>チョウ</t>
    </rPh>
    <phoneticPr fontId="8"/>
  </si>
  <si>
    <t>柴田町</t>
    <rPh sb="0" eb="2">
      <t>シバタ</t>
    </rPh>
    <rPh sb="2" eb="3">
      <t>チョウ</t>
    </rPh>
    <phoneticPr fontId="8"/>
  </si>
  <si>
    <t>川崎町</t>
    <rPh sb="0" eb="3">
      <t>カワサキチョウ</t>
    </rPh>
    <phoneticPr fontId="8"/>
  </si>
  <si>
    <t>丸森町</t>
    <rPh sb="0" eb="2">
      <t>マルモリ</t>
    </rPh>
    <rPh sb="2" eb="3">
      <t>チョウ</t>
    </rPh>
    <phoneticPr fontId="8"/>
  </si>
  <si>
    <t>亘理町</t>
    <rPh sb="0" eb="3">
      <t>ワタリチョウ</t>
    </rPh>
    <phoneticPr fontId="8"/>
  </si>
  <si>
    <t>山元町</t>
    <rPh sb="0" eb="2">
      <t>ヤマモト</t>
    </rPh>
    <rPh sb="2" eb="3">
      <t>チョウ</t>
    </rPh>
    <phoneticPr fontId="8"/>
  </si>
  <si>
    <t>松島町</t>
    <rPh sb="0" eb="3">
      <t>マツシマチョウ</t>
    </rPh>
    <phoneticPr fontId="8"/>
  </si>
  <si>
    <t>七ヶ浜町</t>
    <rPh sb="0" eb="3">
      <t>シチガハマ</t>
    </rPh>
    <rPh sb="3" eb="4">
      <t>チョウ</t>
    </rPh>
    <phoneticPr fontId="8"/>
  </si>
  <si>
    <t>利府町</t>
    <rPh sb="0" eb="3">
      <t>リフチョウ</t>
    </rPh>
    <phoneticPr fontId="8"/>
  </si>
  <si>
    <t>大和町</t>
    <rPh sb="0" eb="3">
      <t>タイワチョウ</t>
    </rPh>
    <phoneticPr fontId="8"/>
  </si>
  <si>
    <t>大郷町</t>
    <rPh sb="0" eb="2">
      <t>オオサト</t>
    </rPh>
    <rPh sb="2" eb="3">
      <t>チョウ</t>
    </rPh>
    <phoneticPr fontId="8"/>
  </si>
  <si>
    <t>大衡村</t>
    <rPh sb="0" eb="3">
      <t>オオヒラムラ</t>
    </rPh>
    <phoneticPr fontId="8"/>
  </si>
  <si>
    <t>色麻町</t>
    <rPh sb="0" eb="3">
      <t>シカマチョウ</t>
    </rPh>
    <phoneticPr fontId="8"/>
  </si>
  <si>
    <t>加美町</t>
    <rPh sb="0" eb="2">
      <t>カミ</t>
    </rPh>
    <rPh sb="2" eb="3">
      <t>チョウ</t>
    </rPh>
    <phoneticPr fontId="8"/>
  </si>
  <si>
    <t>涌谷町</t>
    <rPh sb="0" eb="3">
      <t>ワクヤチョウ</t>
    </rPh>
    <phoneticPr fontId="8"/>
  </si>
  <si>
    <t>美里町</t>
    <rPh sb="0" eb="3">
      <t>ミサトチョウ</t>
    </rPh>
    <phoneticPr fontId="8"/>
  </si>
  <si>
    <t>女川町</t>
    <rPh sb="0" eb="3">
      <t>オナガワチョウ</t>
    </rPh>
    <phoneticPr fontId="8"/>
  </si>
  <si>
    <t>南三陸町</t>
    <rPh sb="0" eb="1">
      <t>ミナミ</t>
    </rPh>
    <rPh sb="1" eb="3">
      <t>サンリク</t>
    </rPh>
    <rPh sb="3" eb="4">
      <t>チョウ</t>
    </rPh>
    <phoneticPr fontId="8"/>
  </si>
  <si>
    <t>県計</t>
    <rPh sb="0" eb="1">
      <t>ケン</t>
    </rPh>
    <rPh sb="1" eb="2">
      <t>ケイ</t>
    </rPh>
    <phoneticPr fontId="8"/>
  </si>
  <si>
    <t>市計</t>
    <rPh sb="0" eb="1">
      <t>シ</t>
    </rPh>
    <rPh sb="1" eb="2">
      <t>ケイ</t>
    </rPh>
    <phoneticPr fontId="8"/>
  </si>
  <si>
    <t>市計(仙台市除く)</t>
    <rPh sb="0" eb="1">
      <t>シ</t>
    </rPh>
    <rPh sb="1" eb="2">
      <t>ケイ</t>
    </rPh>
    <rPh sb="3" eb="6">
      <t>センダイシ</t>
    </rPh>
    <rPh sb="6" eb="7">
      <t>ノゾ</t>
    </rPh>
    <phoneticPr fontId="8"/>
  </si>
  <si>
    <t>町村計</t>
    <rPh sb="0" eb="2">
      <t>チョウソン</t>
    </rPh>
    <rPh sb="2" eb="3">
      <t>ケイ</t>
    </rPh>
    <phoneticPr fontId="8"/>
  </si>
  <si>
    <t>沿岸</t>
    <rPh sb="0" eb="2">
      <t>エンガン</t>
    </rPh>
    <phoneticPr fontId="8"/>
  </si>
  <si>
    <t>沿岸以外</t>
    <rPh sb="0" eb="2">
      <t>エンガン</t>
    </rPh>
    <rPh sb="2" eb="4">
      <t>イガイ</t>
    </rPh>
    <phoneticPr fontId="8"/>
  </si>
  <si>
    <t>大都市除く</t>
    <rPh sb="0" eb="3">
      <t>ダイトシ</t>
    </rPh>
    <rPh sb="3" eb="4">
      <t>ノゾ</t>
    </rPh>
    <phoneticPr fontId="8"/>
  </si>
  <si>
    <t>仙南地域計</t>
    <rPh sb="0" eb="2">
      <t>センナン</t>
    </rPh>
    <rPh sb="2" eb="4">
      <t>チイキ</t>
    </rPh>
    <rPh sb="4" eb="5">
      <t>ケイ</t>
    </rPh>
    <phoneticPr fontId="8"/>
  </si>
  <si>
    <t>仙台地域計</t>
    <rPh sb="0" eb="2">
      <t>センダイ</t>
    </rPh>
    <rPh sb="2" eb="4">
      <t>チイキ</t>
    </rPh>
    <rPh sb="4" eb="5">
      <t>ケイ</t>
    </rPh>
    <phoneticPr fontId="8"/>
  </si>
  <si>
    <t>大崎地域計</t>
    <rPh sb="0" eb="2">
      <t>オオサキ</t>
    </rPh>
    <rPh sb="2" eb="4">
      <t>チイキ</t>
    </rPh>
    <rPh sb="4" eb="5">
      <t>ケイ</t>
    </rPh>
    <phoneticPr fontId="8"/>
  </si>
  <si>
    <t>石巻地域計</t>
    <rPh sb="0" eb="2">
      <t>イシノマキ</t>
    </rPh>
    <rPh sb="2" eb="4">
      <t>チイキ</t>
    </rPh>
    <rPh sb="4" eb="5">
      <t>ケイ</t>
    </rPh>
    <phoneticPr fontId="8"/>
  </si>
  <si>
    <t>本吉地域計</t>
    <rPh sb="0" eb="2">
      <t>モトヨシ</t>
    </rPh>
    <rPh sb="2" eb="4">
      <t>チイキ</t>
    </rPh>
    <rPh sb="4" eb="5">
      <t>ケイ</t>
    </rPh>
    <phoneticPr fontId="8"/>
  </si>
  <si>
    <t>（注）　現年課税分（イ・ニ）・滞納繰越分（ロ・ハ）には軽自動車税の環境性能割を含めず、計（ハ・ヘ）には含めるため、「現年課税分＋滞納繰越分」と「計」は一致しない。</t>
    <rPh sb="1" eb="2">
      <t>チュウ</t>
    </rPh>
    <rPh sb="4" eb="6">
      <t>ゲンネン</t>
    </rPh>
    <rPh sb="6" eb="8">
      <t>カゼイ</t>
    </rPh>
    <rPh sb="8" eb="9">
      <t>ブン</t>
    </rPh>
    <rPh sb="15" eb="19">
      <t>タイノウクリコシ</t>
    </rPh>
    <rPh sb="19" eb="20">
      <t>ブン</t>
    </rPh>
    <rPh sb="27" eb="31">
      <t>ケイジドウシャ</t>
    </rPh>
    <rPh sb="31" eb="32">
      <t>ゼイ</t>
    </rPh>
    <rPh sb="33" eb="35">
      <t>カンキョウ</t>
    </rPh>
    <rPh sb="35" eb="37">
      <t>セイノウ</t>
    </rPh>
    <rPh sb="37" eb="38">
      <t>ワリ</t>
    </rPh>
    <rPh sb="39" eb="40">
      <t>フク</t>
    </rPh>
    <rPh sb="43" eb="44">
      <t>ケイ</t>
    </rPh>
    <rPh sb="51" eb="52">
      <t>フク</t>
    </rPh>
    <rPh sb="58" eb="60">
      <t>ゲンネン</t>
    </rPh>
    <rPh sb="60" eb="63">
      <t>カゼイブン</t>
    </rPh>
    <rPh sb="64" eb="68">
      <t>タイノウクリコシ</t>
    </rPh>
    <rPh sb="68" eb="69">
      <t>ブン</t>
    </rPh>
    <rPh sb="72" eb="73">
      <t>ケイ</t>
    </rPh>
    <rPh sb="75" eb="77">
      <t>イッチ</t>
    </rPh>
    <phoneticPr fontId="6"/>
  </si>
  <si>
    <t>令和７年度　市町村税の徴収実績に関する調（令和８年５月末現在)</t>
  </si>
  <si>
    <t>収　　納　　率</t>
    <rPh sb="0" eb="1">
      <t>シュウ</t>
    </rPh>
    <rPh sb="3" eb="4">
      <t>ノウ</t>
    </rPh>
    <rPh sb="6" eb="7">
      <t>リツ</t>
    </rPh>
    <phoneticPr fontId="8"/>
  </si>
  <si>
    <t>収　　入　　済　　額</t>
    <rPh sb="0" eb="1">
      <t>オサム</t>
    </rPh>
    <rPh sb="3" eb="4">
      <t>ニュウ</t>
    </rPh>
    <rPh sb="6" eb="7">
      <t>ズミ</t>
    </rPh>
    <rPh sb="9" eb="10">
      <t>ガク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</si>
</sst>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&quot;%&quot;;&quot;△ &quot;#,##0.0&quot;%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9"/>
      <name val="HGPｺﾞｼｯｸM"/>
      <family val="3"/>
      <charset val="128"/>
    </font>
    <font>
      <b/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u/>
      <sz val="12"/>
      <name val="HGPｺﾞｼｯｸM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9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0" borderId="0" xfId="2" applyFont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left"/>
    </xf>
    <xf numFmtId="176" fontId="7" fillId="0" borderId="0" xfId="2" applyNumberFormat="1" applyFont="1" applyAlignment="1">
      <alignment horizontal="center"/>
    </xf>
    <xf numFmtId="0" fontId="7" fillId="0" borderId="0" xfId="2" applyFont="1" applyAlignme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 justifyLastLine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176" fontId="4" fillId="2" borderId="0" xfId="2" applyNumberFormat="1" applyFont="1" applyFill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176" fontId="4" fillId="2" borderId="11" xfId="2" applyNumberFormat="1" applyFont="1" applyFill="1" applyBorder="1" applyAlignment="1">
      <alignment horizontal="center" vertical="center"/>
    </xf>
    <xf numFmtId="176" fontId="4" fillId="2" borderId="12" xfId="2" applyNumberFormat="1" applyFont="1" applyFill="1" applyBorder="1" applyAlignment="1">
      <alignment horizontal="center" vertical="center"/>
    </xf>
    <xf numFmtId="176" fontId="4" fillId="2" borderId="13" xfId="2" applyNumberFormat="1" applyFont="1" applyFill="1" applyBorder="1" applyAlignment="1">
      <alignment horizontal="center" vertical="center"/>
    </xf>
    <xf numFmtId="176" fontId="4" fillId="2" borderId="16" xfId="2" applyNumberFormat="1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Continuous" vertical="center"/>
    </xf>
    <xf numFmtId="0" fontId="4" fillId="2" borderId="18" xfId="2" applyFont="1" applyFill="1" applyBorder="1" applyAlignment="1">
      <alignment horizontal="centerContinuous" vertical="center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 vertical="center"/>
    </xf>
    <xf numFmtId="176" fontId="4" fillId="2" borderId="22" xfId="2" applyNumberFormat="1" applyFont="1" applyFill="1" applyBorder="1" applyAlignment="1">
      <alignment horizontal="center" vertical="center"/>
    </xf>
    <xf numFmtId="176" fontId="4" fillId="2" borderId="18" xfId="2" applyNumberFormat="1" applyFont="1" applyFill="1" applyBorder="1" applyAlignment="1">
      <alignment horizontal="center" vertical="center"/>
    </xf>
    <xf numFmtId="176" fontId="4" fillId="2" borderId="19" xfId="2" applyNumberFormat="1" applyFont="1" applyFill="1" applyBorder="1" applyAlignment="1">
      <alignment horizontal="center" vertical="center"/>
    </xf>
    <xf numFmtId="176" fontId="4" fillId="2" borderId="20" xfId="2" applyNumberFormat="1" applyFont="1" applyFill="1" applyBorder="1" applyAlignment="1">
      <alignment horizontal="center" vertical="center"/>
    </xf>
    <xf numFmtId="176" fontId="4" fillId="2" borderId="21" xfId="2" applyNumberFormat="1" applyFont="1" applyFill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 shrinkToFit="1"/>
    </xf>
    <xf numFmtId="0" fontId="4" fillId="2" borderId="24" xfId="2" applyFont="1" applyFill="1" applyBorder="1" applyAlignment="1">
      <alignment horizontal="center" vertical="center" shrinkToFit="1"/>
    </xf>
    <xf numFmtId="38" fontId="4" fillId="0" borderId="25" xfId="3" applyFont="1" applyBorder="1" applyAlignment="1">
      <alignment shrinkToFit="1"/>
    </xf>
    <xf numFmtId="38" fontId="4" fillId="0" borderId="26" xfId="3" applyFont="1" applyBorder="1" applyAlignment="1">
      <alignment shrinkToFit="1"/>
    </xf>
    <xf numFmtId="38" fontId="4" fillId="2" borderId="27" xfId="3" applyFont="1" applyFill="1" applyBorder="1" applyAlignment="1">
      <alignment shrinkToFit="1"/>
    </xf>
    <xf numFmtId="38" fontId="4" fillId="3" borderId="28" xfId="3" applyFont="1" applyFill="1" applyBorder="1" applyAlignment="1">
      <alignment shrinkToFit="1"/>
    </xf>
    <xf numFmtId="176" fontId="4" fillId="2" borderId="24" xfId="3" applyNumberFormat="1" applyFont="1" applyFill="1" applyBorder="1" applyAlignment="1">
      <alignment horizontal="center" shrinkToFit="1"/>
    </xf>
    <xf numFmtId="176" fontId="4" fillId="0" borderId="29" xfId="2" applyNumberFormat="1" applyFont="1" applyBorder="1" applyAlignment="1">
      <alignment horizontal="center" shrinkToFit="1"/>
    </xf>
    <xf numFmtId="176" fontId="4" fillId="0" borderId="26" xfId="2" applyNumberFormat="1" applyFont="1" applyBorder="1" applyAlignment="1">
      <alignment horizontal="center" shrinkToFit="1"/>
    </xf>
    <xf numFmtId="176" fontId="4" fillId="2" borderId="28" xfId="2" applyNumberFormat="1" applyFont="1" applyFill="1" applyBorder="1" applyAlignment="1">
      <alignment horizontal="center" shrinkToFit="1"/>
    </xf>
    <xf numFmtId="176" fontId="4" fillId="3" borderId="24" xfId="2" applyNumberFormat="1" applyFont="1" applyFill="1" applyBorder="1" applyAlignment="1">
      <alignment horizontal="center" shrinkToFit="1"/>
    </xf>
    <xf numFmtId="176" fontId="4" fillId="2" borderId="24" xfId="2" applyNumberFormat="1" applyFont="1" applyFill="1" applyBorder="1" applyAlignment="1">
      <alignment horizontal="center" shrinkToFit="1"/>
    </xf>
    <xf numFmtId="38" fontId="4" fillId="0" borderId="24" xfId="3" applyFont="1" applyBorder="1" applyAlignment="1">
      <alignment shrinkToFit="1"/>
    </xf>
    <xf numFmtId="38" fontId="4" fillId="0" borderId="28" xfId="3" applyFont="1" applyBorder="1" applyAlignment="1">
      <alignment shrinkToFit="1"/>
    </xf>
    <xf numFmtId="38" fontId="4" fillId="2" borderId="28" xfId="2" applyNumberFormat="1" applyFont="1" applyFill="1" applyBorder="1" applyAlignment="1">
      <alignment shrinkToFit="1"/>
    </xf>
    <xf numFmtId="38" fontId="4" fillId="0" borderId="27" xfId="3" applyFont="1" applyBorder="1" applyAlignment="1">
      <alignment shrinkToFit="1"/>
    </xf>
    <xf numFmtId="38" fontId="4" fillId="0" borderId="29" xfId="3" applyFont="1" applyBorder="1" applyAlignment="1">
      <alignment shrinkToFit="1"/>
    </xf>
    <xf numFmtId="0" fontId="4" fillId="0" borderId="0" xfId="2" applyFont="1" applyAlignment="1">
      <alignment vertical="center" shrinkToFit="1"/>
    </xf>
    <xf numFmtId="0" fontId="4" fillId="2" borderId="30" xfId="2" applyFont="1" applyFill="1" applyBorder="1" applyAlignment="1">
      <alignment horizontal="center" vertical="center" shrinkToFit="1"/>
    </xf>
    <xf numFmtId="38" fontId="4" fillId="3" borderId="31" xfId="3" applyFont="1" applyFill="1" applyBorder="1" applyAlignment="1">
      <alignment shrinkToFit="1"/>
    </xf>
    <xf numFmtId="176" fontId="4" fillId="0" borderId="32" xfId="2" applyNumberFormat="1" applyFont="1" applyBorder="1" applyAlignment="1">
      <alignment horizontal="center" shrinkToFit="1"/>
    </xf>
    <xf numFmtId="176" fontId="4" fillId="0" borderId="33" xfId="2" applyNumberFormat="1" applyFont="1" applyBorder="1" applyAlignment="1">
      <alignment horizontal="center" shrinkToFit="1"/>
    </xf>
    <xf numFmtId="38" fontId="4" fillId="2" borderId="31" xfId="2" applyNumberFormat="1" applyFont="1" applyFill="1" applyBorder="1" applyAlignment="1">
      <alignment shrinkToFit="1"/>
    </xf>
    <xf numFmtId="38" fontId="4" fillId="0" borderId="32" xfId="3" applyFont="1" applyBorder="1" applyAlignment="1">
      <alignment shrinkToFit="1"/>
    </xf>
    <xf numFmtId="38" fontId="4" fillId="0" borderId="33" xfId="3" applyFont="1" applyBorder="1" applyAlignment="1">
      <alignment shrinkToFit="1"/>
    </xf>
    <xf numFmtId="38" fontId="4" fillId="0" borderId="32" xfId="3" applyFont="1" applyFill="1" applyBorder="1" applyAlignment="1">
      <alignment shrinkToFit="1"/>
    </xf>
    <xf numFmtId="0" fontId="4" fillId="2" borderId="34" xfId="2" applyFont="1" applyFill="1" applyBorder="1" applyAlignment="1">
      <alignment horizontal="center" vertical="center" shrinkToFit="1"/>
    </xf>
    <xf numFmtId="38" fontId="4" fillId="0" borderId="35" xfId="3" applyFont="1" applyBorder="1" applyAlignment="1">
      <alignment shrinkToFit="1"/>
    </xf>
    <xf numFmtId="38" fontId="4" fillId="2" borderId="36" xfId="3" applyFont="1" applyFill="1" applyBorder="1" applyAlignment="1">
      <alignment shrinkToFit="1"/>
    </xf>
    <xf numFmtId="38" fontId="4" fillId="0" borderId="34" xfId="3" applyFont="1" applyBorder="1" applyAlignment="1">
      <alignment shrinkToFit="1"/>
    </xf>
    <xf numFmtId="38" fontId="4" fillId="0" borderId="31" xfId="3" applyFont="1" applyBorder="1" applyAlignment="1">
      <alignment shrinkToFit="1"/>
    </xf>
    <xf numFmtId="38" fontId="4" fillId="0" borderId="36" xfId="3" applyFont="1" applyBorder="1" applyAlignment="1">
      <alignment shrinkToFit="1"/>
    </xf>
    <xf numFmtId="0" fontId="4" fillId="2" borderId="37" xfId="2" applyFont="1" applyFill="1" applyBorder="1" applyAlignment="1">
      <alignment horizontal="center" vertical="center" shrinkToFit="1"/>
    </xf>
    <xf numFmtId="0" fontId="4" fillId="2" borderId="38" xfId="2" applyFont="1" applyFill="1" applyBorder="1" applyAlignment="1">
      <alignment horizontal="center" vertical="center" shrinkToFit="1"/>
    </xf>
    <xf numFmtId="38" fontId="4" fillId="0" borderId="39" xfId="3" applyFont="1" applyBorder="1" applyAlignment="1">
      <alignment shrinkToFit="1"/>
    </xf>
    <xf numFmtId="38" fontId="4" fillId="0" borderId="40" xfId="3" applyFont="1" applyBorder="1" applyAlignment="1">
      <alignment shrinkToFit="1"/>
    </xf>
    <xf numFmtId="38" fontId="4" fillId="2" borderId="41" xfId="3" applyFont="1" applyFill="1" applyBorder="1" applyAlignment="1">
      <alignment shrinkToFit="1"/>
    </xf>
    <xf numFmtId="38" fontId="4" fillId="3" borderId="42" xfId="3" applyFont="1" applyFill="1" applyBorder="1" applyAlignment="1">
      <alignment shrinkToFit="1"/>
    </xf>
    <xf numFmtId="176" fontId="4" fillId="2" borderId="38" xfId="3" applyNumberFormat="1" applyFont="1" applyFill="1" applyBorder="1" applyAlignment="1">
      <alignment horizontal="center" shrinkToFit="1"/>
    </xf>
    <xf numFmtId="176" fontId="4" fillId="0" borderId="43" xfId="2" applyNumberFormat="1" applyFont="1" applyBorder="1" applyAlignment="1">
      <alignment horizontal="center" shrinkToFit="1"/>
    </xf>
    <xf numFmtId="176" fontId="4" fillId="0" borderId="40" xfId="2" applyNumberFormat="1" applyFont="1" applyBorder="1" applyAlignment="1">
      <alignment horizontal="center" shrinkToFit="1"/>
    </xf>
    <xf numFmtId="176" fontId="4" fillId="2" borderId="16" xfId="2" applyNumberFormat="1" applyFont="1" applyFill="1" applyBorder="1" applyAlignment="1">
      <alignment horizontal="center" shrinkToFit="1"/>
    </xf>
    <xf numFmtId="176" fontId="4" fillId="3" borderId="11" xfId="2" applyNumberFormat="1" applyFont="1" applyFill="1" applyBorder="1" applyAlignment="1">
      <alignment horizontal="center" shrinkToFit="1"/>
    </xf>
    <xf numFmtId="176" fontId="4" fillId="2" borderId="11" xfId="2" applyNumberFormat="1" applyFont="1" applyFill="1" applyBorder="1" applyAlignment="1">
      <alignment horizontal="center" shrinkToFit="1"/>
    </xf>
    <xf numFmtId="38" fontId="4" fillId="0" borderId="38" xfId="3" applyFont="1" applyBorder="1" applyAlignment="1">
      <alignment shrinkToFit="1"/>
    </xf>
    <xf numFmtId="38" fontId="4" fillId="0" borderId="42" xfId="3" applyFont="1" applyBorder="1" applyAlignment="1">
      <alignment shrinkToFit="1"/>
    </xf>
    <xf numFmtId="38" fontId="4" fillId="2" borderId="42" xfId="2" applyNumberFormat="1" applyFont="1" applyFill="1" applyBorder="1" applyAlignment="1">
      <alignment shrinkToFit="1"/>
    </xf>
    <xf numFmtId="38" fontId="4" fillId="0" borderId="41" xfId="3" applyFont="1" applyBorder="1" applyAlignment="1">
      <alignment shrinkToFit="1"/>
    </xf>
    <xf numFmtId="0" fontId="10" fillId="2" borderId="44" xfId="2" applyFont="1" applyFill="1" applyBorder="1" applyAlignment="1">
      <alignment horizontal="centerContinuous" vertical="center" shrinkToFit="1"/>
    </xf>
    <xf numFmtId="0" fontId="10" fillId="2" borderId="45" xfId="2" applyFont="1" applyFill="1" applyBorder="1" applyAlignment="1">
      <alignment horizontal="centerContinuous" vertical="center" shrinkToFit="1"/>
    </xf>
    <xf numFmtId="38" fontId="10" fillId="2" borderId="46" xfId="3" applyFont="1" applyFill="1" applyBorder="1" applyAlignment="1">
      <alignment shrinkToFit="1"/>
    </xf>
    <xf numFmtId="38" fontId="10" fillId="2" borderId="47" xfId="3" applyFont="1" applyFill="1" applyBorder="1" applyAlignment="1">
      <alignment shrinkToFit="1"/>
    </xf>
    <xf numFmtId="38" fontId="10" fillId="2" borderId="44" xfId="3" applyFont="1" applyFill="1" applyBorder="1" applyAlignment="1">
      <alignment shrinkToFit="1"/>
    </xf>
    <xf numFmtId="38" fontId="10" fillId="2" borderId="48" xfId="3" applyFont="1" applyFill="1" applyBorder="1" applyAlignment="1">
      <alignment shrinkToFit="1"/>
    </xf>
    <xf numFmtId="176" fontId="10" fillId="2" borderId="48" xfId="3" applyNumberFormat="1" applyFont="1" applyFill="1" applyBorder="1" applyAlignment="1">
      <alignment horizontal="center" shrinkToFit="1"/>
    </xf>
    <xf numFmtId="176" fontId="10" fillId="2" borderId="49" xfId="2" applyNumberFormat="1" applyFont="1" applyFill="1" applyBorder="1" applyAlignment="1">
      <alignment horizontal="center" shrinkToFit="1"/>
    </xf>
    <xf numFmtId="176" fontId="10" fillId="2" borderId="47" xfId="2" applyNumberFormat="1" applyFont="1" applyFill="1" applyBorder="1" applyAlignment="1">
      <alignment horizontal="center" shrinkToFit="1"/>
    </xf>
    <xf numFmtId="176" fontId="10" fillId="2" borderId="50" xfId="2" applyNumberFormat="1" applyFont="1" applyFill="1" applyBorder="1" applyAlignment="1">
      <alignment horizontal="center" shrinkToFit="1"/>
    </xf>
    <xf numFmtId="176" fontId="10" fillId="2" borderId="51" xfId="2" applyNumberFormat="1" applyFont="1" applyFill="1" applyBorder="1" applyAlignment="1">
      <alignment horizontal="center" shrinkToFit="1"/>
    </xf>
    <xf numFmtId="176" fontId="4" fillId="2" borderId="48" xfId="2" applyNumberFormat="1" applyFont="1" applyFill="1" applyBorder="1" applyAlignment="1">
      <alignment horizontal="center" shrinkToFit="1"/>
    </xf>
    <xf numFmtId="38" fontId="10" fillId="2" borderId="45" xfId="3" applyFont="1" applyFill="1" applyBorder="1" applyAlignment="1">
      <alignment shrinkToFit="1"/>
    </xf>
    <xf numFmtId="0" fontId="10" fillId="0" borderId="0" xfId="2" applyFont="1" applyAlignment="1">
      <alignment vertical="center" shrinkToFit="1"/>
    </xf>
    <xf numFmtId="0" fontId="4" fillId="2" borderId="1" xfId="2" applyFont="1" applyFill="1" applyBorder="1" applyAlignment="1">
      <alignment horizontal="centerContinuous" vertical="center" shrinkToFit="1"/>
    </xf>
    <xf numFmtId="0" fontId="4" fillId="2" borderId="2" xfId="2" applyFont="1" applyFill="1" applyBorder="1" applyAlignment="1">
      <alignment horizontal="centerContinuous" vertical="center" shrinkToFit="1"/>
    </xf>
    <xf numFmtId="38" fontId="4" fillId="2" borderId="0" xfId="3" applyFont="1" applyFill="1" applyBorder="1" applyAlignment="1">
      <alignment shrinkToFit="1"/>
    </xf>
    <xf numFmtId="38" fontId="4" fillId="2" borderId="13" xfId="3" applyFont="1" applyFill="1" applyBorder="1" applyAlignment="1">
      <alignment shrinkToFit="1"/>
    </xf>
    <xf numFmtId="38" fontId="4" fillId="2" borderId="10" xfId="3" applyFont="1" applyFill="1" applyBorder="1" applyAlignment="1">
      <alignment shrinkToFit="1"/>
    </xf>
    <xf numFmtId="38" fontId="4" fillId="2" borderId="16" xfId="3" applyFont="1" applyFill="1" applyBorder="1" applyAlignment="1">
      <alignment shrinkToFit="1"/>
    </xf>
    <xf numFmtId="176" fontId="4" fillId="2" borderId="16" xfId="3" applyNumberFormat="1" applyFont="1" applyFill="1" applyBorder="1" applyAlignment="1">
      <alignment horizontal="center" shrinkToFit="1"/>
    </xf>
    <xf numFmtId="176" fontId="4" fillId="2" borderId="6" xfId="2" applyNumberFormat="1" applyFont="1" applyFill="1" applyBorder="1" applyAlignment="1">
      <alignment horizontal="center" shrinkToFit="1"/>
    </xf>
    <xf numFmtId="176" fontId="4" fillId="2" borderId="8" xfId="2" applyNumberFormat="1" applyFont="1" applyFill="1" applyBorder="1" applyAlignment="1">
      <alignment horizontal="center" shrinkToFit="1"/>
    </xf>
    <xf numFmtId="176" fontId="4" fillId="2" borderId="14" xfId="2" applyNumberFormat="1" applyFont="1" applyFill="1" applyBorder="1" applyAlignment="1">
      <alignment horizontal="center" shrinkToFit="1"/>
    </xf>
    <xf numFmtId="176" fontId="4" fillId="2" borderId="2" xfId="2" applyNumberFormat="1" applyFont="1" applyFill="1" applyBorder="1" applyAlignment="1">
      <alignment horizontal="center" shrinkToFit="1"/>
    </xf>
    <xf numFmtId="38" fontId="4" fillId="2" borderId="11" xfId="3" applyFont="1" applyFill="1" applyBorder="1" applyAlignment="1">
      <alignment shrinkToFit="1"/>
    </xf>
    <xf numFmtId="38" fontId="4" fillId="2" borderId="16" xfId="2" applyNumberFormat="1" applyFont="1" applyFill="1" applyBorder="1" applyAlignment="1">
      <alignment shrinkToFit="1"/>
    </xf>
    <xf numFmtId="38" fontId="4" fillId="2" borderId="52" xfId="3" applyFont="1" applyFill="1" applyBorder="1" applyAlignment="1">
      <alignment shrinkToFit="1"/>
    </xf>
    <xf numFmtId="0" fontId="4" fillId="2" borderId="5" xfId="2" applyFont="1" applyFill="1" applyBorder="1" applyAlignment="1">
      <alignment horizontal="centerContinuous" vertical="center" shrinkToFit="1"/>
    </xf>
    <xf numFmtId="0" fontId="4" fillId="2" borderId="4" xfId="2" applyFont="1" applyFill="1" applyBorder="1" applyAlignment="1">
      <alignment horizontal="centerContinuous" vertical="center" shrinkToFit="1"/>
    </xf>
    <xf numFmtId="38" fontId="4" fillId="2" borderId="3" xfId="3" applyFont="1" applyFill="1" applyBorder="1" applyAlignment="1">
      <alignment shrinkToFit="1"/>
    </xf>
    <xf numFmtId="38" fontId="4" fillId="2" borderId="53" xfId="3" applyFont="1" applyFill="1" applyBorder="1" applyAlignment="1">
      <alignment shrinkToFit="1"/>
    </xf>
    <xf numFmtId="38" fontId="4" fillId="2" borderId="5" xfId="3" applyFont="1" applyFill="1" applyBorder="1" applyAlignment="1">
      <alignment shrinkToFit="1"/>
    </xf>
    <xf numFmtId="38" fontId="4" fillId="2" borderId="54" xfId="3" applyFont="1" applyFill="1" applyBorder="1" applyAlignment="1">
      <alignment shrinkToFit="1"/>
    </xf>
    <xf numFmtId="176" fontId="4" fillId="2" borderId="54" xfId="3" applyNumberFormat="1" applyFont="1" applyFill="1" applyBorder="1" applyAlignment="1">
      <alignment horizontal="center" shrinkToFit="1"/>
    </xf>
    <xf numFmtId="176" fontId="4" fillId="2" borderId="54" xfId="2" applyNumberFormat="1" applyFont="1" applyFill="1" applyBorder="1" applyAlignment="1">
      <alignment horizontal="center" shrinkToFit="1"/>
    </xf>
    <xf numFmtId="176" fontId="4" fillId="2" borderId="4" xfId="2" applyNumberFormat="1" applyFont="1" applyFill="1" applyBorder="1" applyAlignment="1">
      <alignment horizontal="center" shrinkToFit="1"/>
    </xf>
    <xf numFmtId="38" fontId="4" fillId="2" borderId="4" xfId="3" applyFont="1" applyFill="1" applyBorder="1" applyAlignment="1">
      <alignment shrinkToFit="1"/>
    </xf>
    <xf numFmtId="176" fontId="4" fillId="2" borderId="21" xfId="3" applyNumberFormat="1" applyFont="1" applyFill="1" applyBorder="1" applyAlignment="1">
      <alignment horizontal="center" shrinkToFit="1"/>
    </xf>
    <xf numFmtId="0" fontId="4" fillId="4" borderId="5" xfId="2" applyFont="1" applyFill="1" applyBorder="1" applyAlignment="1">
      <alignment horizontal="centerContinuous" vertical="center" shrinkToFit="1"/>
    </xf>
    <xf numFmtId="0" fontId="4" fillId="4" borderId="4" xfId="2" applyFont="1" applyFill="1" applyBorder="1" applyAlignment="1">
      <alignment horizontal="centerContinuous" vertical="center" shrinkToFit="1"/>
    </xf>
    <xf numFmtId="38" fontId="4" fillId="4" borderId="6" xfId="3" applyFont="1" applyFill="1" applyBorder="1" applyAlignment="1">
      <alignment shrinkToFit="1"/>
    </xf>
    <xf numFmtId="38" fontId="4" fillId="4" borderId="4" xfId="3" applyFont="1" applyFill="1" applyBorder="1" applyAlignment="1">
      <alignment shrinkToFit="1"/>
    </xf>
    <xf numFmtId="38" fontId="4" fillId="4" borderId="54" xfId="3" applyFont="1" applyFill="1" applyBorder="1" applyAlignment="1">
      <alignment shrinkToFit="1"/>
    </xf>
    <xf numFmtId="176" fontId="4" fillId="4" borderId="21" xfId="3" applyNumberFormat="1" applyFont="1" applyFill="1" applyBorder="1" applyAlignment="1">
      <alignment horizontal="center" shrinkToFit="1"/>
    </xf>
    <xf numFmtId="176" fontId="4" fillId="4" borderId="6" xfId="2" applyNumberFormat="1" applyFont="1" applyFill="1" applyBorder="1" applyAlignment="1">
      <alignment horizontal="center" shrinkToFit="1"/>
    </xf>
    <xf numFmtId="176" fontId="4" fillId="4" borderId="8" xfId="2" applyNumberFormat="1" applyFont="1" applyFill="1" applyBorder="1" applyAlignment="1">
      <alignment horizontal="center" shrinkToFit="1"/>
    </xf>
    <xf numFmtId="176" fontId="4" fillId="4" borderId="54" xfId="2" applyNumberFormat="1" applyFont="1" applyFill="1" applyBorder="1" applyAlignment="1">
      <alignment horizontal="center" shrinkToFit="1"/>
    </xf>
    <xf numFmtId="176" fontId="4" fillId="4" borderId="4" xfId="2" applyNumberFormat="1" applyFont="1" applyFill="1" applyBorder="1" applyAlignment="1">
      <alignment horizontal="center" shrinkToFit="1"/>
    </xf>
    <xf numFmtId="0" fontId="4" fillId="5" borderId="5" xfId="2" applyFont="1" applyFill="1" applyBorder="1" applyAlignment="1">
      <alignment horizontal="centerContinuous" vertical="center" shrinkToFit="1"/>
    </xf>
    <xf numFmtId="0" fontId="4" fillId="5" borderId="4" xfId="2" applyFont="1" applyFill="1" applyBorder="1" applyAlignment="1">
      <alignment horizontal="centerContinuous" vertical="center" shrinkToFit="1"/>
    </xf>
    <xf numFmtId="38" fontId="4" fillId="5" borderId="6" xfId="3" applyFont="1" applyFill="1" applyBorder="1" applyAlignment="1">
      <alignment shrinkToFit="1"/>
    </xf>
    <xf numFmtId="38" fontId="4" fillId="5" borderId="4" xfId="3" applyFont="1" applyFill="1" applyBorder="1" applyAlignment="1">
      <alignment shrinkToFit="1"/>
    </xf>
    <xf numFmtId="38" fontId="4" fillId="5" borderId="54" xfId="3" applyFont="1" applyFill="1" applyBorder="1" applyAlignment="1">
      <alignment shrinkToFit="1"/>
    </xf>
    <xf numFmtId="176" fontId="4" fillId="5" borderId="21" xfId="3" applyNumberFormat="1" applyFont="1" applyFill="1" applyBorder="1" applyAlignment="1">
      <alignment horizontal="center" shrinkToFit="1"/>
    </xf>
    <xf numFmtId="176" fontId="4" fillId="5" borderId="6" xfId="2" applyNumberFormat="1" applyFont="1" applyFill="1" applyBorder="1" applyAlignment="1">
      <alignment horizontal="center" shrinkToFit="1"/>
    </xf>
    <xf numFmtId="176" fontId="4" fillId="5" borderId="8" xfId="2" applyNumberFormat="1" applyFont="1" applyFill="1" applyBorder="1" applyAlignment="1">
      <alignment horizontal="center" shrinkToFit="1"/>
    </xf>
    <xf numFmtId="176" fontId="4" fillId="5" borderId="54" xfId="2" applyNumberFormat="1" applyFont="1" applyFill="1" applyBorder="1" applyAlignment="1">
      <alignment horizontal="center" shrinkToFit="1"/>
    </xf>
    <xf numFmtId="176" fontId="4" fillId="5" borderId="4" xfId="2" applyNumberFormat="1" applyFont="1" applyFill="1" applyBorder="1" applyAlignment="1">
      <alignment horizontal="center" shrinkToFit="1"/>
    </xf>
    <xf numFmtId="176" fontId="4" fillId="2" borderId="9" xfId="2" applyNumberFormat="1" applyFont="1" applyFill="1" applyBorder="1" applyAlignment="1">
      <alignment horizontal="center" shrinkToFit="1"/>
    </xf>
    <xf numFmtId="176" fontId="4" fillId="2" borderId="53" xfId="2" applyNumberFormat="1" applyFont="1" applyFill="1" applyBorder="1" applyAlignment="1">
      <alignment horizontal="center" shrinkToFit="1"/>
    </xf>
    <xf numFmtId="38" fontId="4" fillId="2" borderId="54" xfId="2" applyNumberFormat="1" applyFont="1" applyFill="1" applyBorder="1" applyAlignment="1">
      <alignment shrinkToFit="1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38" fontId="2" fillId="0" borderId="0" xfId="1" applyFont="1" applyFill="1" applyBorder="1" applyAlignment="1" applyProtection="1">
      <alignment horizontal="left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176" fontId="4" fillId="2" borderId="5" xfId="2" applyNumberFormat="1" applyFont="1" applyFill="1" applyBorder="1" applyAlignment="1">
      <alignment horizontal="center" vertical="center"/>
    </xf>
    <xf numFmtId="176" fontId="4" fillId="2" borderId="3" xfId="2" applyNumberFormat="1" applyFont="1" applyFill="1" applyBorder="1" applyAlignment="1">
      <alignment horizontal="center" vertical="center"/>
    </xf>
    <xf numFmtId="176" fontId="4" fillId="2" borderId="4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</cellXfs>
  <cellStyles count="4">
    <cellStyle name="桁区切り 2" xfId="1" xr:uid="{803DC70A-D3BD-4CF4-91A6-1D4CFBB595C5}"/>
    <cellStyle name="桁区切り 3" xfId="3" xr:uid="{C93DB13C-53ED-4783-A3E9-3A0AD3F8818A}"/>
    <cellStyle name="標準" xfId="0" builtinId="0"/>
    <cellStyle name="標準 3" xfId="2" xr:uid="{E13C28DD-7711-4C8A-B976-046000F90E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6D9F7-D978-4371-9BB9-B3BDE0F7D29B}">
  <sheetPr>
    <tabColor indexed="8"/>
    <pageSetUpPr fitToPage="1"/>
  </sheetPr>
  <dimension ref="A1:AB54"/>
  <sheetViews>
    <sheetView tabSelected="1" view="pageBreakPreview" zoomScale="85" zoomScaleNormal="100" zoomScaleSheetLayoutView="85" workbookViewId="0">
      <pane xSplit="2" ySplit="6" topLeftCell="C7" activePane="bottomRight" state="frozen"/>
      <selection activeCell="L1" sqref="L1:Q1048576"/>
      <selection pane="topRight" activeCell="L1" sqref="L1:Q1048576"/>
      <selection pane="bottomLeft" activeCell="L1" sqref="L1:Q1048576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customWidth="1" outlineLevel="1"/>
    <col min="20" max="28" width="9.375" style="1" customWidth="1"/>
    <col min="29" max="16384" width="8.875" style="1"/>
  </cols>
  <sheetData>
    <row r="1" spans="1:28" ht="15" customHeight="1" x14ac:dyDescent="0.4">
      <c r="A1" s="148" t="s">
        <v>83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1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9" t="s">
        <v>3</v>
      </c>
      <c r="D4" s="149"/>
      <c r="E4" s="149"/>
      <c r="F4" s="149"/>
      <c r="G4" s="150"/>
      <c r="H4" s="151" t="s">
        <v>85</v>
      </c>
      <c r="I4" s="149"/>
      <c r="J4" s="149"/>
      <c r="K4" s="149"/>
      <c r="L4" s="149"/>
      <c r="M4" s="152" t="s">
        <v>84</v>
      </c>
      <c r="N4" s="153"/>
      <c r="O4" s="153"/>
      <c r="P4" s="153"/>
      <c r="Q4" s="154"/>
      <c r="R4" s="155" t="s">
        <v>4</v>
      </c>
      <c r="S4" s="156"/>
      <c r="T4" s="157" t="s">
        <v>5</v>
      </c>
      <c r="U4" s="158"/>
      <c r="V4" s="159"/>
      <c r="W4" s="157" t="s">
        <v>6</v>
      </c>
      <c r="X4" s="158"/>
      <c r="Y4" s="159"/>
      <c r="Z4" s="160" t="s">
        <v>7</v>
      </c>
      <c r="AA4" s="158"/>
      <c r="AB4" s="159"/>
    </row>
    <row r="5" spans="1:28" s="3" customFormat="1" ht="15" customHeight="1" x14ac:dyDescent="0.4">
      <c r="A5" s="146" t="s">
        <v>8</v>
      </c>
      <c r="B5" s="147"/>
      <c r="C5" s="12" t="s">
        <v>9</v>
      </c>
      <c r="D5" s="13" t="s">
        <v>10</v>
      </c>
      <c r="E5" s="14" t="s">
        <v>11</v>
      </c>
      <c r="F5" s="14" t="s">
        <v>12</v>
      </c>
      <c r="G5" s="15" t="s">
        <v>12</v>
      </c>
      <c r="H5" s="16" t="s">
        <v>9</v>
      </c>
      <c r="I5" s="17" t="s">
        <v>10</v>
      </c>
      <c r="J5" s="14" t="s">
        <v>11</v>
      </c>
      <c r="K5" s="14" t="s">
        <v>12</v>
      </c>
      <c r="L5" s="18" t="s">
        <v>12</v>
      </c>
      <c r="M5" s="19" t="s">
        <v>13</v>
      </c>
      <c r="N5" s="20" t="s">
        <v>14</v>
      </c>
      <c r="O5" s="21" t="s">
        <v>11</v>
      </c>
      <c r="P5" s="18" t="s">
        <v>12</v>
      </c>
      <c r="Q5" s="18" t="s">
        <v>12</v>
      </c>
      <c r="R5" s="22" t="s">
        <v>9</v>
      </c>
      <c r="S5" s="23"/>
      <c r="T5" s="24" t="s">
        <v>13</v>
      </c>
      <c r="U5" s="25" t="s">
        <v>15</v>
      </c>
      <c r="V5" s="14" t="s">
        <v>11</v>
      </c>
      <c r="W5" s="24" t="s">
        <v>13</v>
      </c>
      <c r="X5" s="25" t="s">
        <v>15</v>
      </c>
      <c r="Y5" s="14" t="s">
        <v>11</v>
      </c>
      <c r="Z5" s="24" t="s">
        <v>13</v>
      </c>
      <c r="AA5" s="25" t="s">
        <v>15</v>
      </c>
      <c r="AB5" s="14" t="s">
        <v>11</v>
      </c>
    </row>
    <row r="6" spans="1:28" s="3" customFormat="1" ht="15" customHeight="1" x14ac:dyDescent="0.4">
      <c r="A6" s="26"/>
      <c r="B6" s="27"/>
      <c r="C6" s="28" t="s">
        <v>16</v>
      </c>
      <c r="D6" s="29" t="s">
        <v>17</v>
      </c>
      <c r="E6" s="30" t="s">
        <v>18</v>
      </c>
      <c r="F6" s="30" t="s">
        <v>19</v>
      </c>
      <c r="G6" s="31" t="s">
        <v>20</v>
      </c>
      <c r="H6" s="26" t="s">
        <v>21</v>
      </c>
      <c r="I6" s="29" t="s">
        <v>22</v>
      </c>
      <c r="J6" s="30" t="s">
        <v>23</v>
      </c>
      <c r="K6" s="30" t="s">
        <v>19</v>
      </c>
      <c r="L6" s="32" t="s">
        <v>20</v>
      </c>
      <c r="M6" s="33" t="s">
        <v>24</v>
      </c>
      <c r="N6" s="34" t="s">
        <v>25</v>
      </c>
      <c r="O6" s="35" t="s">
        <v>26</v>
      </c>
      <c r="P6" s="32" t="s">
        <v>27</v>
      </c>
      <c r="Q6" s="32" t="s">
        <v>28</v>
      </c>
      <c r="R6" s="30" t="s">
        <v>29</v>
      </c>
      <c r="S6" s="30" t="s">
        <v>30</v>
      </c>
      <c r="T6" s="28" t="s">
        <v>31</v>
      </c>
      <c r="U6" s="29" t="s">
        <v>32</v>
      </c>
      <c r="V6" s="30"/>
      <c r="W6" s="28" t="s">
        <v>31</v>
      </c>
      <c r="X6" s="29" t="s">
        <v>32</v>
      </c>
      <c r="Y6" s="30"/>
      <c r="Z6" s="28" t="s">
        <v>31</v>
      </c>
      <c r="AA6" s="29" t="s">
        <v>32</v>
      </c>
      <c r="AB6" s="30"/>
    </row>
    <row r="7" spans="1:28" s="53" customFormat="1" ht="15" customHeight="1" x14ac:dyDescent="0.15">
      <c r="A7" s="36" t="s">
        <v>33</v>
      </c>
      <c r="B7" s="37" t="s">
        <v>34</v>
      </c>
      <c r="C7" s="38">
        <v>248546082</v>
      </c>
      <c r="D7" s="39">
        <v>2623752</v>
      </c>
      <c r="E7" s="40">
        <v>251299155</v>
      </c>
      <c r="F7" s="41">
        <v>235899079</v>
      </c>
      <c r="G7" s="42">
        <f t="shared" ref="G7:G53" si="0">IFERROR((E7-F7)/F7*100,"-")</f>
        <v>6.5282476155831031</v>
      </c>
      <c r="H7" s="38">
        <v>247245768</v>
      </c>
      <c r="I7" s="39">
        <v>1113955</v>
      </c>
      <c r="J7" s="40">
        <v>248489044</v>
      </c>
      <c r="K7" s="41">
        <v>233179032</v>
      </c>
      <c r="L7" s="42">
        <f t="shared" ref="L7:L53" si="1">IFERROR((J7-K7)/K7*100,"-")</f>
        <v>6.5657756054154985</v>
      </c>
      <c r="M7" s="43">
        <f t="shared" ref="M7:N43" si="2">IFERROR(H7/C7*100,"-")</f>
        <v>99.476831825496248</v>
      </c>
      <c r="N7" s="44">
        <f t="shared" si="2"/>
        <v>42.456566016910138</v>
      </c>
      <c r="O7" s="45">
        <f t="shared" ref="O7:P43" si="3">IFERROR(ROUND(J7/E7*100,1),"-")</f>
        <v>98.9</v>
      </c>
      <c r="P7" s="46">
        <f t="shared" si="3"/>
        <v>98.8</v>
      </c>
      <c r="Q7" s="47">
        <f t="shared" ref="Q7:Q53" si="4">IFERROR(O7-P7,"-")</f>
        <v>0.10000000000000853</v>
      </c>
      <c r="R7" s="48">
        <v>4752265</v>
      </c>
      <c r="S7" s="49">
        <v>4747513</v>
      </c>
      <c r="T7" s="38">
        <v>59524</v>
      </c>
      <c r="U7" s="39">
        <v>5240</v>
      </c>
      <c r="V7" s="50">
        <f t="shared" ref="V7:V41" si="5">SUM(T7:U7)</f>
        <v>64764</v>
      </c>
      <c r="W7" s="51">
        <v>3531</v>
      </c>
      <c r="X7" s="39">
        <v>177012</v>
      </c>
      <c r="Y7" s="50">
        <f t="shared" ref="Y7:Y41" si="6">SUM(W7:X7)</f>
        <v>180543</v>
      </c>
      <c r="Z7" s="52">
        <f t="shared" ref="Z7:AA41" si="7">C7-H7+T7-W7</f>
        <v>1356307</v>
      </c>
      <c r="AA7" s="39">
        <f t="shared" si="7"/>
        <v>1338025</v>
      </c>
      <c r="AB7" s="50">
        <f t="shared" ref="AB7:AB41" si="8">SUM(Z7:AA7)</f>
        <v>2694332</v>
      </c>
    </row>
    <row r="8" spans="1:28" s="53" customFormat="1" ht="15" customHeight="1" x14ac:dyDescent="0.15">
      <c r="A8" s="54" t="s">
        <v>35</v>
      </c>
      <c r="B8" s="37" t="s">
        <v>34</v>
      </c>
      <c r="C8" s="38">
        <v>20104151</v>
      </c>
      <c r="D8" s="39">
        <v>477870</v>
      </c>
      <c r="E8" s="40">
        <v>20611934</v>
      </c>
      <c r="F8" s="55">
        <v>19461252</v>
      </c>
      <c r="G8" s="42">
        <f t="shared" si="0"/>
        <v>5.9126822878610277</v>
      </c>
      <c r="H8" s="38">
        <v>19838107</v>
      </c>
      <c r="I8" s="39">
        <v>152094</v>
      </c>
      <c r="J8" s="40">
        <v>20020114</v>
      </c>
      <c r="K8" s="55">
        <v>18930117</v>
      </c>
      <c r="L8" s="42">
        <f t="shared" si="1"/>
        <v>5.7580045596126004</v>
      </c>
      <c r="M8" s="56">
        <f t="shared" si="2"/>
        <v>98.676671300369762</v>
      </c>
      <c r="N8" s="57">
        <f t="shared" si="2"/>
        <v>31.827484462301463</v>
      </c>
      <c r="O8" s="45">
        <f t="shared" si="3"/>
        <v>97.1</v>
      </c>
      <c r="P8" s="46">
        <f t="shared" si="3"/>
        <v>97.3</v>
      </c>
      <c r="Q8" s="47">
        <f t="shared" si="4"/>
        <v>-0.20000000000000284</v>
      </c>
      <c r="R8" s="48">
        <v>142626</v>
      </c>
      <c r="S8" s="49">
        <v>142055</v>
      </c>
      <c r="T8" s="38">
        <v>2618</v>
      </c>
      <c r="U8" s="39">
        <v>332</v>
      </c>
      <c r="V8" s="58">
        <f t="shared" si="5"/>
        <v>2950</v>
      </c>
      <c r="W8" s="51">
        <v>1969</v>
      </c>
      <c r="X8" s="39">
        <v>55312</v>
      </c>
      <c r="Y8" s="58">
        <f t="shared" si="6"/>
        <v>57281</v>
      </c>
      <c r="Z8" s="59">
        <f t="shared" si="7"/>
        <v>266693</v>
      </c>
      <c r="AA8" s="60">
        <f t="shared" si="7"/>
        <v>270796</v>
      </c>
      <c r="AB8" s="58">
        <f t="shared" si="8"/>
        <v>537489</v>
      </c>
    </row>
    <row r="9" spans="1:28" s="53" customFormat="1" ht="15" customHeight="1" x14ac:dyDescent="0.15">
      <c r="A9" s="54" t="s">
        <v>36</v>
      </c>
      <c r="B9" s="37" t="s">
        <v>34</v>
      </c>
      <c r="C9" s="38">
        <v>6346358</v>
      </c>
      <c r="D9" s="39">
        <v>147155</v>
      </c>
      <c r="E9" s="40">
        <v>6502111</v>
      </c>
      <c r="F9" s="55">
        <v>6056951</v>
      </c>
      <c r="G9" s="42">
        <f t="shared" si="0"/>
        <v>7.3495724168810357</v>
      </c>
      <c r="H9" s="38">
        <v>6296693</v>
      </c>
      <c r="I9" s="39">
        <v>42422</v>
      </c>
      <c r="J9" s="40">
        <v>6347713</v>
      </c>
      <c r="K9" s="55">
        <v>5908356</v>
      </c>
      <c r="L9" s="42">
        <f t="shared" si="1"/>
        <v>7.4361971418106823</v>
      </c>
      <c r="M9" s="56">
        <f t="shared" si="2"/>
        <v>99.217425175194975</v>
      </c>
      <c r="N9" s="57">
        <f t="shared" si="2"/>
        <v>28.828106418402367</v>
      </c>
      <c r="O9" s="45">
        <f t="shared" si="3"/>
        <v>97.6</v>
      </c>
      <c r="P9" s="46">
        <f t="shared" si="3"/>
        <v>97.5</v>
      </c>
      <c r="Q9" s="47">
        <f t="shared" si="4"/>
        <v>9.9999999999994316E-2</v>
      </c>
      <c r="R9" s="48">
        <v>44926</v>
      </c>
      <c r="S9" s="49">
        <v>45330</v>
      </c>
      <c r="T9" s="38">
        <v>9340</v>
      </c>
      <c r="U9" s="39">
        <v>63</v>
      </c>
      <c r="V9" s="58">
        <f t="shared" si="5"/>
        <v>9403</v>
      </c>
      <c r="W9" s="51">
        <v>183</v>
      </c>
      <c r="X9" s="39">
        <v>10169</v>
      </c>
      <c r="Y9" s="58">
        <f t="shared" si="6"/>
        <v>10352</v>
      </c>
      <c r="Z9" s="59">
        <f t="shared" si="7"/>
        <v>58822</v>
      </c>
      <c r="AA9" s="60">
        <f t="shared" si="7"/>
        <v>94627</v>
      </c>
      <c r="AB9" s="58">
        <f t="shared" si="8"/>
        <v>153449</v>
      </c>
    </row>
    <row r="10" spans="1:28" s="53" customFormat="1" ht="15" customHeight="1" x14ac:dyDescent="0.15">
      <c r="A10" s="54" t="s">
        <v>37</v>
      </c>
      <c r="B10" s="37" t="s">
        <v>34</v>
      </c>
      <c r="C10" s="38">
        <v>7365675</v>
      </c>
      <c r="D10" s="39">
        <v>357903</v>
      </c>
      <c r="E10" s="40">
        <v>7738277</v>
      </c>
      <c r="F10" s="55">
        <v>7527593</v>
      </c>
      <c r="G10" s="42">
        <f t="shared" si="0"/>
        <v>2.7988229438015577</v>
      </c>
      <c r="H10" s="38">
        <v>7252224</v>
      </c>
      <c r="I10" s="39">
        <v>68427</v>
      </c>
      <c r="J10" s="40">
        <v>7335350</v>
      </c>
      <c r="K10" s="55">
        <v>7128605</v>
      </c>
      <c r="L10" s="42">
        <f t="shared" si="1"/>
        <v>2.9002168025862001</v>
      </c>
      <c r="M10" s="56">
        <f t="shared" si="2"/>
        <v>98.459733832948103</v>
      </c>
      <c r="N10" s="57">
        <f t="shared" si="2"/>
        <v>19.118867402620264</v>
      </c>
      <c r="O10" s="45">
        <f t="shared" si="3"/>
        <v>94.8</v>
      </c>
      <c r="P10" s="46">
        <f t="shared" si="3"/>
        <v>94.7</v>
      </c>
      <c r="Q10" s="47">
        <f t="shared" si="4"/>
        <v>9.9999999999994316E-2</v>
      </c>
      <c r="R10" s="48">
        <v>0</v>
      </c>
      <c r="S10" s="49">
        <v>0</v>
      </c>
      <c r="T10" s="38">
        <v>1223</v>
      </c>
      <c r="U10" s="39">
        <v>10</v>
      </c>
      <c r="V10" s="58">
        <f t="shared" si="5"/>
        <v>1233</v>
      </c>
      <c r="W10" s="51">
        <v>553</v>
      </c>
      <c r="X10" s="39">
        <v>55770</v>
      </c>
      <c r="Y10" s="58">
        <f t="shared" si="6"/>
        <v>56323</v>
      </c>
      <c r="Z10" s="59">
        <f t="shared" si="7"/>
        <v>114121</v>
      </c>
      <c r="AA10" s="60">
        <f t="shared" si="7"/>
        <v>233716</v>
      </c>
      <c r="AB10" s="58">
        <f t="shared" si="8"/>
        <v>347837</v>
      </c>
    </row>
    <row r="11" spans="1:28" s="53" customFormat="1" ht="15" customHeight="1" x14ac:dyDescent="0.15">
      <c r="A11" s="54" t="s">
        <v>38</v>
      </c>
      <c r="B11" s="37" t="s">
        <v>39</v>
      </c>
      <c r="C11" s="38">
        <v>4593269</v>
      </c>
      <c r="D11" s="39">
        <v>167640</v>
      </c>
      <c r="E11" s="40">
        <v>4769043</v>
      </c>
      <c r="F11" s="55">
        <v>4568659</v>
      </c>
      <c r="G11" s="42">
        <f t="shared" si="0"/>
        <v>4.386057265381373</v>
      </c>
      <c r="H11" s="38">
        <v>4546695</v>
      </c>
      <c r="I11" s="39">
        <v>41061</v>
      </c>
      <c r="J11" s="40">
        <v>4595890</v>
      </c>
      <c r="K11" s="55">
        <v>4360595</v>
      </c>
      <c r="L11" s="42">
        <f t="shared" si="1"/>
        <v>5.3959379396619038</v>
      </c>
      <c r="M11" s="56">
        <f t="shared" si="2"/>
        <v>98.986038048283262</v>
      </c>
      <c r="N11" s="57">
        <f t="shared" si="2"/>
        <v>24.493557623478885</v>
      </c>
      <c r="O11" s="45">
        <f t="shared" si="3"/>
        <v>96.4</v>
      </c>
      <c r="P11" s="46">
        <f t="shared" si="3"/>
        <v>95.4</v>
      </c>
      <c r="Q11" s="47">
        <f t="shared" si="4"/>
        <v>1</v>
      </c>
      <c r="R11" s="48">
        <v>0</v>
      </c>
      <c r="S11" s="49">
        <v>0</v>
      </c>
      <c r="T11" s="38">
        <v>71</v>
      </c>
      <c r="U11" s="39">
        <v>10</v>
      </c>
      <c r="V11" s="58">
        <f t="shared" si="5"/>
        <v>81</v>
      </c>
      <c r="W11" s="51">
        <v>0</v>
      </c>
      <c r="X11" s="39">
        <v>12485</v>
      </c>
      <c r="Y11" s="58">
        <f t="shared" si="6"/>
        <v>12485</v>
      </c>
      <c r="Z11" s="59">
        <f t="shared" si="7"/>
        <v>46645</v>
      </c>
      <c r="AA11" s="60">
        <f t="shared" si="7"/>
        <v>114104</v>
      </c>
      <c r="AB11" s="58">
        <f t="shared" si="8"/>
        <v>160749</v>
      </c>
    </row>
    <row r="12" spans="1:28" s="53" customFormat="1" ht="15" customHeight="1" x14ac:dyDescent="0.15">
      <c r="A12" s="54" t="s">
        <v>40</v>
      </c>
      <c r="B12" s="37" t="s">
        <v>34</v>
      </c>
      <c r="C12" s="38">
        <v>13548958</v>
      </c>
      <c r="D12" s="39">
        <v>234408</v>
      </c>
      <c r="E12" s="40">
        <v>13805599</v>
      </c>
      <c r="F12" s="55">
        <v>12789834</v>
      </c>
      <c r="G12" s="42">
        <f t="shared" si="0"/>
        <v>7.9419717253562476</v>
      </c>
      <c r="H12" s="38">
        <v>13440070</v>
      </c>
      <c r="I12" s="39">
        <v>65554</v>
      </c>
      <c r="J12" s="40">
        <v>13527857</v>
      </c>
      <c r="K12" s="55">
        <v>12537348</v>
      </c>
      <c r="L12" s="42">
        <f t="shared" si="1"/>
        <v>7.9004666696657067</v>
      </c>
      <c r="M12" s="56">
        <f t="shared" si="2"/>
        <v>99.196336721982604</v>
      </c>
      <c r="N12" s="57">
        <f t="shared" si="2"/>
        <v>27.965769086379304</v>
      </c>
      <c r="O12" s="45">
        <f t="shared" si="3"/>
        <v>98</v>
      </c>
      <c r="P12" s="46">
        <f t="shared" si="3"/>
        <v>98</v>
      </c>
      <c r="Q12" s="47">
        <f t="shared" si="4"/>
        <v>0</v>
      </c>
      <c r="R12" s="48">
        <v>139301</v>
      </c>
      <c r="S12" s="49">
        <v>137908</v>
      </c>
      <c r="T12" s="38">
        <v>2858</v>
      </c>
      <c r="U12" s="39">
        <v>9</v>
      </c>
      <c r="V12" s="58">
        <f t="shared" si="5"/>
        <v>2867</v>
      </c>
      <c r="W12" s="51">
        <v>87</v>
      </c>
      <c r="X12" s="39">
        <v>8587</v>
      </c>
      <c r="Y12" s="58">
        <f t="shared" si="6"/>
        <v>8674</v>
      </c>
      <c r="Z12" s="59">
        <f t="shared" si="7"/>
        <v>111659</v>
      </c>
      <c r="AA12" s="60">
        <f t="shared" si="7"/>
        <v>160276</v>
      </c>
      <c r="AB12" s="58">
        <f t="shared" si="8"/>
        <v>271935</v>
      </c>
    </row>
    <row r="13" spans="1:28" s="53" customFormat="1" ht="15" customHeight="1" x14ac:dyDescent="0.15">
      <c r="A13" s="54" t="s">
        <v>41</v>
      </c>
      <c r="B13" s="37" t="s">
        <v>39</v>
      </c>
      <c r="C13" s="38">
        <v>3871664</v>
      </c>
      <c r="D13" s="39">
        <v>161852</v>
      </c>
      <c r="E13" s="40">
        <v>4039622</v>
      </c>
      <c r="F13" s="55">
        <v>3896414</v>
      </c>
      <c r="G13" s="42">
        <f t="shared" si="0"/>
        <v>3.6753794642971718</v>
      </c>
      <c r="H13" s="38">
        <v>3827297</v>
      </c>
      <c r="I13" s="39">
        <v>31969</v>
      </c>
      <c r="J13" s="40">
        <v>3865372</v>
      </c>
      <c r="K13" s="55">
        <v>3722215</v>
      </c>
      <c r="L13" s="42">
        <f t="shared" si="1"/>
        <v>3.8460164176437952</v>
      </c>
      <c r="M13" s="56">
        <f t="shared" si="2"/>
        <v>98.854058616656815</v>
      </c>
      <c r="N13" s="57">
        <f t="shared" si="2"/>
        <v>19.751995650347233</v>
      </c>
      <c r="O13" s="45">
        <f t="shared" si="3"/>
        <v>95.7</v>
      </c>
      <c r="P13" s="46">
        <f t="shared" si="3"/>
        <v>95.5</v>
      </c>
      <c r="Q13" s="47">
        <f t="shared" si="4"/>
        <v>0.20000000000000284</v>
      </c>
      <c r="R13" s="48">
        <v>0</v>
      </c>
      <c r="S13" s="49">
        <v>0</v>
      </c>
      <c r="T13" s="38">
        <v>1131</v>
      </c>
      <c r="U13" s="39">
        <v>0</v>
      </c>
      <c r="V13" s="58">
        <f t="shared" si="5"/>
        <v>1131</v>
      </c>
      <c r="W13" s="51">
        <v>420</v>
      </c>
      <c r="X13" s="39">
        <v>14353</v>
      </c>
      <c r="Y13" s="58">
        <f t="shared" si="6"/>
        <v>14773</v>
      </c>
      <c r="Z13" s="59">
        <f t="shared" si="7"/>
        <v>45078</v>
      </c>
      <c r="AA13" s="60">
        <f t="shared" si="7"/>
        <v>115530</v>
      </c>
      <c r="AB13" s="58">
        <f t="shared" si="8"/>
        <v>160608</v>
      </c>
    </row>
    <row r="14" spans="1:28" s="53" customFormat="1" ht="15" customHeight="1" x14ac:dyDescent="0.15">
      <c r="A14" s="54" t="s">
        <v>42</v>
      </c>
      <c r="B14" s="37" t="s">
        <v>34</v>
      </c>
      <c r="C14" s="38">
        <v>8935896</v>
      </c>
      <c r="D14" s="39">
        <v>131051</v>
      </c>
      <c r="E14" s="40">
        <v>9080768</v>
      </c>
      <c r="F14" s="55">
        <v>8606068</v>
      </c>
      <c r="G14" s="42">
        <f t="shared" si="0"/>
        <v>5.5158755426984767</v>
      </c>
      <c r="H14" s="38">
        <v>8894929</v>
      </c>
      <c r="I14" s="39">
        <v>50879</v>
      </c>
      <c r="J14" s="40">
        <v>8959629</v>
      </c>
      <c r="K14" s="55">
        <v>8468529</v>
      </c>
      <c r="L14" s="42">
        <f t="shared" si="1"/>
        <v>5.7991181231120539</v>
      </c>
      <c r="M14" s="56">
        <f t="shared" si="2"/>
        <v>99.541545693906912</v>
      </c>
      <c r="N14" s="57">
        <f t="shared" si="2"/>
        <v>38.823816682055082</v>
      </c>
      <c r="O14" s="45">
        <f t="shared" si="3"/>
        <v>98.7</v>
      </c>
      <c r="P14" s="46">
        <f t="shared" si="3"/>
        <v>98.4</v>
      </c>
      <c r="Q14" s="47">
        <f t="shared" si="4"/>
        <v>0.29999999999999716</v>
      </c>
      <c r="R14" s="48">
        <v>76561</v>
      </c>
      <c r="S14" s="49">
        <v>76638</v>
      </c>
      <c r="T14" s="38">
        <v>1929</v>
      </c>
      <c r="U14" s="39">
        <v>143</v>
      </c>
      <c r="V14" s="58">
        <f t="shared" si="5"/>
        <v>2072</v>
      </c>
      <c r="W14" s="51">
        <v>184</v>
      </c>
      <c r="X14" s="39">
        <v>5062</v>
      </c>
      <c r="Y14" s="58">
        <f t="shared" si="6"/>
        <v>5246</v>
      </c>
      <c r="Z14" s="59">
        <f t="shared" si="7"/>
        <v>42712</v>
      </c>
      <c r="AA14" s="60">
        <f t="shared" si="7"/>
        <v>75253</v>
      </c>
      <c r="AB14" s="58">
        <f t="shared" si="8"/>
        <v>117965</v>
      </c>
    </row>
    <row r="15" spans="1:28" s="53" customFormat="1" ht="15" customHeight="1" x14ac:dyDescent="0.15">
      <c r="A15" s="54" t="s">
        <v>43</v>
      </c>
      <c r="B15" s="37" t="s">
        <v>34</v>
      </c>
      <c r="C15" s="38">
        <v>7716886</v>
      </c>
      <c r="D15" s="39">
        <v>155015</v>
      </c>
      <c r="E15" s="40">
        <v>7880171</v>
      </c>
      <c r="F15" s="55">
        <v>7521274</v>
      </c>
      <c r="G15" s="42">
        <f t="shared" si="0"/>
        <v>4.7717580824737933</v>
      </c>
      <c r="H15" s="38">
        <v>7669367</v>
      </c>
      <c r="I15" s="39">
        <v>50123</v>
      </c>
      <c r="J15" s="40">
        <v>7727760</v>
      </c>
      <c r="K15" s="55">
        <v>7359103</v>
      </c>
      <c r="L15" s="42">
        <f t="shared" si="1"/>
        <v>5.009537167777105</v>
      </c>
      <c r="M15" s="56">
        <f t="shared" si="2"/>
        <v>99.3842205262589</v>
      </c>
      <c r="N15" s="57">
        <f t="shared" si="2"/>
        <v>32.334290229977746</v>
      </c>
      <c r="O15" s="45">
        <f t="shared" si="3"/>
        <v>98.1</v>
      </c>
      <c r="P15" s="46">
        <f t="shared" si="3"/>
        <v>97.8</v>
      </c>
      <c r="Q15" s="47">
        <f t="shared" si="4"/>
        <v>0.29999999999999716</v>
      </c>
      <c r="R15" s="48">
        <v>0</v>
      </c>
      <c r="S15" s="49">
        <v>0</v>
      </c>
      <c r="T15" s="38">
        <v>1236</v>
      </c>
      <c r="U15" s="39">
        <v>79</v>
      </c>
      <c r="V15" s="58">
        <f t="shared" si="5"/>
        <v>1315</v>
      </c>
      <c r="W15" s="51">
        <v>6</v>
      </c>
      <c r="X15" s="39">
        <v>7206</v>
      </c>
      <c r="Y15" s="58">
        <f t="shared" si="6"/>
        <v>7212</v>
      </c>
      <c r="Z15" s="61">
        <f t="shared" si="7"/>
        <v>48749</v>
      </c>
      <c r="AA15" s="60">
        <f t="shared" si="7"/>
        <v>97765</v>
      </c>
      <c r="AB15" s="58">
        <f t="shared" si="8"/>
        <v>146514</v>
      </c>
    </row>
    <row r="16" spans="1:28" s="53" customFormat="1" ht="15" customHeight="1" x14ac:dyDescent="0.15">
      <c r="A16" s="54" t="s">
        <v>44</v>
      </c>
      <c r="B16" s="37" t="s">
        <v>39</v>
      </c>
      <c r="C16" s="38">
        <v>8165432</v>
      </c>
      <c r="D16" s="39">
        <v>287009</v>
      </c>
      <c r="E16" s="40">
        <v>8470303</v>
      </c>
      <c r="F16" s="55">
        <v>7835429</v>
      </c>
      <c r="G16" s="42">
        <f t="shared" si="0"/>
        <v>8.1026067621823898</v>
      </c>
      <c r="H16" s="38">
        <v>8064912</v>
      </c>
      <c r="I16" s="39">
        <v>61384</v>
      </c>
      <c r="J16" s="40">
        <v>8144158</v>
      </c>
      <c r="K16" s="55">
        <v>7531679</v>
      </c>
      <c r="L16" s="42">
        <f t="shared" si="1"/>
        <v>8.1320380223320718</v>
      </c>
      <c r="M16" s="56">
        <f t="shared" si="2"/>
        <v>98.768956743501136</v>
      </c>
      <c r="N16" s="57">
        <f t="shared" si="2"/>
        <v>21.387482622496158</v>
      </c>
      <c r="O16" s="45">
        <f t="shared" si="3"/>
        <v>96.1</v>
      </c>
      <c r="P16" s="46">
        <f t="shared" si="3"/>
        <v>96.1</v>
      </c>
      <c r="Q16" s="47">
        <f t="shared" si="4"/>
        <v>0</v>
      </c>
      <c r="R16" s="48">
        <v>0</v>
      </c>
      <c r="S16" s="49">
        <v>0</v>
      </c>
      <c r="T16" s="38">
        <v>4879</v>
      </c>
      <c r="U16" s="39">
        <v>133</v>
      </c>
      <c r="V16" s="58">
        <f t="shared" si="5"/>
        <v>5012</v>
      </c>
      <c r="W16" s="51">
        <v>0</v>
      </c>
      <c r="X16" s="39">
        <v>22707</v>
      </c>
      <c r="Y16" s="58">
        <f t="shared" si="6"/>
        <v>22707</v>
      </c>
      <c r="Z16" s="59">
        <f t="shared" si="7"/>
        <v>105399</v>
      </c>
      <c r="AA16" s="60">
        <f t="shared" si="7"/>
        <v>203051</v>
      </c>
      <c r="AB16" s="58">
        <f t="shared" si="8"/>
        <v>308450</v>
      </c>
    </row>
    <row r="17" spans="1:28" s="53" customFormat="1" ht="15" customHeight="1" x14ac:dyDescent="0.15">
      <c r="A17" s="54" t="s">
        <v>45</v>
      </c>
      <c r="B17" s="37" t="s">
        <v>39</v>
      </c>
      <c r="C17" s="38">
        <v>7827391</v>
      </c>
      <c r="D17" s="39">
        <v>242379</v>
      </c>
      <c r="E17" s="40">
        <v>8084550</v>
      </c>
      <c r="F17" s="55">
        <v>7706645</v>
      </c>
      <c r="G17" s="42">
        <f t="shared" si="0"/>
        <v>4.9036253778395134</v>
      </c>
      <c r="H17" s="38">
        <v>7726580</v>
      </c>
      <c r="I17" s="39">
        <v>59828</v>
      </c>
      <c r="J17" s="40">
        <v>7801188</v>
      </c>
      <c r="K17" s="55">
        <v>7442353</v>
      </c>
      <c r="L17" s="42">
        <f t="shared" si="1"/>
        <v>4.8215262028017216</v>
      </c>
      <c r="M17" s="56">
        <f t="shared" si="2"/>
        <v>98.712074048683647</v>
      </c>
      <c r="N17" s="57">
        <f t="shared" si="2"/>
        <v>24.683656587410628</v>
      </c>
      <c r="O17" s="45">
        <f t="shared" si="3"/>
        <v>96.5</v>
      </c>
      <c r="P17" s="46">
        <f t="shared" si="3"/>
        <v>96.6</v>
      </c>
      <c r="Q17" s="47">
        <f t="shared" si="4"/>
        <v>-9.9999999999994316E-2</v>
      </c>
      <c r="R17" s="48">
        <v>0</v>
      </c>
      <c r="S17" s="49">
        <v>0</v>
      </c>
      <c r="T17" s="38">
        <v>1858</v>
      </c>
      <c r="U17" s="39">
        <v>736</v>
      </c>
      <c r="V17" s="58">
        <f t="shared" si="5"/>
        <v>2594</v>
      </c>
      <c r="W17" s="51">
        <v>2871</v>
      </c>
      <c r="X17" s="39">
        <v>20471</v>
      </c>
      <c r="Y17" s="58">
        <f t="shared" si="6"/>
        <v>23342</v>
      </c>
      <c r="Z17" s="59">
        <f t="shared" si="7"/>
        <v>99798</v>
      </c>
      <c r="AA17" s="60">
        <f t="shared" si="7"/>
        <v>162816</v>
      </c>
      <c r="AB17" s="58">
        <f t="shared" si="8"/>
        <v>262614</v>
      </c>
    </row>
    <row r="18" spans="1:28" s="53" customFormat="1" ht="15" customHeight="1" x14ac:dyDescent="0.15">
      <c r="A18" s="54" t="s">
        <v>46</v>
      </c>
      <c r="B18" s="37" t="s">
        <v>34</v>
      </c>
      <c r="C18" s="38">
        <v>4222461</v>
      </c>
      <c r="D18" s="39">
        <v>83268</v>
      </c>
      <c r="E18" s="40">
        <v>4312490</v>
      </c>
      <c r="F18" s="55">
        <v>4065005</v>
      </c>
      <c r="G18" s="42">
        <f t="shared" si="0"/>
        <v>6.08818439337713</v>
      </c>
      <c r="H18" s="38">
        <v>4174608</v>
      </c>
      <c r="I18" s="39">
        <v>30669</v>
      </c>
      <c r="J18" s="40">
        <v>4212038</v>
      </c>
      <c r="K18" s="55">
        <v>3966491</v>
      </c>
      <c r="L18" s="42">
        <f t="shared" si="1"/>
        <v>6.1905346564507528</v>
      </c>
      <c r="M18" s="56">
        <f t="shared" si="2"/>
        <v>98.866703564579993</v>
      </c>
      <c r="N18" s="57">
        <f t="shared" si="2"/>
        <v>36.831676034010663</v>
      </c>
      <c r="O18" s="45">
        <f t="shared" si="3"/>
        <v>97.7</v>
      </c>
      <c r="P18" s="46">
        <f t="shared" si="3"/>
        <v>97.6</v>
      </c>
      <c r="Q18" s="47">
        <f t="shared" si="4"/>
        <v>0.10000000000000853</v>
      </c>
      <c r="R18" s="48">
        <v>0</v>
      </c>
      <c r="S18" s="49">
        <v>0</v>
      </c>
      <c r="T18" s="38">
        <v>513</v>
      </c>
      <c r="U18" s="39">
        <v>35</v>
      </c>
      <c r="V18" s="58">
        <f t="shared" si="5"/>
        <v>548</v>
      </c>
      <c r="W18" s="51">
        <v>49</v>
      </c>
      <c r="X18" s="39">
        <v>6432</v>
      </c>
      <c r="Y18" s="58">
        <f t="shared" si="6"/>
        <v>6481</v>
      </c>
      <c r="Z18" s="59">
        <f t="shared" si="7"/>
        <v>48317</v>
      </c>
      <c r="AA18" s="60">
        <f t="shared" si="7"/>
        <v>46202</v>
      </c>
      <c r="AB18" s="58">
        <f t="shared" si="8"/>
        <v>94519</v>
      </c>
    </row>
    <row r="19" spans="1:28" s="53" customFormat="1" ht="15" customHeight="1" x14ac:dyDescent="0.15">
      <c r="A19" s="54" t="s">
        <v>47</v>
      </c>
      <c r="B19" s="37" t="s">
        <v>39</v>
      </c>
      <c r="C19" s="38">
        <v>18067856</v>
      </c>
      <c r="D19" s="39">
        <v>696486</v>
      </c>
      <c r="E19" s="40">
        <v>18799809</v>
      </c>
      <c r="F19" s="55">
        <v>18004384</v>
      </c>
      <c r="G19" s="42">
        <f t="shared" si="0"/>
        <v>4.4179517610821897</v>
      </c>
      <c r="H19" s="38">
        <v>17830446</v>
      </c>
      <c r="I19" s="39">
        <v>121815</v>
      </c>
      <c r="J19" s="40">
        <v>17987728</v>
      </c>
      <c r="K19" s="55">
        <v>17203903</v>
      </c>
      <c r="L19" s="42">
        <f t="shared" si="1"/>
        <v>4.556088231839019</v>
      </c>
      <c r="M19" s="56">
        <f t="shared" si="2"/>
        <v>98.686009009591402</v>
      </c>
      <c r="N19" s="57">
        <f t="shared" si="2"/>
        <v>17.489942367829361</v>
      </c>
      <c r="O19" s="45">
        <f t="shared" si="3"/>
        <v>95.7</v>
      </c>
      <c r="P19" s="46">
        <f t="shared" si="3"/>
        <v>95.6</v>
      </c>
      <c r="Q19" s="47">
        <f t="shared" si="4"/>
        <v>0.10000000000000853</v>
      </c>
      <c r="R19" s="48">
        <v>210874</v>
      </c>
      <c r="S19" s="49">
        <v>210452</v>
      </c>
      <c r="T19" s="38">
        <v>5471</v>
      </c>
      <c r="U19" s="39">
        <v>61</v>
      </c>
      <c r="V19" s="58">
        <f t="shared" si="5"/>
        <v>5532</v>
      </c>
      <c r="W19" s="51">
        <v>1208</v>
      </c>
      <c r="X19" s="39">
        <v>79847</v>
      </c>
      <c r="Y19" s="58">
        <f t="shared" si="6"/>
        <v>81055</v>
      </c>
      <c r="Z19" s="59">
        <f t="shared" si="7"/>
        <v>241673</v>
      </c>
      <c r="AA19" s="60">
        <f t="shared" si="7"/>
        <v>494885</v>
      </c>
      <c r="AB19" s="58">
        <f t="shared" si="8"/>
        <v>736558</v>
      </c>
    </row>
    <row r="20" spans="1:28" s="53" customFormat="1" ht="15" customHeight="1" x14ac:dyDescent="0.15">
      <c r="A20" s="36" t="s">
        <v>48</v>
      </c>
      <c r="B20" s="37" t="s">
        <v>39</v>
      </c>
      <c r="C20" s="38">
        <v>7198289</v>
      </c>
      <c r="D20" s="39">
        <v>68037</v>
      </c>
      <c r="E20" s="40">
        <v>7277326</v>
      </c>
      <c r="F20" s="55">
        <v>6595416</v>
      </c>
      <c r="G20" s="42">
        <f t="shared" si="0"/>
        <v>10.339150707097172</v>
      </c>
      <c r="H20" s="38">
        <v>7155437</v>
      </c>
      <c r="I20" s="39">
        <v>19762</v>
      </c>
      <c r="J20" s="40">
        <v>7186199</v>
      </c>
      <c r="K20" s="55">
        <v>6527742</v>
      </c>
      <c r="L20" s="42">
        <f t="shared" si="1"/>
        <v>10.087056136716189</v>
      </c>
      <c r="M20" s="43">
        <f t="shared" si="2"/>
        <v>99.404691864969578</v>
      </c>
      <c r="N20" s="44">
        <f t="shared" si="2"/>
        <v>29.045960286314799</v>
      </c>
      <c r="O20" s="45">
        <f t="shared" si="3"/>
        <v>98.7</v>
      </c>
      <c r="P20" s="46">
        <f t="shared" si="3"/>
        <v>99</v>
      </c>
      <c r="Q20" s="47">
        <f t="shared" si="4"/>
        <v>-0.29999999999999716</v>
      </c>
      <c r="R20" s="48">
        <v>0</v>
      </c>
      <c r="S20" s="49">
        <v>0</v>
      </c>
      <c r="T20" s="38">
        <v>1638</v>
      </c>
      <c r="U20" s="39">
        <v>408</v>
      </c>
      <c r="V20" s="50">
        <f t="shared" si="5"/>
        <v>2046</v>
      </c>
      <c r="W20" s="51">
        <v>0</v>
      </c>
      <c r="X20" s="39">
        <v>4793</v>
      </c>
      <c r="Y20" s="50">
        <f t="shared" si="6"/>
        <v>4793</v>
      </c>
      <c r="Z20" s="38">
        <f t="shared" si="7"/>
        <v>44490</v>
      </c>
      <c r="AA20" s="39">
        <f t="shared" si="7"/>
        <v>43890</v>
      </c>
      <c r="AB20" s="50">
        <f t="shared" si="8"/>
        <v>88380</v>
      </c>
    </row>
    <row r="21" spans="1:28" s="53" customFormat="1" ht="15" customHeight="1" x14ac:dyDescent="0.15">
      <c r="A21" s="54" t="s">
        <v>49</v>
      </c>
      <c r="B21" s="62" t="s">
        <v>39</v>
      </c>
      <c r="C21" s="63">
        <v>1687387</v>
      </c>
      <c r="D21" s="60">
        <v>114856</v>
      </c>
      <c r="E21" s="64">
        <v>1805576</v>
      </c>
      <c r="F21" s="55">
        <v>1760403</v>
      </c>
      <c r="G21" s="42">
        <f t="shared" si="0"/>
        <v>2.5660601578161364</v>
      </c>
      <c r="H21" s="63">
        <v>1664956</v>
      </c>
      <c r="I21" s="60">
        <v>31898</v>
      </c>
      <c r="J21" s="64">
        <v>1700187</v>
      </c>
      <c r="K21" s="55">
        <v>1641598</v>
      </c>
      <c r="L21" s="42">
        <f t="shared" si="1"/>
        <v>3.5690223794132301</v>
      </c>
      <c r="M21" s="56">
        <f t="shared" si="2"/>
        <v>98.670666539448277</v>
      </c>
      <c r="N21" s="57">
        <f t="shared" si="2"/>
        <v>27.772166887232707</v>
      </c>
      <c r="O21" s="45">
        <f t="shared" si="3"/>
        <v>94.2</v>
      </c>
      <c r="P21" s="46">
        <f t="shared" si="3"/>
        <v>93.3</v>
      </c>
      <c r="Q21" s="47">
        <f t="shared" si="4"/>
        <v>0.90000000000000568</v>
      </c>
      <c r="R21" s="65">
        <v>0</v>
      </c>
      <c r="S21" s="66">
        <v>0</v>
      </c>
      <c r="T21" s="63">
        <v>15</v>
      </c>
      <c r="U21" s="60">
        <v>0</v>
      </c>
      <c r="V21" s="58">
        <f t="shared" si="5"/>
        <v>15</v>
      </c>
      <c r="W21" s="67">
        <v>187</v>
      </c>
      <c r="X21" s="60">
        <v>4524</v>
      </c>
      <c r="Y21" s="58">
        <f t="shared" si="6"/>
        <v>4711</v>
      </c>
      <c r="Z21" s="63">
        <f t="shared" si="7"/>
        <v>22259</v>
      </c>
      <c r="AA21" s="60">
        <f t="shared" si="7"/>
        <v>78434</v>
      </c>
      <c r="AB21" s="58">
        <f t="shared" si="8"/>
        <v>100693</v>
      </c>
    </row>
    <row r="22" spans="1:28" s="53" customFormat="1" ht="15" customHeight="1" x14ac:dyDescent="0.15">
      <c r="A22" s="54" t="s">
        <v>50</v>
      </c>
      <c r="B22" s="37" t="s">
        <v>39</v>
      </c>
      <c r="C22" s="38">
        <v>461572</v>
      </c>
      <c r="D22" s="39">
        <v>2116</v>
      </c>
      <c r="E22" s="40">
        <v>464211</v>
      </c>
      <c r="F22" s="55">
        <v>493706</v>
      </c>
      <c r="G22" s="42">
        <f t="shared" si="0"/>
        <v>-5.9742032707724837</v>
      </c>
      <c r="H22" s="38">
        <v>461197</v>
      </c>
      <c r="I22" s="39">
        <v>976</v>
      </c>
      <c r="J22" s="40">
        <v>462696</v>
      </c>
      <c r="K22" s="55">
        <v>491520</v>
      </c>
      <c r="L22" s="42">
        <f t="shared" si="1"/>
        <v>-5.8642578125</v>
      </c>
      <c r="M22" s="43">
        <f t="shared" si="2"/>
        <v>99.918755903737662</v>
      </c>
      <c r="N22" s="44">
        <f t="shared" si="2"/>
        <v>46.124763705103973</v>
      </c>
      <c r="O22" s="45">
        <f t="shared" si="3"/>
        <v>99.7</v>
      </c>
      <c r="P22" s="46">
        <f t="shared" si="3"/>
        <v>99.6</v>
      </c>
      <c r="Q22" s="47">
        <f t="shared" si="4"/>
        <v>0.10000000000000853</v>
      </c>
      <c r="R22" s="48">
        <v>0</v>
      </c>
      <c r="S22" s="49">
        <v>0</v>
      </c>
      <c r="T22" s="38">
        <v>0</v>
      </c>
      <c r="U22" s="39">
        <v>0</v>
      </c>
      <c r="V22" s="50">
        <f t="shared" si="5"/>
        <v>0</v>
      </c>
      <c r="W22" s="51">
        <v>0</v>
      </c>
      <c r="X22" s="39">
        <v>0</v>
      </c>
      <c r="Y22" s="50">
        <f t="shared" si="6"/>
        <v>0</v>
      </c>
      <c r="Z22" s="63">
        <f t="shared" si="7"/>
        <v>375</v>
      </c>
      <c r="AA22" s="60">
        <f t="shared" si="7"/>
        <v>1140</v>
      </c>
      <c r="AB22" s="50">
        <f t="shared" si="8"/>
        <v>1515</v>
      </c>
    </row>
    <row r="23" spans="1:28" s="53" customFormat="1" ht="15" customHeight="1" x14ac:dyDescent="0.15">
      <c r="A23" s="54" t="s">
        <v>51</v>
      </c>
      <c r="B23" s="37" t="s">
        <v>39</v>
      </c>
      <c r="C23" s="38">
        <v>3313457</v>
      </c>
      <c r="D23" s="39">
        <v>73089</v>
      </c>
      <c r="E23" s="40">
        <v>3391530</v>
      </c>
      <c r="F23" s="55">
        <v>3188665</v>
      </c>
      <c r="G23" s="42">
        <f t="shared" si="0"/>
        <v>6.3620668837899244</v>
      </c>
      <c r="H23" s="38">
        <v>3287933</v>
      </c>
      <c r="I23" s="39">
        <v>22945</v>
      </c>
      <c r="J23" s="40">
        <v>3315862</v>
      </c>
      <c r="K23" s="55">
        <v>3109438</v>
      </c>
      <c r="L23" s="42">
        <f t="shared" si="1"/>
        <v>6.6386273017825088</v>
      </c>
      <c r="M23" s="43">
        <f t="shared" si="2"/>
        <v>99.22968669881638</v>
      </c>
      <c r="N23" s="44">
        <f t="shared" si="2"/>
        <v>31.393232907824707</v>
      </c>
      <c r="O23" s="45">
        <f t="shared" si="3"/>
        <v>97.8</v>
      </c>
      <c r="P23" s="46">
        <f t="shared" si="3"/>
        <v>97.5</v>
      </c>
      <c r="Q23" s="47">
        <f t="shared" si="4"/>
        <v>0.29999999999999716</v>
      </c>
      <c r="R23" s="48">
        <v>0</v>
      </c>
      <c r="S23" s="49">
        <v>0</v>
      </c>
      <c r="T23" s="38">
        <v>469</v>
      </c>
      <c r="U23" s="39">
        <v>0</v>
      </c>
      <c r="V23" s="50">
        <f t="shared" si="5"/>
        <v>469</v>
      </c>
      <c r="W23" s="51">
        <v>34</v>
      </c>
      <c r="X23" s="39">
        <v>4124</v>
      </c>
      <c r="Y23" s="50">
        <f t="shared" si="6"/>
        <v>4158</v>
      </c>
      <c r="Z23" s="63">
        <f t="shared" si="7"/>
        <v>25959</v>
      </c>
      <c r="AA23" s="60">
        <f t="shared" si="7"/>
        <v>46020</v>
      </c>
      <c r="AB23" s="50">
        <f t="shared" si="8"/>
        <v>71979</v>
      </c>
    </row>
    <row r="24" spans="1:28" s="53" customFormat="1" ht="15" customHeight="1" x14ac:dyDescent="0.15">
      <c r="A24" s="54" t="s">
        <v>52</v>
      </c>
      <c r="B24" s="37" t="s">
        <v>39</v>
      </c>
      <c r="C24" s="38">
        <v>1429054</v>
      </c>
      <c r="D24" s="39">
        <v>47808</v>
      </c>
      <c r="E24" s="40">
        <v>1479682</v>
      </c>
      <c r="F24" s="55">
        <v>1436556.8</v>
      </c>
      <c r="G24" s="42">
        <f t="shared" si="0"/>
        <v>3.0019836319733373</v>
      </c>
      <c r="H24" s="38">
        <v>1414905</v>
      </c>
      <c r="I24" s="39">
        <v>4704</v>
      </c>
      <c r="J24" s="40">
        <v>1422429</v>
      </c>
      <c r="K24" s="55">
        <v>1387242</v>
      </c>
      <c r="L24" s="42">
        <f t="shared" si="1"/>
        <v>2.5364716466196957</v>
      </c>
      <c r="M24" s="43">
        <f t="shared" si="2"/>
        <v>99.009904454275343</v>
      </c>
      <c r="N24" s="44">
        <f t="shared" si="2"/>
        <v>9.8393574297188753</v>
      </c>
      <c r="O24" s="45">
        <f t="shared" si="3"/>
        <v>96.1</v>
      </c>
      <c r="P24" s="46">
        <f t="shared" si="3"/>
        <v>96.6</v>
      </c>
      <c r="Q24" s="47">
        <f t="shared" si="4"/>
        <v>-0.5</v>
      </c>
      <c r="R24" s="48">
        <v>0</v>
      </c>
      <c r="S24" s="49">
        <v>0</v>
      </c>
      <c r="T24" s="38">
        <v>287</v>
      </c>
      <c r="U24" s="39">
        <v>0</v>
      </c>
      <c r="V24" s="50">
        <f t="shared" si="5"/>
        <v>287</v>
      </c>
      <c r="W24" s="51">
        <v>0</v>
      </c>
      <c r="X24" s="39">
        <v>1860</v>
      </c>
      <c r="Y24" s="50">
        <f t="shared" si="6"/>
        <v>1860</v>
      </c>
      <c r="Z24" s="63">
        <f t="shared" si="7"/>
        <v>14436</v>
      </c>
      <c r="AA24" s="60">
        <f t="shared" si="7"/>
        <v>41244</v>
      </c>
      <c r="AB24" s="50">
        <f t="shared" si="8"/>
        <v>55680</v>
      </c>
    </row>
    <row r="25" spans="1:28" s="53" customFormat="1" ht="15" customHeight="1" x14ac:dyDescent="0.15">
      <c r="A25" s="54" t="s">
        <v>53</v>
      </c>
      <c r="B25" s="37" t="s">
        <v>39</v>
      </c>
      <c r="C25" s="38">
        <v>4849145</v>
      </c>
      <c r="D25" s="39">
        <v>121173</v>
      </c>
      <c r="E25" s="40">
        <v>4977773</v>
      </c>
      <c r="F25" s="55">
        <v>4619943</v>
      </c>
      <c r="G25" s="42">
        <f t="shared" si="0"/>
        <v>7.7453336545494178</v>
      </c>
      <c r="H25" s="38">
        <v>4803582</v>
      </c>
      <c r="I25" s="39">
        <v>31300</v>
      </c>
      <c r="J25" s="40">
        <v>4842337</v>
      </c>
      <c r="K25" s="55">
        <v>4493749</v>
      </c>
      <c r="L25" s="42">
        <f t="shared" si="1"/>
        <v>7.7571755787873329</v>
      </c>
      <c r="M25" s="43">
        <f t="shared" si="2"/>
        <v>99.060391058629932</v>
      </c>
      <c r="N25" s="44">
        <f t="shared" si="2"/>
        <v>25.830836902610315</v>
      </c>
      <c r="O25" s="45">
        <f t="shared" si="3"/>
        <v>97.3</v>
      </c>
      <c r="P25" s="46">
        <f t="shared" si="3"/>
        <v>97.3</v>
      </c>
      <c r="Q25" s="47">
        <f t="shared" si="4"/>
        <v>0</v>
      </c>
      <c r="R25" s="48">
        <v>0</v>
      </c>
      <c r="S25" s="49">
        <v>0</v>
      </c>
      <c r="T25" s="38">
        <v>2263</v>
      </c>
      <c r="U25" s="39">
        <v>52</v>
      </c>
      <c r="V25" s="50">
        <f t="shared" si="5"/>
        <v>2315</v>
      </c>
      <c r="W25" s="51">
        <v>111</v>
      </c>
      <c r="X25" s="39">
        <v>6154</v>
      </c>
      <c r="Y25" s="50">
        <f t="shared" si="6"/>
        <v>6265</v>
      </c>
      <c r="Z25" s="63">
        <f t="shared" si="7"/>
        <v>47715</v>
      </c>
      <c r="AA25" s="60">
        <f t="shared" si="7"/>
        <v>83771</v>
      </c>
      <c r="AB25" s="50">
        <f t="shared" si="8"/>
        <v>131486</v>
      </c>
    </row>
    <row r="26" spans="1:28" s="53" customFormat="1" ht="15" customHeight="1" x14ac:dyDescent="0.15">
      <c r="A26" s="54" t="s">
        <v>54</v>
      </c>
      <c r="B26" s="37" t="s">
        <v>39</v>
      </c>
      <c r="C26" s="38">
        <v>1222751</v>
      </c>
      <c r="D26" s="39">
        <v>55887</v>
      </c>
      <c r="E26" s="40">
        <v>1280972</v>
      </c>
      <c r="F26" s="55">
        <v>1114441</v>
      </c>
      <c r="G26" s="42">
        <f t="shared" si="0"/>
        <v>14.94300730141838</v>
      </c>
      <c r="H26" s="38">
        <v>1203198</v>
      </c>
      <c r="I26" s="39">
        <v>12621</v>
      </c>
      <c r="J26" s="40">
        <v>1218153</v>
      </c>
      <c r="K26" s="55">
        <v>1047394</v>
      </c>
      <c r="L26" s="42">
        <f t="shared" si="1"/>
        <v>16.303224956415637</v>
      </c>
      <c r="M26" s="43">
        <f t="shared" si="2"/>
        <v>98.400900919320449</v>
      </c>
      <c r="N26" s="44">
        <f t="shared" si="2"/>
        <v>22.583069407912397</v>
      </c>
      <c r="O26" s="45">
        <f t="shared" si="3"/>
        <v>95.1</v>
      </c>
      <c r="P26" s="46">
        <f t="shared" si="3"/>
        <v>94</v>
      </c>
      <c r="Q26" s="47">
        <f t="shared" si="4"/>
        <v>1.0999999999999943</v>
      </c>
      <c r="R26" s="48">
        <v>0</v>
      </c>
      <c r="S26" s="49">
        <v>0</v>
      </c>
      <c r="T26" s="38">
        <v>201</v>
      </c>
      <c r="U26" s="39">
        <v>0</v>
      </c>
      <c r="V26" s="50">
        <f t="shared" si="5"/>
        <v>201</v>
      </c>
      <c r="W26" s="51">
        <v>617</v>
      </c>
      <c r="X26" s="39">
        <v>10029</v>
      </c>
      <c r="Y26" s="50">
        <f t="shared" si="6"/>
        <v>10646</v>
      </c>
      <c r="Z26" s="63">
        <f t="shared" si="7"/>
        <v>19137</v>
      </c>
      <c r="AA26" s="60">
        <f t="shared" si="7"/>
        <v>33237</v>
      </c>
      <c r="AB26" s="50">
        <f t="shared" si="8"/>
        <v>52374</v>
      </c>
    </row>
    <row r="27" spans="1:28" s="53" customFormat="1" ht="15" customHeight="1" x14ac:dyDescent="0.15">
      <c r="A27" s="54" t="s">
        <v>55</v>
      </c>
      <c r="B27" s="37" t="s">
        <v>39</v>
      </c>
      <c r="C27" s="38">
        <v>1382676</v>
      </c>
      <c r="D27" s="39">
        <v>43356</v>
      </c>
      <c r="E27" s="40">
        <v>1429360</v>
      </c>
      <c r="F27" s="55">
        <v>1411394</v>
      </c>
      <c r="G27" s="42">
        <f t="shared" si="0"/>
        <v>1.272925915796723</v>
      </c>
      <c r="H27" s="38">
        <v>1369069</v>
      </c>
      <c r="I27" s="39">
        <v>6585</v>
      </c>
      <c r="J27" s="40">
        <v>1378982</v>
      </c>
      <c r="K27" s="55">
        <v>1356129</v>
      </c>
      <c r="L27" s="42">
        <f t="shared" si="1"/>
        <v>1.6851641694853512</v>
      </c>
      <c r="M27" s="56">
        <f t="shared" si="2"/>
        <v>99.015893817495922</v>
      </c>
      <c r="N27" s="57">
        <f t="shared" si="2"/>
        <v>15.188209244395241</v>
      </c>
      <c r="O27" s="45">
        <f t="shared" si="3"/>
        <v>96.5</v>
      </c>
      <c r="P27" s="46">
        <f t="shared" si="3"/>
        <v>96.1</v>
      </c>
      <c r="Q27" s="47">
        <f t="shared" si="4"/>
        <v>0.40000000000000568</v>
      </c>
      <c r="R27" s="48">
        <v>0</v>
      </c>
      <c r="S27" s="49">
        <v>0</v>
      </c>
      <c r="T27" s="38">
        <v>33</v>
      </c>
      <c r="U27" s="39">
        <v>20</v>
      </c>
      <c r="V27" s="58">
        <f t="shared" si="5"/>
        <v>53</v>
      </c>
      <c r="W27" s="51">
        <v>1329</v>
      </c>
      <c r="X27" s="39">
        <v>4641</v>
      </c>
      <c r="Y27" s="58">
        <f t="shared" si="6"/>
        <v>5970</v>
      </c>
      <c r="Z27" s="63">
        <f t="shared" si="7"/>
        <v>12311</v>
      </c>
      <c r="AA27" s="60">
        <f t="shared" si="7"/>
        <v>32150</v>
      </c>
      <c r="AB27" s="58">
        <f t="shared" si="8"/>
        <v>44461</v>
      </c>
    </row>
    <row r="28" spans="1:28" s="53" customFormat="1" ht="15" customHeight="1" x14ac:dyDescent="0.15">
      <c r="A28" s="54" t="s">
        <v>56</v>
      </c>
      <c r="B28" s="62" t="s">
        <v>34</v>
      </c>
      <c r="C28" s="63">
        <v>4161172</v>
      </c>
      <c r="D28" s="60">
        <v>95638</v>
      </c>
      <c r="E28" s="64">
        <v>4264078</v>
      </c>
      <c r="F28" s="55">
        <v>3944177</v>
      </c>
      <c r="G28" s="42">
        <f t="shared" si="0"/>
        <v>8.1107161265835686</v>
      </c>
      <c r="H28" s="63">
        <v>4118855</v>
      </c>
      <c r="I28" s="60">
        <v>27062</v>
      </c>
      <c r="J28" s="64">
        <v>4153185</v>
      </c>
      <c r="K28" s="55">
        <v>3831566</v>
      </c>
      <c r="L28" s="42">
        <f t="shared" si="1"/>
        <v>8.3939308366344214</v>
      </c>
      <c r="M28" s="56">
        <f t="shared" si="2"/>
        <v>98.983050928920989</v>
      </c>
      <c r="N28" s="57">
        <f t="shared" si="2"/>
        <v>28.296283903887577</v>
      </c>
      <c r="O28" s="45">
        <f t="shared" si="3"/>
        <v>97.4</v>
      </c>
      <c r="P28" s="46">
        <f t="shared" si="3"/>
        <v>97.1</v>
      </c>
      <c r="Q28" s="47">
        <f t="shared" si="4"/>
        <v>0.30000000000001137</v>
      </c>
      <c r="R28" s="65">
        <v>0</v>
      </c>
      <c r="S28" s="66">
        <v>0</v>
      </c>
      <c r="T28" s="63">
        <v>1699</v>
      </c>
      <c r="U28" s="60">
        <v>20</v>
      </c>
      <c r="V28" s="58">
        <f t="shared" si="5"/>
        <v>1719</v>
      </c>
      <c r="W28" s="67">
        <v>804</v>
      </c>
      <c r="X28" s="60">
        <v>5421</v>
      </c>
      <c r="Y28" s="58">
        <f t="shared" si="6"/>
        <v>6225</v>
      </c>
      <c r="Z28" s="63">
        <f t="shared" si="7"/>
        <v>43212</v>
      </c>
      <c r="AA28" s="60">
        <f t="shared" si="7"/>
        <v>63175</v>
      </c>
      <c r="AB28" s="58">
        <f t="shared" si="8"/>
        <v>106387</v>
      </c>
    </row>
    <row r="29" spans="1:28" s="53" customFormat="1" ht="15" customHeight="1" x14ac:dyDescent="0.15">
      <c r="A29" s="54" t="s">
        <v>57</v>
      </c>
      <c r="B29" s="37" t="s">
        <v>34</v>
      </c>
      <c r="C29" s="38">
        <v>1368154</v>
      </c>
      <c r="D29" s="39">
        <v>42743</v>
      </c>
      <c r="E29" s="40">
        <v>1413846</v>
      </c>
      <c r="F29" s="55">
        <v>1363256</v>
      </c>
      <c r="G29" s="42">
        <f t="shared" si="0"/>
        <v>3.7109684461319077</v>
      </c>
      <c r="H29" s="38">
        <v>1352104</v>
      </c>
      <c r="I29" s="39">
        <v>9050</v>
      </c>
      <c r="J29" s="40">
        <v>1364103</v>
      </c>
      <c r="K29" s="55">
        <v>1318374</v>
      </c>
      <c r="L29" s="42">
        <f t="shared" si="1"/>
        <v>3.4685908550987805</v>
      </c>
      <c r="M29" s="43">
        <f t="shared" si="2"/>
        <v>98.826886446993541</v>
      </c>
      <c r="N29" s="44">
        <f t="shared" si="2"/>
        <v>21.17305757667922</v>
      </c>
      <c r="O29" s="45">
        <f t="shared" si="3"/>
        <v>96.5</v>
      </c>
      <c r="P29" s="46">
        <f t="shared" si="3"/>
        <v>96.7</v>
      </c>
      <c r="Q29" s="47">
        <f t="shared" si="4"/>
        <v>-0.20000000000000284</v>
      </c>
      <c r="R29" s="48">
        <v>0</v>
      </c>
      <c r="S29" s="49">
        <v>0</v>
      </c>
      <c r="T29" s="38">
        <v>631</v>
      </c>
      <c r="U29" s="39">
        <v>1521</v>
      </c>
      <c r="V29" s="50">
        <f t="shared" si="5"/>
        <v>2152</v>
      </c>
      <c r="W29" s="51">
        <v>655</v>
      </c>
      <c r="X29" s="39">
        <v>7548</v>
      </c>
      <c r="Y29" s="50">
        <f t="shared" si="6"/>
        <v>8203</v>
      </c>
      <c r="Z29" s="63">
        <f t="shared" si="7"/>
        <v>16026</v>
      </c>
      <c r="AA29" s="60">
        <f t="shared" si="7"/>
        <v>27666</v>
      </c>
      <c r="AB29" s="50">
        <f t="shared" si="8"/>
        <v>43692</v>
      </c>
    </row>
    <row r="30" spans="1:28" s="53" customFormat="1" ht="15" customHeight="1" x14ac:dyDescent="0.15">
      <c r="A30" s="54" t="s">
        <v>58</v>
      </c>
      <c r="B30" s="37" t="s">
        <v>34</v>
      </c>
      <c r="C30" s="38">
        <v>1801268</v>
      </c>
      <c r="D30" s="39">
        <v>17425</v>
      </c>
      <c r="E30" s="40">
        <v>1821280</v>
      </c>
      <c r="F30" s="55">
        <v>1772743</v>
      </c>
      <c r="G30" s="42">
        <f t="shared" si="0"/>
        <v>2.737960324762247</v>
      </c>
      <c r="H30" s="38">
        <v>1795502</v>
      </c>
      <c r="I30" s="39">
        <v>4241</v>
      </c>
      <c r="J30" s="40">
        <v>1802330</v>
      </c>
      <c r="K30" s="55">
        <v>1752649</v>
      </c>
      <c r="L30" s="42">
        <f t="shared" si="1"/>
        <v>2.834623475664551</v>
      </c>
      <c r="M30" s="43">
        <f t="shared" si="2"/>
        <v>99.67989216485276</v>
      </c>
      <c r="N30" s="44">
        <f t="shared" si="2"/>
        <v>24.338593974175033</v>
      </c>
      <c r="O30" s="45">
        <f t="shared" si="3"/>
        <v>99</v>
      </c>
      <c r="P30" s="46">
        <f t="shared" si="3"/>
        <v>98.9</v>
      </c>
      <c r="Q30" s="47">
        <f t="shared" si="4"/>
        <v>9.9999999999994316E-2</v>
      </c>
      <c r="R30" s="48">
        <v>0</v>
      </c>
      <c r="S30" s="49">
        <v>0</v>
      </c>
      <c r="T30" s="38">
        <v>35</v>
      </c>
      <c r="U30" s="39">
        <v>9</v>
      </c>
      <c r="V30" s="50">
        <f t="shared" si="5"/>
        <v>44</v>
      </c>
      <c r="W30" s="51">
        <v>18</v>
      </c>
      <c r="X30" s="39">
        <v>1799</v>
      </c>
      <c r="Y30" s="50">
        <f t="shared" si="6"/>
        <v>1817</v>
      </c>
      <c r="Z30" s="63">
        <f t="shared" si="7"/>
        <v>5783</v>
      </c>
      <c r="AA30" s="60">
        <f t="shared" si="7"/>
        <v>11394</v>
      </c>
      <c r="AB30" s="50">
        <f t="shared" si="8"/>
        <v>17177</v>
      </c>
    </row>
    <row r="31" spans="1:28" s="53" customFormat="1" ht="15" customHeight="1" x14ac:dyDescent="0.15">
      <c r="A31" s="54" t="s">
        <v>59</v>
      </c>
      <c r="B31" s="37" t="s">
        <v>34</v>
      </c>
      <c r="C31" s="38">
        <v>2130678</v>
      </c>
      <c r="D31" s="39">
        <v>68643</v>
      </c>
      <c r="E31" s="40">
        <v>2203102</v>
      </c>
      <c r="F31" s="55">
        <v>2094379</v>
      </c>
      <c r="G31" s="42">
        <f t="shared" si="0"/>
        <v>5.191180774826333</v>
      </c>
      <c r="H31" s="38">
        <v>2113051</v>
      </c>
      <c r="I31" s="39">
        <v>17223</v>
      </c>
      <c r="J31" s="40">
        <v>2134055</v>
      </c>
      <c r="K31" s="55">
        <v>2025388</v>
      </c>
      <c r="L31" s="42">
        <f t="shared" si="1"/>
        <v>5.3652435977699087</v>
      </c>
      <c r="M31" s="43">
        <f t="shared" si="2"/>
        <v>99.172704650820066</v>
      </c>
      <c r="N31" s="44">
        <f t="shared" si="2"/>
        <v>25.090686595865563</v>
      </c>
      <c r="O31" s="45">
        <f t="shared" si="3"/>
        <v>96.9</v>
      </c>
      <c r="P31" s="46">
        <f t="shared" si="3"/>
        <v>96.7</v>
      </c>
      <c r="Q31" s="47">
        <f t="shared" si="4"/>
        <v>0.20000000000000284</v>
      </c>
      <c r="R31" s="48">
        <v>0</v>
      </c>
      <c r="S31" s="49">
        <v>0</v>
      </c>
      <c r="T31" s="38">
        <v>224</v>
      </c>
      <c r="U31" s="39">
        <v>0</v>
      </c>
      <c r="V31" s="50">
        <f t="shared" si="5"/>
        <v>224</v>
      </c>
      <c r="W31" s="51">
        <v>0</v>
      </c>
      <c r="X31" s="39">
        <v>1824</v>
      </c>
      <c r="Y31" s="50">
        <f t="shared" si="6"/>
        <v>1824</v>
      </c>
      <c r="Z31" s="63">
        <f t="shared" si="7"/>
        <v>17851</v>
      </c>
      <c r="AA31" s="60">
        <f t="shared" si="7"/>
        <v>49596</v>
      </c>
      <c r="AB31" s="50">
        <f t="shared" si="8"/>
        <v>67447</v>
      </c>
    </row>
    <row r="32" spans="1:28" s="53" customFormat="1" ht="15" customHeight="1" x14ac:dyDescent="0.15">
      <c r="A32" s="54" t="s">
        <v>60</v>
      </c>
      <c r="B32" s="37" t="s">
        <v>34</v>
      </c>
      <c r="C32" s="38">
        <v>5483100</v>
      </c>
      <c r="D32" s="39">
        <v>100387</v>
      </c>
      <c r="E32" s="40">
        <v>5590010</v>
      </c>
      <c r="F32" s="55">
        <v>5208517</v>
      </c>
      <c r="G32" s="42">
        <f t="shared" si="0"/>
        <v>7.3244073121005462</v>
      </c>
      <c r="H32" s="38">
        <v>5450837</v>
      </c>
      <c r="I32" s="39">
        <v>22332</v>
      </c>
      <c r="J32" s="40">
        <v>5479692</v>
      </c>
      <c r="K32" s="55">
        <v>5102630</v>
      </c>
      <c r="L32" s="42">
        <f t="shared" si="1"/>
        <v>7.3895618533971694</v>
      </c>
      <c r="M32" s="43">
        <f t="shared" si="2"/>
        <v>99.41159198263756</v>
      </c>
      <c r="N32" s="44">
        <f t="shared" si="2"/>
        <v>22.245908334744538</v>
      </c>
      <c r="O32" s="45">
        <f t="shared" si="3"/>
        <v>98</v>
      </c>
      <c r="P32" s="46">
        <f t="shared" si="3"/>
        <v>98</v>
      </c>
      <c r="Q32" s="47">
        <f t="shared" si="4"/>
        <v>0</v>
      </c>
      <c r="R32" s="48">
        <v>0</v>
      </c>
      <c r="S32" s="49">
        <v>0</v>
      </c>
      <c r="T32" s="38">
        <v>1978</v>
      </c>
      <c r="U32" s="39">
        <v>7</v>
      </c>
      <c r="V32" s="50">
        <f t="shared" si="5"/>
        <v>1985</v>
      </c>
      <c r="W32" s="51">
        <v>0</v>
      </c>
      <c r="X32" s="39">
        <v>4722</v>
      </c>
      <c r="Y32" s="50">
        <f t="shared" si="6"/>
        <v>4722</v>
      </c>
      <c r="Z32" s="63">
        <f t="shared" si="7"/>
        <v>34241</v>
      </c>
      <c r="AA32" s="60">
        <f t="shared" si="7"/>
        <v>73340</v>
      </c>
      <c r="AB32" s="50">
        <f t="shared" si="8"/>
        <v>107581</v>
      </c>
    </row>
    <row r="33" spans="1:28" s="53" customFormat="1" ht="15" customHeight="1" x14ac:dyDescent="0.15">
      <c r="A33" s="54" t="s">
        <v>61</v>
      </c>
      <c r="B33" s="37" t="s">
        <v>39</v>
      </c>
      <c r="C33" s="38">
        <v>7250701</v>
      </c>
      <c r="D33" s="39">
        <v>95472</v>
      </c>
      <c r="E33" s="40">
        <v>7352635</v>
      </c>
      <c r="F33" s="55">
        <v>6459373</v>
      </c>
      <c r="G33" s="42">
        <f t="shared" si="0"/>
        <v>13.828927358739</v>
      </c>
      <c r="H33" s="38">
        <v>7223845</v>
      </c>
      <c r="I33" s="39">
        <v>22146</v>
      </c>
      <c r="J33" s="40">
        <v>7252453</v>
      </c>
      <c r="K33" s="55">
        <v>6357860</v>
      </c>
      <c r="L33" s="42">
        <f t="shared" si="1"/>
        <v>14.070662141034877</v>
      </c>
      <c r="M33" s="43">
        <f t="shared" si="2"/>
        <v>99.629608226845932</v>
      </c>
      <c r="N33" s="44">
        <f t="shared" si="2"/>
        <v>23.196329813976874</v>
      </c>
      <c r="O33" s="45">
        <f t="shared" si="3"/>
        <v>98.6</v>
      </c>
      <c r="P33" s="46">
        <f t="shared" si="3"/>
        <v>98.4</v>
      </c>
      <c r="Q33" s="47">
        <f t="shared" si="4"/>
        <v>0.19999999999998863</v>
      </c>
      <c r="R33" s="48">
        <v>0</v>
      </c>
      <c r="S33" s="49">
        <v>0</v>
      </c>
      <c r="T33" s="38">
        <v>2901</v>
      </c>
      <c r="U33" s="39">
        <v>43</v>
      </c>
      <c r="V33" s="50">
        <f t="shared" si="5"/>
        <v>2944</v>
      </c>
      <c r="W33" s="51">
        <v>1481</v>
      </c>
      <c r="X33" s="39">
        <v>11067</v>
      </c>
      <c r="Y33" s="50">
        <f t="shared" si="6"/>
        <v>12548</v>
      </c>
      <c r="Z33" s="63">
        <f t="shared" si="7"/>
        <v>28276</v>
      </c>
      <c r="AA33" s="60">
        <f t="shared" si="7"/>
        <v>62302</v>
      </c>
      <c r="AB33" s="50">
        <f t="shared" si="8"/>
        <v>90578</v>
      </c>
    </row>
    <row r="34" spans="1:28" s="53" customFormat="1" ht="15" customHeight="1" x14ac:dyDescent="0.15">
      <c r="A34" s="54" t="s">
        <v>62</v>
      </c>
      <c r="B34" s="37" t="s">
        <v>39</v>
      </c>
      <c r="C34" s="38">
        <v>1527180</v>
      </c>
      <c r="D34" s="39">
        <v>38675</v>
      </c>
      <c r="E34" s="40">
        <v>1568125</v>
      </c>
      <c r="F34" s="55">
        <v>1549045</v>
      </c>
      <c r="G34" s="42">
        <f t="shared" si="0"/>
        <v>1.2317266444809545</v>
      </c>
      <c r="H34" s="38">
        <v>1518183</v>
      </c>
      <c r="I34" s="39">
        <v>9817</v>
      </c>
      <c r="J34" s="40">
        <v>1530270</v>
      </c>
      <c r="K34" s="55">
        <v>1510270</v>
      </c>
      <c r="L34" s="42">
        <f t="shared" si="1"/>
        <v>1.3242665218801934</v>
      </c>
      <c r="M34" s="43">
        <f t="shared" si="2"/>
        <v>99.410874945978861</v>
      </c>
      <c r="N34" s="44">
        <f t="shared" si="2"/>
        <v>25.383322559793147</v>
      </c>
      <c r="O34" s="45">
        <f t="shared" si="3"/>
        <v>97.6</v>
      </c>
      <c r="P34" s="46">
        <f t="shared" si="3"/>
        <v>97.5</v>
      </c>
      <c r="Q34" s="47">
        <f t="shared" si="4"/>
        <v>9.9999999999994316E-2</v>
      </c>
      <c r="R34" s="48">
        <v>5627</v>
      </c>
      <c r="S34" s="49">
        <v>5659</v>
      </c>
      <c r="T34" s="38">
        <v>2884</v>
      </c>
      <c r="U34" s="39">
        <v>0</v>
      </c>
      <c r="V34" s="50">
        <f t="shared" si="5"/>
        <v>2884</v>
      </c>
      <c r="W34" s="51">
        <v>3531</v>
      </c>
      <c r="X34" s="39">
        <v>20983</v>
      </c>
      <c r="Y34" s="50">
        <f t="shared" si="6"/>
        <v>24514</v>
      </c>
      <c r="Z34" s="63">
        <f t="shared" si="7"/>
        <v>8350</v>
      </c>
      <c r="AA34" s="60">
        <f t="shared" si="7"/>
        <v>7875</v>
      </c>
      <c r="AB34" s="50">
        <f t="shared" si="8"/>
        <v>16225</v>
      </c>
    </row>
    <row r="35" spans="1:28" s="53" customFormat="1" ht="15" customHeight="1" x14ac:dyDescent="0.15">
      <c r="A35" s="54" t="s">
        <v>63</v>
      </c>
      <c r="B35" s="37" t="s">
        <v>39</v>
      </c>
      <c r="C35" s="38">
        <v>1926237</v>
      </c>
      <c r="D35" s="39">
        <v>26921</v>
      </c>
      <c r="E35" s="40">
        <v>1954487</v>
      </c>
      <c r="F35" s="55">
        <v>1890780</v>
      </c>
      <c r="G35" s="42">
        <f t="shared" si="0"/>
        <v>3.3693502152550798</v>
      </c>
      <c r="H35" s="38">
        <v>1918048</v>
      </c>
      <c r="I35" s="39">
        <v>4364</v>
      </c>
      <c r="J35" s="40">
        <v>1923741</v>
      </c>
      <c r="K35" s="55">
        <v>1856592</v>
      </c>
      <c r="L35" s="42">
        <f t="shared" si="1"/>
        <v>3.6167881796323589</v>
      </c>
      <c r="M35" s="56">
        <f t="shared" si="2"/>
        <v>99.574870589652264</v>
      </c>
      <c r="N35" s="57">
        <f t="shared" si="2"/>
        <v>16.210393373203075</v>
      </c>
      <c r="O35" s="45">
        <f t="shared" si="3"/>
        <v>98.4</v>
      </c>
      <c r="P35" s="46">
        <f t="shared" si="3"/>
        <v>98.2</v>
      </c>
      <c r="Q35" s="47">
        <f t="shared" si="4"/>
        <v>0.20000000000000284</v>
      </c>
      <c r="R35" s="48">
        <v>0</v>
      </c>
      <c r="S35" s="49">
        <v>0</v>
      </c>
      <c r="T35" s="38">
        <v>0</v>
      </c>
      <c r="U35" s="39">
        <v>0</v>
      </c>
      <c r="V35" s="58">
        <f t="shared" si="5"/>
        <v>0</v>
      </c>
      <c r="W35" s="51">
        <v>0</v>
      </c>
      <c r="X35" s="39">
        <v>5168</v>
      </c>
      <c r="Y35" s="58">
        <f t="shared" si="6"/>
        <v>5168</v>
      </c>
      <c r="Z35" s="63">
        <f t="shared" si="7"/>
        <v>8189</v>
      </c>
      <c r="AA35" s="60">
        <f t="shared" si="7"/>
        <v>17389</v>
      </c>
      <c r="AB35" s="58">
        <f t="shared" si="8"/>
        <v>25578</v>
      </c>
    </row>
    <row r="36" spans="1:28" s="53" customFormat="1" ht="15" customHeight="1" x14ac:dyDescent="0.15">
      <c r="A36" s="54" t="s">
        <v>64</v>
      </c>
      <c r="B36" s="62" t="s">
        <v>39</v>
      </c>
      <c r="C36" s="63">
        <v>775258</v>
      </c>
      <c r="D36" s="60">
        <v>8146</v>
      </c>
      <c r="E36" s="64">
        <v>785051</v>
      </c>
      <c r="F36" s="55">
        <v>743186</v>
      </c>
      <c r="G36" s="42">
        <f t="shared" si="0"/>
        <v>5.6331793117739029</v>
      </c>
      <c r="H36" s="63">
        <v>772599</v>
      </c>
      <c r="I36" s="60">
        <v>3252</v>
      </c>
      <c r="J36" s="64">
        <v>777498</v>
      </c>
      <c r="K36" s="55">
        <v>733869</v>
      </c>
      <c r="L36" s="42">
        <f t="shared" si="1"/>
        <v>5.9450664900683909</v>
      </c>
      <c r="M36" s="56">
        <f t="shared" si="2"/>
        <v>99.657017405818451</v>
      </c>
      <c r="N36" s="57">
        <f t="shared" si="2"/>
        <v>39.921433832555856</v>
      </c>
      <c r="O36" s="45">
        <f t="shared" si="3"/>
        <v>99</v>
      </c>
      <c r="P36" s="46">
        <f t="shared" si="3"/>
        <v>98.7</v>
      </c>
      <c r="Q36" s="47">
        <f t="shared" si="4"/>
        <v>0.29999999999999716</v>
      </c>
      <c r="R36" s="65">
        <v>0</v>
      </c>
      <c r="S36" s="66">
        <v>0</v>
      </c>
      <c r="T36" s="63">
        <v>0</v>
      </c>
      <c r="U36" s="60">
        <v>0</v>
      </c>
      <c r="V36" s="58">
        <f t="shared" si="5"/>
        <v>0</v>
      </c>
      <c r="W36" s="67">
        <v>126</v>
      </c>
      <c r="X36" s="60">
        <v>1164</v>
      </c>
      <c r="Y36" s="58">
        <f t="shared" si="6"/>
        <v>1290</v>
      </c>
      <c r="Z36" s="63">
        <f t="shared" si="7"/>
        <v>2533</v>
      </c>
      <c r="AA36" s="60">
        <f t="shared" si="7"/>
        <v>3730</v>
      </c>
      <c r="AB36" s="58">
        <f t="shared" si="8"/>
        <v>6263</v>
      </c>
    </row>
    <row r="37" spans="1:28" s="53" customFormat="1" ht="15" customHeight="1" x14ac:dyDescent="0.15">
      <c r="A37" s="54" t="s">
        <v>65</v>
      </c>
      <c r="B37" s="37" t="s">
        <v>39</v>
      </c>
      <c r="C37" s="38">
        <v>2885177</v>
      </c>
      <c r="D37" s="39">
        <v>46601</v>
      </c>
      <c r="E37" s="40">
        <v>2937531</v>
      </c>
      <c r="F37" s="55">
        <v>2613552</v>
      </c>
      <c r="G37" s="42">
        <f t="shared" si="0"/>
        <v>12.396118386012599</v>
      </c>
      <c r="H37" s="38">
        <v>2864912</v>
      </c>
      <c r="I37" s="39">
        <v>8079</v>
      </c>
      <c r="J37" s="40">
        <v>2878744</v>
      </c>
      <c r="K37" s="55">
        <v>2564096</v>
      </c>
      <c r="L37" s="42">
        <f t="shared" si="1"/>
        <v>12.271303414536741</v>
      </c>
      <c r="M37" s="43">
        <f t="shared" si="2"/>
        <v>99.297616749336342</v>
      </c>
      <c r="N37" s="44">
        <f t="shared" si="2"/>
        <v>17.336537842535567</v>
      </c>
      <c r="O37" s="45">
        <f t="shared" si="3"/>
        <v>98</v>
      </c>
      <c r="P37" s="46">
        <f t="shared" si="3"/>
        <v>98.1</v>
      </c>
      <c r="Q37" s="47">
        <f t="shared" si="4"/>
        <v>-9.9999999999994316E-2</v>
      </c>
      <c r="R37" s="48">
        <v>0</v>
      </c>
      <c r="S37" s="49">
        <v>0</v>
      </c>
      <c r="T37" s="38">
        <v>141</v>
      </c>
      <c r="U37" s="39">
        <v>0</v>
      </c>
      <c r="V37" s="50">
        <f t="shared" si="5"/>
        <v>141</v>
      </c>
      <c r="W37" s="51">
        <v>122</v>
      </c>
      <c r="X37" s="39">
        <v>890</v>
      </c>
      <c r="Y37" s="50">
        <f t="shared" si="6"/>
        <v>1012</v>
      </c>
      <c r="Z37" s="63">
        <f t="shared" si="7"/>
        <v>20284</v>
      </c>
      <c r="AA37" s="60">
        <f t="shared" si="7"/>
        <v>37632</v>
      </c>
      <c r="AB37" s="50">
        <f t="shared" si="8"/>
        <v>57916</v>
      </c>
    </row>
    <row r="38" spans="1:28" s="53" customFormat="1" ht="15" customHeight="1" x14ac:dyDescent="0.15">
      <c r="A38" s="54" t="s">
        <v>66</v>
      </c>
      <c r="B38" s="37" t="s">
        <v>39</v>
      </c>
      <c r="C38" s="38">
        <v>1730540</v>
      </c>
      <c r="D38" s="39">
        <v>88107</v>
      </c>
      <c r="E38" s="40">
        <v>1821403</v>
      </c>
      <c r="F38" s="55">
        <v>1656094</v>
      </c>
      <c r="G38" s="42">
        <f t="shared" si="0"/>
        <v>9.981860933014671</v>
      </c>
      <c r="H38" s="38">
        <v>1705202</v>
      </c>
      <c r="I38" s="39">
        <v>26561</v>
      </c>
      <c r="J38" s="40">
        <v>1734519</v>
      </c>
      <c r="K38" s="55">
        <v>1564012</v>
      </c>
      <c r="L38" s="42">
        <f t="shared" si="1"/>
        <v>10.901898450907026</v>
      </c>
      <c r="M38" s="43">
        <f t="shared" si="2"/>
        <v>98.535832745848111</v>
      </c>
      <c r="N38" s="44">
        <f t="shared" si="2"/>
        <v>30.146299385973872</v>
      </c>
      <c r="O38" s="45">
        <f t="shared" si="3"/>
        <v>95.2</v>
      </c>
      <c r="P38" s="46">
        <f t="shared" si="3"/>
        <v>94.4</v>
      </c>
      <c r="Q38" s="47">
        <f t="shared" si="4"/>
        <v>0.79999999999999716</v>
      </c>
      <c r="R38" s="48">
        <v>0</v>
      </c>
      <c r="S38" s="49">
        <v>0</v>
      </c>
      <c r="T38" s="38">
        <v>584</v>
      </c>
      <c r="U38" s="39">
        <v>15</v>
      </c>
      <c r="V38" s="50">
        <f t="shared" si="5"/>
        <v>599</v>
      </c>
      <c r="W38" s="51">
        <v>5</v>
      </c>
      <c r="X38" s="39">
        <v>9994</v>
      </c>
      <c r="Y38" s="50">
        <f t="shared" si="6"/>
        <v>9999</v>
      </c>
      <c r="Z38" s="63">
        <f t="shared" si="7"/>
        <v>25917</v>
      </c>
      <c r="AA38" s="60">
        <f t="shared" si="7"/>
        <v>51567</v>
      </c>
      <c r="AB38" s="50">
        <f t="shared" si="8"/>
        <v>77484</v>
      </c>
    </row>
    <row r="39" spans="1:28" s="53" customFormat="1" ht="15" customHeight="1" x14ac:dyDescent="0.15">
      <c r="A39" s="54" t="s">
        <v>67</v>
      </c>
      <c r="B39" s="37" t="s">
        <v>39</v>
      </c>
      <c r="C39" s="38">
        <v>2786447</v>
      </c>
      <c r="D39" s="39">
        <v>76896</v>
      </c>
      <c r="E39" s="40">
        <v>2868415</v>
      </c>
      <c r="F39" s="55">
        <v>2681166</v>
      </c>
      <c r="G39" s="42">
        <f t="shared" si="0"/>
        <v>6.9838644828406755</v>
      </c>
      <c r="H39" s="38">
        <v>2756001</v>
      </c>
      <c r="I39" s="39">
        <v>25386</v>
      </c>
      <c r="J39" s="40">
        <v>2786459</v>
      </c>
      <c r="K39" s="55">
        <v>2596555</v>
      </c>
      <c r="L39" s="42">
        <f t="shared" si="1"/>
        <v>7.3136906400981303</v>
      </c>
      <c r="M39" s="43">
        <f t="shared" si="2"/>
        <v>98.907354060565297</v>
      </c>
      <c r="N39" s="44">
        <f t="shared" si="2"/>
        <v>33.013420724094885</v>
      </c>
      <c r="O39" s="45">
        <f t="shared" si="3"/>
        <v>97.1</v>
      </c>
      <c r="P39" s="46">
        <f t="shared" si="3"/>
        <v>96.8</v>
      </c>
      <c r="Q39" s="47">
        <f t="shared" si="4"/>
        <v>0.29999999999999716</v>
      </c>
      <c r="R39" s="48">
        <v>0</v>
      </c>
      <c r="S39" s="49">
        <v>0</v>
      </c>
      <c r="T39" s="38">
        <v>804</v>
      </c>
      <c r="U39" s="39">
        <v>93</v>
      </c>
      <c r="V39" s="50">
        <f t="shared" si="5"/>
        <v>897</v>
      </c>
      <c r="W39" s="51">
        <v>72</v>
      </c>
      <c r="X39" s="39">
        <v>8337</v>
      </c>
      <c r="Y39" s="50">
        <f t="shared" si="6"/>
        <v>8409</v>
      </c>
      <c r="Z39" s="63">
        <f t="shared" si="7"/>
        <v>31178</v>
      </c>
      <c r="AA39" s="60">
        <f t="shared" si="7"/>
        <v>43266</v>
      </c>
      <c r="AB39" s="50">
        <f t="shared" si="8"/>
        <v>74444</v>
      </c>
    </row>
    <row r="40" spans="1:28" s="53" customFormat="1" ht="15" customHeight="1" x14ac:dyDescent="0.15">
      <c r="A40" s="54" t="s">
        <v>68</v>
      </c>
      <c r="B40" s="62" t="s">
        <v>34</v>
      </c>
      <c r="C40" s="63">
        <v>6066406</v>
      </c>
      <c r="D40" s="60">
        <v>21431</v>
      </c>
      <c r="E40" s="64">
        <v>6088962</v>
      </c>
      <c r="F40" s="55">
        <v>3428871</v>
      </c>
      <c r="G40" s="42">
        <f t="shared" si="0"/>
        <v>77.579209016612168</v>
      </c>
      <c r="H40" s="63">
        <v>6058863</v>
      </c>
      <c r="I40" s="60">
        <v>5094</v>
      </c>
      <c r="J40" s="64">
        <v>6065082</v>
      </c>
      <c r="K40" s="55">
        <v>3407069</v>
      </c>
      <c r="L40" s="42">
        <f t="shared" si="1"/>
        <v>78.014651302923426</v>
      </c>
      <c r="M40" s="56">
        <f t="shared" si="2"/>
        <v>99.875659492622162</v>
      </c>
      <c r="N40" s="57">
        <f t="shared" si="2"/>
        <v>23.769306145303531</v>
      </c>
      <c r="O40" s="45">
        <f t="shared" si="3"/>
        <v>99.6</v>
      </c>
      <c r="P40" s="46">
        <f t="shared" si="3"/>
        <v>99.4</v>
      </c>
      <c r="Q40" s="47">
        <f t="shared" si="4"/>
        <v>0.19999999999998863</v>
      </c>
      <c r="R40" s="65">
        <v>0</v>
      </c>
      <c r="S40" s="66">
        <v>0</v>
      </c>
      <c r="T40" s="63">
        <v>0</v>
      </c>
      <c r="U40" s="60">
        <v>0</v>
      </c>
      <c r="V40" s="58">
        <f t="shared" si="5"/>
        <v>0</v>
      </c>
      <c r="W40" s="67">
        <v>0</v>
      </c>
      <c r="X40" s="60">
        <v>1146</v>
      </c>
      <c r="Y40" s="58">
        <f t="shared" si="6"/>
        <v>1146</v>
      </c>
      <c r="Z40" s="63">
        <f t="shared" si="7"/>
        <v>7543</v>
      </c>
      <c r="AA40" s="60">
        <f t="shared" si="7"/>
        <v>15191</v>
      </c>
      <c r="AB40" s="58">
        <f t="shared" si="8"/>
        <v>22734</v>
      </c>
    </row>
    <row r="41" spans="1:28" s="53" customFormat="1" ht="15" customHeight="1" thickBot="1" x14ac:dyDescent="0.2">
      <c r="A41" s="68" t="s">
        <v>69</v>
      </c>
      <c r="B41" s="69" t="s">
        <v>34</v>
      </c>
      <c r="C41" s="70">
        <v>1418958</v>
      </c>
      <c r="D41" s="71">
        <v>29351</v>
      </c>
      <c r="E41" s="72">
        <v>1451662</v>
      </c>
      <c r="F41" s="73">
        <v>1399098</v>
      </c>
      <c r="G41" s="74">
        <f t="shared" si="0"/>
        <v>3.7569920048488386</v>
      </c>
      <c r="H41" s="70">
        <v>1402210</v>
      </c>
      <c r="I41" s="71">
        <v>6908</v>
      </c>
      <c r="J41" s="72">
        <v>1412471</v>
      </c>
      <c r="K41" s="73">
        <v>1372472</v>
      </c>
      <c r="L41" s="74">
        <f t="shared" si="1"/>
        <v>2.9143763952925816</v>
      </c>
      <c r="M41" s="75">
        <f t="shared" si="2"/>
        <v>98.819697270814217</v>
      </c>
      <c r="N41" s="76">
        <f t="shared" si="2"/>
        <v>23.535825014479915</v>
      </c>
      <c r="O41" s="77">
        <f t="shared" si="3"/>
        <v>97.3</v>
      </c>
      <c r="P41" s="78">
        <f t="shared" si="3"/>
        <v>98.1</v>
      </c>
      <c r="Q41" s="79">
        <f t="shared" si="4"/>
        <v>-0.79999999999999716</v>
      </c>
      <c r="R41" s="80">
        <v>0</v>
      </c>
      <c r="S41" s="81">
        <v>0</v>
      </c>
      <c r="T41" s="70">
        <v>1614</v>
      </c>
      <c r="U41" s="71">
        <v>9</v>
      </c>
      <c r="V41" s="82">
        <f t="shared" si="5"/>
        <v>1623</v>
      </c>
      <c r="W41" s="83">
        <v>0</v>
      </c>
      <c r="X41" s="71">
        <v>346</v>
      </c>
      <c r="Y41" s="82">
        <f t="shared" si="6"/>
        <v>346</v>
      </c>
      <c r="Z41" s="70">
        <f t="shared" si="7"/>
        <v>18362</v>
      </c>
      <c r="AA41" s="71">
        <f t="shared" si="7"/>
        <v>22106</v>
      </c>
      <c r="AB41" s="82">
        <f t="shared" si="8"/>
        <v>40468</v>
      </c>
    </row>
    <row r="42" spans="1:28" s="97" customFormat="1" ht="15" customHeight="1" thickTop="1" x14ac:dyDescent="0.15">
      <c r="A42" s="84" t="s">
        <v>70</v>
      </c>
      <c r="B42" s="85"/>
      <c r="C42" s="86">
        <f>C43+C45</f>
        <v>422167686</v>
      </c>
      <c r="D42" s="87">
        <f>D43+D45</f>
        <v>7048546</v>
      </c>
      <c r="E42" s="88">
        <f>E43+E45</f>
        <v>429620849</v>
      </c>
      <c r="F42" s="89">
        <f>F43+F45</f>
        <v>401363348.80000001</v>
      </c>
      <c r="G42" s="90">
        <f t="shared" si="0"/>
        <v>7.0403788199606492</v>
      </c>
      <c r="H42" s="86">
        <f>H43+H45</f>
        <v>419218185</v>
      </c>
      <c r="I42" s="87">
        <f>I43+I45</f>
        <v>2212486</v>
      </c>
      <c r="J42" s="88">
        <f>J43+J45</f>
        <v>421835288</v>
      </c>
      <c r="K42" s="89">
        <f>K43+K45</f>
        <v>393786540</v>
      </c>
      <c r="L42" s="90">
        <f t="shared" si="1"/>
        <v>7.1228305568798778</v>
      </c>
      <c r="M42" s="91">
        <f t="shared" si="2"/>
        <v>99.301343731931198</v>
      </c>
      <c r="N42" s="92">
        <f t="shared" si="2"/>
        <v>31.389253897186737</v>
      </c>
      <c r="O42" s="93">
        <f t="shared" si="3"/>
        <v>98.2</v>
      </c>
      <c r="P42" s="94">
        <f t="shared" si="3"/>
        <v>98.1</v>
      </c>
      <c r="Q42" s="95">
        <f t="shared" si="4"/>
        <v>0.10000000000000853</v>
      </c>
      <c r="R42" s="96">
        <f t="shared" ref="R42:AB42" si="9">R43+R45</f>
        <v>5372180</v>
      </c>
      <c r="S42" s="89">
        <f t="shared" si="9"/>
        <v>5365555</v>
      </c>
      <c r="T42" s="86">
        <f t="shared" si="9"/>
        <v>111052</v>
      </c>
      <c r="U42" s="87">
        <f t="shared" si="9"/>
        <v>9048</v>
      </c>
      <c r="V42" s="89">
        <f t="shared" si="9"/>
        <v>120100</v>
      </c>
      <c r="W42" s="88">
        <f t="shared" si="9"/>
        <v>20153</v>
      </c>
      <c r="X42" s="87">
        <f t="shared" si="9"/>
        <v>591947</v>
      </c>
      <c r="Y42" s="89">
        <f t="shared" si="9"/>
        <v>612100</v>
      </c>
      <c r="Z42" s="86">
        <f t="shared" si="9"/>
        <v>3040400</v>
      </c>
      <c r="AA42" s="87">
        <f t="shared" si="9"/>
        <v>4253161</v>
      </c>
      <c r="AB42" s="89">
        <f t="shared" si="9"/>
        <v>7293561</v>
      </c>
    </row>
    <row r="43" spans="1:28" s="53" customFormat="1" ht="15" customHeight="1" x14ac:dyDescent="0.15">
      <c r="A43" s="98" t="s">
        <v>71</v>
      </c>
      <c r="B43" s="99"/>
      <c r="C43" s="100">
        <f>SUM(C7:C20)</f>
        <v>366510368</v>
      </c>
      <c r="D43" s="101">
        <f>SUM(D7:D20)</f>
        <v>5833825</v>
      </c>
      <c r="E43" s="102">
        <f>SUM(E7:E20)</f>
        <v>372671158</v>
      </c>
      <c r="F43" s="103">
        <f>SUM(F7:F20)</f>
        <v>350534003</v>
      </c>
      <c r="G43" s="104">
        <f t="shared" si="0"/>
        <v>6.3152660827600222</v>
      </c>
      <c r="H43" s="100">
        <f>SUM(H7:H20)</f>
        <v>363963133</v>
      </c>
      <c r="I43" s="101">
        <f>SUM(I7:I20)</f>
        <v>1909942</v>
      </c>
      <c r="J43" s="102">
        <f>SUM(J7:J20)</f>
        <v>366200040</v>
      </c>
      <c r="K43" s="103">
        <f>SUM(K7:K20)</f>
        <v>344266068</v>
      </c>
      <c r="L43" s="104">
        <f t="shared" si="1"/>
        <v>6.3712268035663628</v>
      </c>
      <c r="M43" s="105">
        <f t="shared" si="2"/>
        <v>99.305003289838723</v>
      </c>
      <c r="N43" s="106">
        <f t="shared" si="2"/>
        <v>32.739103418426161</v>
      </c>
      <c r="O43" s="107">
        <f t="shared" si="3"/>
        <v>98.3</v>
      </c>
      <c r="P43" s="108">
        <f t="shared" si="3"/>
        <v>98.2</v>
      </c>
      <c r="Q43" s="107">
        <f t="shared" si="4"/>
        <v>9.9999999999994316E-2</v>
      </c>
      <c r="R43" s="109">
        <f t="shared" ref="R43:AB43" si="10">SUM(R7:R20)</f>
        <v>5366553</v>
      </c>
      <c r="S43" s="103">
        <f t="shared" si="10"/>
        <v>5359896</v>
      </c>
      <c r="T43" s="100">
        <f t="shared" si="10"/>
        <v>94289</v>
      </c>
      <c r="U43" s="101">
        <f t="shared" si="10"/>
        <v>7259</v>
      </c>
      <c r="V43" s="110">
        <f t="shared" si="10"/>
        <v>101548</v>
      </c>
      <c r="W43" s="111">
        <f t="shared" si="10"/>
        <v>11061</v>
      </c>
      <c r="X43" s="101">
        <f t="shared" si="10"/>
        <v>480206</v>
      </c>
      <c r="Y43" s="110">
        <f t="shared" si="10"/>
        <v>491267</v>
      </c>
      <c r="Z43" s="100">
        <f t="shared" si="10"/>
        <v>2630463</v>
      </c>
      <c r="AA43" s="101">
        <f t="shared" si="10"/>
        <v>3450936</v>
      </c>
      <c r="AB43" s="110">
        <f t="shared" si="10"/>
        <v>6081399</v>
      </c>
    </row>
    <row r="44" spans="1:28" s="53" customFormat="1" ht="15" customHeight="1" x14ac:dyDescent="0.15">
      <c r="A44" s="112" t="s">
        <v>72</v>
      </c>
      <c r="B44" s="113"/>
      <c r="C44" s="114">
        <f>SUM(C8:C20)</f>
        <v>117964286</v>
      </c>
      <c r="D44" s="115">
        <f>SUM(D8:D20)</f>
        <v>3210073</v>
      </c>
      <c r="E44" s="116">
        <f>SUM(E8:E20)</f>
        <v>121372003</v>
      </c>
      <c r="F44" s="117">
        <f>SUM(F8:F20)</f>
        <v>114634924</v>
      </c>
      <c r="G44" s="118">
        <f t="shared" si="0"/>
        <v>5.8769864932260951</v>
      </c>
      <c r="H44" s="114">
        <f>SUM(H8:H20)</f>
        <v>116717365</v>
      </c>
      <c r="I44" s="115">
        <f>SUM(I8:I20)</f>
        <v>795987</v>
      </c>
      <c r="J44" s="116">
        <f>SUM(J8:J20)</f>
        <v>117710996</v>
      </c>
      <c r="K44" s="117">
        <f>SUM(K8:K20)</f>
        <v>111087036</v>
      </c>
      <c r="L44" s="118">
        <f t="shared" si="1"/>
        <v>5.9628560077883437</v>
      </c>
      <c r="M44" s="105">
        <f t="shared" ref="M44:N53" si="11">IFERROR(H44/C44*100,"-")</f>
        <v>98.942967365563504</v>
      </c>
      <c r="N44" s="106">
        <f t="shared" si="11"/>
        <v>24.796538894909865</v>
      </c>
      <c r="O44" s="119">
        <f t="shared" ref="O44:P53" si="12">IFERROR(ROUND(J44/E44*100,1),"-")</f>
        <v>97</v>
      </c>
      <c r="P44" s="120">
        <f t="shared" si="12"/>
        <v>96.9</v>
      </c>
      <c r="Q44" s="119">
        <f t="shared" si="4"/>
        <v>9.9999999999994316E-2</v>
      </c>
      <c r="R44" s="121">
        <f t="shared" ref="R44:AB44" si="13">SUM(R8:R20)</f>
        <v>614288</v>
      </c>
      <c r="S44" s="121">
        <f t="shared" si="13"/>
        <v>612383</v>
      </c>
      <c r="T44" s="114">
        <f t="shared" si="13"/>
        <v>34765</v>
      </c>
      <c r="U44" s="115">
        <f t="shared" si="13"/>
        <v>2019</v>
      </c>
      <c r="V44" s="117">
        <f t="shared" si="13"/>
        <v>36784</v>
      </c>
      <c r="W44" s="114">
        <f t="shared" si="13"/>
        <v>7530</v>
      </c>
      <c r="X44" s="115">
        <f t="shared" si="13"/>
        <v>303194</v>
      </c>
      <c r="Y44" s="117">
        <f t="shared" si="13"/>
        <v>310724</v>
      </c>
      <c r="Z44" s="114">
        <f t="shared" si="13"/>
        <v>1274156</v>
      </c>
      <c r="AA44" s="115">
        <f t="shared" si="13"/>
        <v>2112911</v>
      </c>
      <c r="AB44" s="117">
        <f t="shared" si="13"/>
        <v>3387067</v>
      </c>
    </row>
    <row r="45" spans="1:28" s="53" customFormat="1" ht="15" customHeight="1" x14ac:dyDescent="0.15">
      <c r="A45" s="112" t="s">
        <v>73</v>
      </c>
      <c r="B45" s="113"/>
      <c r="C45" s="114">
        <f>C49+C50+C51+C52+C53</f>
        <v>55657318</v>
      </c>
      <c r="D45" s="115">
        <f>D49+D50+D51+D52+D53</f>
        <v>1214721</v>
      </c>
      <c r="E45" s="116">
        <f>E49+E50+E51+E52+E53</f>
        <v>56949691</v>
      </c>
      <c r="F45" s="117">
        <f>F49+F50+F51+F52+F53</f>
        <v>50829345.799999997</v>
      </c>
      <c r="G45" s="122">
        <f t="shared" si="0"/>
        <v>12.040967877261178</v>
      </c>
      <c r="H45" s="114">
        <f>H49+H50+H51+H52+H53</f>
        <v>55255052</v>
      </c>
      <c r="I45" s="115">
        <f>I49+I50+I51+I52+I53</f>
        <v>302544</v>
      </c>
      <c r="J45" s="116">
        <f>J49+J50+J51+J52+J53</f>
        <v>55635248</v>
      </c>
      <c r="K45" s="117">
        <f>K49+K50+K51+K52+K53</f>
        <v>49520472</v>
      </c>
      <c r="L45" s="122">
        <f t="shared" si="1"/>
        <v>12.347976004752136</v>
      </c>
      <c r="M45" s="105">
        <f t="shared" si="11"/>
        <v>99.277245087519304</v>
      </c>
      <c r="N45" s="106">
        <f t="shared" si="11"/>
        <v>24.906460001926366</v>
      </c>
      <c r="O45" s="119">
        <f t="shared" si="12"/>
        <v>97.7</v>
      </c>
      <c r="P45" s="120">
        <f t="shared" si="12"/>
        <v>97.4</v>
      </c>
      <c r="Q45" s="119">
        <f t="shared" si="4"/>
        <v>0.29999999999999716</v>
      </c>
      <c r="R45" s="121">
        <f t="shared" ref="R45:AB45" si="14">R49+R50+R51+R52+R53</f>
        <v>5627</v>
      </c>
      <c r="S45" s="117">
        <f t="shared" si="14"/>
        <v>5659</v>
      </c>
      <c r="T45" s="114">
        <f t="shared" si="14"/>
        <v>16763</v>
      </c>
      <c r="U45" s="115">
        <f t="shared" si="14"/>
        <v>1789</v>
      </c>
      <c r="V45" s="117">
        <f t="shared" si="14"/>
        <v>18552</v>
      </c>
      <c r="W45" s="116">
        <f t="shared" si="14"/>
        <v>9092</v>
      </c>
      <c r="X45" s="115">
        <f t="shared" si="14"/>
        <v>111741</v>
      </c>
      <c r="Y45" s="117">
        <f t="shared" si="14"/>
        <v>120833</v>
      </c>
      <c r="Z45" s="114">
        <f t="shared" si="14"/>
        <v>409937</v>
      </c>
      <c r="AA45" s="115">
        <f t="shared" si="14"/>
        <v>802225</v>
      </c>
      <c r="AB45" s="117">
        <f t="shared" si="14"/>
        <v>1212162</v>
      </c>
    </row>
    <row r="46" spans="1:28" s="53" customFormat="1" ht="15" customHeight="1" x14ac:dyDescent="0.15">
      <c r="A46" s="123" t="s">
        <v>74</v>
      </c>
      <c r="B46" s="124"/>
      <c r="C46" s="125">
        <f>SUMIFS(C$7:C$41,$B$7:$B$41,"沿")</f>
        <v>339216203</v>
      </c>
      <c r="D46" s="126">
        <f t="shared" ref="D46:F46" si="15">SUMIFS(D$7:D$41,$B$7:$B$41,"沿")</f>
        <v>4586040</v>
      </c>
      <c r="E46" s="127">
        <f t="shared" si="15"/>
        <v>344063445</v>
      </c>
      <c r="F46" s="127">
        <f t="shared" si="15"/>
        <v>321138097</v>
      </c>
      <c r="G46" s="128">
        <f t="shared" si="0"/>
        <v>7.1387817933043305</v>
      </c>
      <c r="H46" s="125">
        <f>SUMIFS(H$7:H$41,$B$7:$B$41,"沿")</f>
        <v>337103188</v>
      </c>
      <c r="I46" s="126">
        <f t="shared" ref="I46:K46" si="16">SUMIFS(I$7:I$41,$B$7:$B$41,"沿")</f>
        <v>1666033</v>
      </c>
      <c r="J46" s="127">
        <f t="shared" si="16"/>
        <v>339030423</v>
      </c>
      <c r="K46" s="127">
        <f t="shared" si="16"/>
        <v>316287729</v>
      </c>
      <c r="L46" s="128">
        <f t="shared" si="1"/>
        <v>7.1905078555861399</v>
      </c>
      <c r="M46" s="129">
        <f t="shared" si="11"/>
        <v>99.377089012460885</v>
      </c>
      <c r="N46" s="130">
        <f t="shared" si="11"/>
        <v>36.328357362779215</v>
      </c>
      <c r="O46" s="131">
        <f>IFERROR(ROUND(J46/E46*100,1),"-")</f>
        <v>98.5</v>
      </c>
      <c r="P46" s="132">
        <f>IFERROR(ROUND(K46/F46*100,1),"-")</f>
        <v>98.5</v>
      </c>
      <c r="Q46" s="131">
        <f t="shared" si="4"/>
        <v>0</v>
      </c>
      <c r="R46" s="127">
        <f t="shared" ref="R46:AB46" si="17">SUMIFS(R$7:R$41,$B$7:$B$41,"沿")</f>
        <v>5155679</v>
      </c>
      <c r="S46" s="127">
        <f t="shared" si="17"/>
        <v>5149444</v>
      </c>
      <c r="T46" s="125">
        <f t="shared" si="17"/>
        <v>85422</v>
      </c>
      <c r="U46" s="126">
        <f t="shared" si="17"/>
        <v>7477</v>
      </c>
      <c r="V46" s="127">
        <f t="shared" si="17"/>
        <v>92899</v>
      </c>
      <c r="W46" s="125">
        <f t="shared" si="17"/>
        <v>8039</v>
      </c>
      <c r="X46" s="126">
        <f t="shared" si="17"/>
        <v>348356</v>
      </c>
      <c r="Y46" s="127">
        <f t="shared" si="17"/>
        <v>356395</v>
      </c>
      <c r="Z46" s="125">
        <f t="shared" si="17"/>
        <v>2190398</v>
      </c>
      <c r="AA46" s="126">
        <f t="shared" si="17"/>
        <v>2579128</v>
      </c>
      <c r="AB46" s="127">
        <f t="shared" si="17"/>
        <v>4769526</v>
      </c>
    </row>
    <row r="47" spans="1:28" s="53" customFormat="1" ht="15" customHeight="1" x14ac:dyDescent="0.15">
      <c r="A47" s="133" t="s">
        <v>75</v>
      </c>
      <c r="B47" s="134"/>
      <c r="C47" s="135">
        <f>SUMIFS(C$7:C$41,$B$7:$B$41,"-")</f>
        <v>82951483</v>
      </c>
      <c r="D47" s="136">
        <f t="shared" ref="D47:F47" si="18">SUMIFS(D$7:D$41,$B$7:$B$41,"-")</f>
        <v>2462506</v>
      </c>
      <c r="E47" s="137">
        <f t="shared" si="18"/>
        <v>85557404</v>
      </c>
      <c r="F47" s="137">
        <f t="shared" si="18"/>
        <v>80225251.799999997</v>
      </c>
      <c r="G47" s="138">
        <f t="shared" si="0"/>
        <v>6.6464761161397847</v>
      </c>
      <c r="H47" s="135">
        <f>SUMIFS(H$7:H$41,$B$7:$B$41,"-")</f>
        <v>82114997</v>
      </c>
      <c r="I47" s="136">
        <f t="shared" ref="I47:K47" si="19">SUMIFS(I$7:I$41,$B$7:$B$41,"-")</f>
        <v>546453</v>
      </c>
      <c r="J47" s="137">
        <f t="shared" si="19"/>
        <v>82804865</v>
      </c>
      <c r="K47" s="137">
        <f t="shared" si="19"/>
        <v>77498811</v>
      </c>
      <c r="L47" s="138">
        <f t="shared" si="1"/>
        <v>6.8466263308220308</v>
      </c>
      <c r="M47" s="139">
        <f t="shared" si="11"/>
        <v>98.991596087558804</v>
      </c>
      <c r="N47" s="140">
        <f t="shared" si="11"/>
        <v>22.190930702300825</v>
      </c>
      <c r="O47" s="141">
        <f t="shared" si="12"/>
        <v>96.8</v>
      </c>
      <c r="P47" s="142">
        <f t="shared" si="12"/>
        <v>96.6</v>
      </c>
      <c r="Q47" s="141">
        <f t="shared" si="4"/>
        <v>0.20000000000000284</v>
      </c>
      <c r="R47" s="137">
        <f t="shared" ref="R47:AB47" si="20">SUMIFS(R$7:R$41,$B$7:$B$41,"-")</f>
        <v>216501</v>
      </c>
      <c r="S47" s="137">
        <f t="shared" si="20"/>
        <v>216111</v>
      </c>
      <c r="T47" s="135">
        <f t="shared" si="20"/>
        <v>25630</v>
      </c>
      <c r="U47" s="136">
        <f t="shared" si="20"/>
        <v>1571</v>
      </c>
      <c r="V47" s="137">
        <f t="shared" si="20"/>
        <v>27201</v>
      </c>
      <c r="W47" s="135">
        <f t="shared" si="20"/>
        <v>12114</v>
      </c>
      <c r="X47" s="136">
        <f t="shared" si="20"/>
        <v>243591</v>
      </c>
      <c r="Y47" s="137">
        <f t="shared" si="20"/>
        <v>255705</v>
      </c>
      <c r="Z47" s="135">
        <f t="shared" si="20"/>
        <v>850002</v>
      </c>
      <c r="AA47" s="136">
        <f t="shared" si="20"/>
        <v>1674033</v>
      </c>
      <c r="AB47" s="137">
        <f t="shared" si="20"/>
        <v>2524035</v>
      </c>
    </row>
    <row r="48" spans="1:28" s="53" customFormat="1" ht="15" hidden="1" customHeight="1" outlineLevel="1" x14ac:dyDescent="0.15">
      <c r="A48" s="112" t="s">
        <v>76</v>
      </c>
      <c r="B48" s="113"/>
      <c r="C48" s="114">
        <f>SUM(C8:C20)</f>
        <v>117964286</v>
      </c>
      <c r="D48" s="115">
        <f>SUM(D8:D20)</f>
        <v>3210073</v>
      </c>
      <c r="E48" s="116">
        <f>SUM(E8:E20)</f>
        <v>121372003</v>
      </c>
      <c r="F48" s="117">
        <f>SUM(F8:F20)</f>
        <v>114634924</v>
      </c>
      <c r="G48" s="122">
        <f t="shared" si="0"/>
        <v>5.8769864932260951</v>
      </c>
      <c r="H48" s="114">
        <f>SUM(H8:H20)</f>
        <v>116717365</v>
      </c>
      <c r="I48" s="115">
        <f>SUM(I8:I20)</f>
        <v>795987</v>
      </c>
      <c r="J48" s="116">
        <f>SUM(J8:J20)</f>
        <v>117710996</v>
      </c>
      <c r="K48" s="117">
        <f>SUM(K8:K20)</f>
        <v>111087036</v>
      </c>
      <c r="L48" s="122">
        <f t="shared" si="1"/>
        <v>5.9628560077883437</v>
      </c>
      <c r="M48" s="143">
        <f t="shared" si="11"/>
        <v>98.942967365563504</v>
      </c>
      <c r="N48" s="144">
        <f t="shared" si="11"/>
        <v>24.796538894909865</v>
      </c>
      <c r="O48" s="119">
        <f t="shared" si="12"/>
        <v>97</v>
      </c>
      <c r="P48" s="120">
        <f t="shared" si="12"/>
        <v>96.9</v>
      </c>
      <c r="Q48" s="119">
        <f t="shared" si="4"/>
        <v>9.9999999999994316E-2</v>
      </c>
      <c r="R48" s="121">
        <f t="shared" ref="R48:AB48" si="21">SUM(R8:R20)</f>
        <v>614288</v>
      </c>
      <c r="S48" s="117">
        <f t="shared" si="21"/>
        <v>612383</v>
      </c>
      <c r="T48" s="114">
        <f t="shared" si="21"/>
        <v>34765</v>
      </c>
      <c r="U48" s="115">
        <f t="shared" si="21"/>
        <v>2019</v>
      </c>
      <c r="V48" s="117">
        <f t="shared" si="21"/>
        <v>36784</v>
      </c>
      <c r="W48" s="116">
        <f t="shared" si="21"/>
        <v>7530</v>
      </c>
      <c r="X48" s="115">
        <f t="shared" si="21"/>
        <v>303194</v>
      </c>
      <c r="Y48" s="117">
        <f t="shared" si="21"/>
        <v>310724</v>
      </c>
      <c r="Z48" s="114">
        <f t="shared" si="21"/>
        <v>1274156</v>
      </c>
      <c r="AA48" s="115">
        <f t="shared" si="21"/>
        <v>2112911</v>
      </c>
      <c r="AB48" s="117">
        <f t="shared" si="21"/>
        <v>3387067</v>
      </c>
    </row>
    <row r="49" spans="1:28" s="53" customFormat="1" ht="15" hidden="1" customHeight="1" outlineLevel="1" x14ac:dyDescent="0.15">
      <c r="A49" s="112" t="s">
        <v>77</v>
      </c>
      <c r="B49" s="113"/>
      <c r="C49" s="114">
        <f>SUM(C21:C27)</f>
        <v>14346042</v>
      </c>
      <c r="D49" s="115">
        <f>SUM(D21:D27)</f>
        <v>458285</v>
      </c>
      <c r="E49" s="116">
        <f>SUM(E21:E27)</f>
        <v>14829104</v>
      </c>
      <c r="F49" s="117">
        <f>SUM(F21:F27)</f>
        <v>14025108.800000001</v>
      </c>
      <c r="G49" s="122">
        <f t="shared" si="0"/>
        <v>5.7325416256307351</v>
      </c>
      <c r="H49" s="114">
        <f>SUM(H21:H27)</f>
        <v>14204840</v>
      </c>
      <c r="I49" s="115">
        <f>SUM(I21:I27)</f>
        <v>111029</v>
      </c>
      <c r="J49" s="116">
        <f>SUM(J21:J27)</f>
        <v>14340646</v>
      </c>
      <c r="K49" s="117">
        <f>SUM(K21:K27)</f>
        <v>13527070</v>
      </c>
      <c r="L49" s="122">
        <f t="shared" si="1"/>
        <v>6.0144288452710013</v>
      </c>
      <c r="M49" s="143">
        <f t="shared" si="11"/>
        <v>99.015742460533716</v>
      </c>
      <c r="N49" s="144">
        <f t="shared" si="11"/>
        <v>24.227063944925099</v>
      </c>
      <c r="O49" s="119">
        <f t="shared" si="12"/>
        <v>96.7</v>
      </c>
      <c r="P49" s="120">
        <f t="shared" si="12"/>
        <v>96.4</v>
      </c>
      <c r="Q49" s="119">
        <f t="shared" si="4"/>
        <v>0.29999999999999716</v>
      </c>
      <c r="R49" s="121">
        <f t="shared" ref="R49:AB49" si="22">SUM(R21:R27)</f>
        <v>0</v>
      </c>
      <c r="S49" s="117">
        <f t="shared" si="22"/>
        <v>0</v>
      </c>
      <c r="T49" s="114">
        <f t="shared" si="22"/>
        <v>3268</v>
      </c>
      <c r="U49" s="115">
        <f t="shared" si="22"/>
        <v>72</v>
      </c>
      <c r="V49" s="145">
        <f t="shared" si="22"/>
        <v>3340</v>
      </c>
      <c r="W49" s="116">
        <f t="shared" si="22"/>
        <v>2278</v>
      </c>
      <c r="X49" s="115">
        <f t="shared" si="22"/>
        <v>31332</v>
      </c>
      <c r="Y49" s="145">
        <f t="shared" si="22"/>
        <v>33610</v>
      </c>
      <c r="Z49" s="114">
        <f t="shared" si="22"/>
        <v>142192</v>
      </c>
      <c r="AA49" s="115">
        <f t="shared" si="22"/>
        <v>315996</v>
      </c>
      <c r="AB49" s="145">
        <f t="shared" si="22"/>
        <v>458188</v>
      </c>
    </row>
    <row r="50" spans="1:28" s="53" customFormat="1" ht="15" hidden="1" customHeight="1" outlineLevel="1" x14ac:dyDescent="0.15">
      <c r="A50" s="112" t="s">
        <v>78</v>
      </c>
      <c r="B50" s="113"/>
      <c r="C50" s="114">
        <f>SUM(C28:C35)</f>
        <v>25648490</v>
      </c>
      <c r="D50" s="115">
        <f>SUM(D28:D35)</f>
        <v>485904</v>
      </c>
      <c r="E50" s="116">
        <f>SUM(E28:E35)</f>
        <v>26167563</v>
      </c>
      <c r="F50" s="117">
        <f>SUM(F28:F35)</f>
        <v>24282270</v>
      </c>
      <c r="G50" s="122">
        <f t="shared" si="0"/>
        <v>7.7640723046074358</v>
      </c>
      <c r="H50" s="114">
        <f>SUM(H28:H35)</f>
        <v>25490425</v>
      </c>
      <c r="I50" s="115">
        <f>SUM(I28:I35)</f>
        <v>116235</v>
      </c>
      <c r="J50" s="116">
        <f>SUM(J28:J35)</f>
        <v>25639829</v>
      </c>
      <c r="K50" s="117">
        <f>SUM(K28:K35)</f>
        <v>23755329</v>
      </c>
      <c r="L50" s="122">
        <f t="shared" si="1"/>
        <v>7.9329568535969344</v>
      </c>
      <c r="M50" s="143">
        <f t="shared" si="11"/>
        <v>99.383725903552218</v>
      </c>
      <c r="N50" s="144">
        <f t="shared" si="11"/>
        <v>23.921391879877508</v>
      </c>
      <c r="O50" s="119">
        <f t="shared" si="12"/>
        <v>98</v>
      </c>
      <c r="P50" s="120">
        <f t="shared" si="12"/>
        <v>97.8</v>
      </c>
      <c r="Q50" s="119">
        <f t="shared" si="4"/>
        <v>0.20000000000000284</v>
      </c>
      <c r="R50" s="121">
        <f t="shared" ref="R50:AB50" si="23">SUM(R28:R35)</f>
        <v>5627</v>
      </c>
      <c r="S50" s="117">
        <f t="shared" si="23"/>
        <v>5659</v>
      </c>
      <c r="T50" s="114">
        <f t="shared" si="23"/>
        <v>10352</v>
      </c>
      <c r="U50" s="115">
        <f t="shared" si="23"/>
        <v>1600</v>
      </c>
      <c r="V50" s="145">
        <f t="shared" si="23"/>
        <v>11952</v>
      </c>
      <c r="W50" s="116">
        <f t="shared" si="23"/>
        <v>6489</v>
      </c>
      <c r="X50" s="115">
        <f t="shared" si="23"/>
        <v>58532</v>
      </c>
      <c r="Y50" s="145">
        <f t="shared" si="23"/>
        <v>65021</v>
      </c>
      <c r="Z50" s="114">
        <f t="shared" si="23"/>
        <v>161928</v>
      </c>
      <c r="AA50" s="115">
        <f t="shared" si="23"/>
        <v>312737</v>
      </c>
      <c r="AB50" s="145">
        <f t="shared" si="23"/>
        <v>474665</v>
      </c>
    </row>
    <row r="51" spans="1:28" s="53" customFormat="1" ht="15" hidden="1" customHeight="1" outlineLevel="1" x14ac:dyDescent="0.15">
      <c r="A51" s="112" t="s">
        <v>79</v>
      </c>
      <c r="B51" s="113"/>
      <c r="C51" s="114">
        <f>SUM(C36:C39)</f>
        <v>8177422</v>
      </c>
      <c r="D51" s="115">
        <f>SUM(D36:D39)</f>
        <v>219750</v>
      </c>
      <c r="E51" s="116">
        <f>SUM(E36:E39)</f>
        <v>8412400</v>
      </c>
      <c r="F51" s="117">
        <f>SUM(F36:F39)</f>
        <v>7693998</v>
      </c>
      <c r="G51" s="122">
        <f t="shared" si="0"/>
        <v>9.3371742493304524</v>
      </c>
      <c r="H51" s="114">
        <f>SUM(H36:H39)</f>
        <v>8098714</v>
      </c>
      <c r="I51" s="115">
        <f>SUM(I36:I39)</f>
        <v>63278</v>
      </c>
      <c r="J51" s="116">
        <f>SUM(J36:J39)</f>
        <v>8177220</v>
      </c>
      <c r="K51" s="117">
        <f>SUM(K36:K39)</f>
        <v>7458532</v>
      </c>
      <c r="L51" s="122">
        <f t="shared" si="1"/>
        <v>9.6357835563352143</v>
      </c>
      <c r="M51" s="143">
        <f t="shared" si="11"/>
        <v>99.037496169330623</v>
      </c>
      <c r="N51" s="144">
        <f t="shared" si="11"/>
        <v>28.795449374288967</v>
      </c>
      <c r="O51" s="119">
        <f t="shared" si="12"/>
        <v>97.2</v>
      </c>
      <c r="P51" s="120">
        <f t="shared" si="12"/>
        <v>96.9</v>
      </c>
      <c r="Q51" s="119">
        <f t="shared" si="4"/>
        <v>0.29999999999999716</v>
      </c>
      <c r="R51" s="121">
        <f t="shared" ref="R51:AB51" si="24">SUM(R36:R39)</f>
        <v>0</v>
      </c>
      <c r="S51" s="117">
        <f t="shared" si="24"/>
        <v>0</v>
      </c>
      <c r="T51" s="114">
        <f t="shared" si="24"/>
        <v>1529</v>
      </c>
      <c r="U51" s="115">
        <f t="shared" si="24"/>
        <v>108</v>
      </c>
      <c r="V51" s="145">
        <f t="shared" si="24"/>
        <v>1637</v>
      </c>
      <c r="W51" s="116">
        <f t="shared" si="24"/>
        <v>325</v>
      </c>
      <c r="X51" s="115">
        <f t="shared" si="24"/>
        <v>20385</v>
      </c>
      <c r="Y51" s="145">
        <f t="shared" si="24"/>
        <v>20710</v>
      </c>
      <c r="Z51" s="114">
        <f t="shared" si="24"/>
        <v>79912</v>
      </c>
      <c r="AA51" s="115">
        <f t="shared" si="24"/>
        <v>136195</v>
      </c>
      <c r="AB51" s="145">
        <f t="shared" si="24"/>
        <v>216107</v>
      </c>
    </row>
    <row r="52" spans="1:28" s="53" customFormat="1" ht="15" hidden="1" customHeight="1" outlineLevel="1" x14ac:dyDescent="0.15">
      <c r="A52" s="112" t="s">
        <v>80</v>
      </c>
      <c r="B52" s="113"/>
      <c r="C52" s="114">
        <f t="shared" ref="C52:F53" si="25">SUM(C40:C40)</f>
        <v>6066406</v>
      </c>
      <c r="D52" s="115">
        <f t="shared" si="25"/>
        <v>21431</v>
      </c>
      <c r="E52" s="116">
        <f t="shared" si="25"/>
        <v>6088962</v>
      </c>
      <c r="F52" s="117">
        <f t="shared" si="25"/>
        <v>3428871</v>
      </c>
      <c r="G52" s="122">
        <f t="shared" si="0"/>
        <v>77.579209016612168</v>
      </c>
      <c r="H52" s="114">
        <f t="shared" ref="H52:K53" si="26">SUM(H40:H40)</f>
        <v>6058863</v>
      </c>
      <c r="I52" s="115">
        <f t="shared" si="26"/>
        <v>5094</v>
      </c>
      <c r="J52" s="116">
        <f t="shared" si="26"/>
        <v>6065082</v>
      </c>
      <c r="K52" s="117">
        <f t="shared" si="26"/>
        <v>3407069</v>
      </c>
      <c r="L52" s="122">
        <f t="shared" si="1"/>
        <v>78.014651302923426</v>
      </c>
      <c r="M52" s="143">
        <f t="shared" si="11"/>
        <v>99.875659492622162</v>
      </c>
      <c r="N52" s="144">
        <f t="shared" si="11"/>
        <v>23.769306145303531</v>
      </c>
      <c r="O52" s="119">
        <f t="shared" si="12"/>
        <v>99.6</v>
      </c>
      <c r="P52" s="120">
        <f t="shared" si="12"/>
        <v>99.4</v>
      </c>
      <c r="Q52" s="119">
        <f t="shared" si="4"/>
        <v>0.19999999999998863</v>
      </c>
      <c r="R52" s="121">
        <f t="shared" ref="R52:AB53" si="27">SUM(R40:R40)</f>
        <v>0</v>
      </c>
      <c r="S52" s="117">
        <f t="shared" si="27"/>
        <v>0</v>
      </c>
      <c r="T52" s="114">
        <f t="shared" si="27"/>
        <v>0</v>
      </c>
      <c r="U52" s="115">
        <f t="shared" si="27"/>
        <v>0</v>
      </c>
      <c r="V52" s="145">
        <f t="shared" si="27"/>
        <v>0</v>
      </c>
      <c r="W52" s="116">
        <f t="shared" si="27"/>
        <v>0</v>
      </c>
      <c r="X52" s="115">
        <f t="shared" si="27"/>
        <v>1146</v>
      </c>
      <c r="Y52" s="145">
        <f t="shared" si="27"/>
        <v>1146</v>
      </c>
      <c r="Z52" s="114">
        <f t="shared" si="27"/>
        <v>7543</v>
      </c>
      <c r="AA52" s="115">
        <f t="shared" si="27"/>
        <v>15191</v>
      </c>
      <c r="AB52" s="145">
        <f t="shared" si="27"/>
        <v>22734</v>
      </c>
    </row>
    <row r="53" spans="1:28" s="53" customFormat="1" ht="15" hidden="1" customHeight="1" outlineLevel="1" x14ac:dyDescent="0.15">
      <c r="A53" s="112" t="s">
        <v>81</v>
      </c>
      <c r="B53" s="113"/>
      <c r="C53" s="114">
        <f t="shared" si="25"/>
        <v>1418958</v>
      </c>
      <c r="D53" s="115">
        <f t="shared" si="25"/>
        <v>29351</v>
      </c>
      <c r="E53" s="116">
        <f t="shared" si="25"/>
        <v>1451662</v>
      </c>
      <c r="F53" s="117">
        <f t="shared" si="25"/>
        <v>1399098</v>
      </c>
      <c r="G53" s="122">
        <f t="shared" si="0"/>
        <v>3.7569920048488386</v>
      </c>
      <c r="H53" s="114">
        <f t="shared" si="26"/>
        <v>1402210</v>
      </c>
      <c r="I53" s="115">
        <f t="shared" si="26"/>
        <v>6908</v>
      </c>
      <c r="J53" s="116">
        <f t="shared" si="26"/>
        <v>1412471</v>
      </c>
      <c r="K53" s="117">
        <f t="shared" si="26"/>
        <v>1372472</v>
      </c>
      <c r="L53" s="122">
        <f t="shared" si="1"/>
        <v>2.9143763952925816</v>
      </c>
      <c r="M53" s="143">
        <f t="shared" si="11"/>
        <v>98.819697270814217</v>
      </c>
      <c r="N53" s="144">
        <f t="shared" si="11"/>
        <v>23.535825014479915</v>
      </c>
      <c r="O53" s="119">
        <f t="shared" si="12"/>
        <v>97.3</v>
      </c>
      <c r="P53" s="120">
        <f t="shared" si="12"/>
        <v>98.1</v>
      </c>
      <c r="Q53" s="119">
        <f t="shared" si="4"/>
        <v>-0.79999999999999716</v>
      </c>
      <c r="R53" s="121">
        <f t="shared" si="27"/>
        <v>0</v>
      </c>
      <c r="S53" s="117">
        <f t="shared" si="27"/>
        <v>0</v>
      </c>
      <c r="T53" s="114">
        <f t="shared" si="27"/>
        <v>1614</v>
      </c>
      <c r="U53" s="115">
        <f t="shared" si="27"/>
        <v>9</v>
      </c>
      <c r="V53" s="145">
        <f t="shared" si="27"/>
        <v>1623</v>
      </c>
      <c r="W53" s="116">
        <f t="shared" si="27"/>
        <v>0</v>
      </c>
      <c r="X53" s="115">
        <f t="shared" si="27"/>
        <v>346</v>
      </c>
      <c r="Y53" s="145">
        <f t="shared" si="27"/>
        <v>346</v>
      </c>
      <c r="Z53" s="114">
        <f t="shared" si="27"/>
        <v>18362</v>
      </c>
      <c r="AA53" s="115">
        <f t="shared" si="27"/>
        <v>22106</v>
      </c>
      <c r="AB53" s="145">
        <f t="shared" si="27"/>
        <v>40468</v>
      </c>
    </row>
    <row r="54" spans="1:28" ht="15" customHeight="1" collapsed="1" x14ac:dyDescent="0.4">
      <c r="B54" s="8" t="s">
        <v>82</v>
      </c>
    </row>
  </sheetData>
  <autoFilter ref="A6:AB41" xr:uid="{00000000-0001-0000-0100-000000000000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7:XFD53 AC1:XFD1 C57:XFD1048576" xr:uid="{9C070F55-CBFC-4487-A74C-154722E44DD4}"/>
    <dataValidation imeMode="on" allowBlank="1" showInputMessage="1" showErrorMessage="1" sqref="A57:B1048576 B54 F2:I2 A1:B1 B7:B41 F3:G3 K2 D5:G6 D2:E3 H3:H6 I5:L6 I3:L3 M2:M6 N3:Q3 N5:Q6 A2:A4 B2:B3 C2:C6 S3 R3:R6 S6 A7:A53 T2:XFD6" xr:uid="{F0066251-4A4D-4B8E-873C-5B281FEBB5E1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3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②税目別（計）</vt:lpstr>
      <vt:lpstr>'②税目別（計）'!Print_Area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dcterms:created xsi:type="dcterms:W3CDTF">2026-09-07T07:24:45Z</dcterms:created>
  <dcterms:modified xsi:type="dcterms:W3CDTF">2026-09-18T05:15:02Z</dcterms:modified>
</cp:coreProperties>
</file>