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197405D5-DB87-4F64-8CC3-01BE4A3868FB}" xr6:coauthVersionLast="47" xr6:coauthVersionMax="47" xr10:uidLastSave="{00000000-0000-0000-0000-000000000000}"/>
  <bookViews>
    <workbookView xWindow="-120" yWindow="-120" windowWidth="19440" windowHeight="10320" xr2:uid="{00000000-000D-0000-FFFF-FFFF00000000}"/>
  </bookViews>
  <sheets>
    <sheet name="申込フォーム★9月11日〆" sheetId="5" r:id="rId1"/>
    <sheet name="実績報告フォーム★12月8日〆" sheetId="4" r:id="rId2"/>
  </sheets>
  <definedNames>
    <definedName name="_xlnm.Print_Area" localSheetId="1">実績報告フォーム★12月8日〆!$A$1:$J$24</definedName>
    <definedName name="_xlnm.Print_Area" localSheetId="0">申込フォーム★9月11日〆!$A$1:$G$30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" i="4" l="1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10" i="4"/>
  <c r="D3" i="4"/>
  <c r="O7" i="4" l="1"/>
  <c r="M9" i="4"/>
  <c r="M11" i="4"/>
  <c r="M12" i="4"/>
  <c r="M13" i="4"/>
  <c r="M14" i="4"/>
  <c r="M15" i="4"/>
  <c r="M16" i="4"/>
  <c r="M17" i="4"/>
  <c r="M18" i="4"/>
  <c r="M19" i="4"/>
  <c r="M20" i="4"/>
  <c r="M21" i="4"/>
  <c r="M22" i="4"/>
  <c r="M23" i="4"/>
  <c r="M24" i="4"/>
  <c r="N11" i="4"/>
  <c r="N12" i="4"/>
  <c r="N13" i="4"/>
  <c r="N14" i="4"/>
  <c r="N15" i="4"/>
  <c r="N16" i="4"/>
  <c r="N17" i="4"/>
  <c r="N18" i="4"/>
  <c r="N19" i="4"/>
  <c r="N20" i="4"/>
  <c r="N21" i="4"/>
  <c r="N22" i="4"/>
  <c r="N23" i="4"/>
  <c r="N24" i="4"/>
  <c r="N9" i="4"/>
  <c r="C10" i="4" l="1"/>
  <c r="K10" i="4"/>
  <c r="G11" i="5"/>
  <c r="G10" i="5"/>
  <c r="G9" i="5"/>
  <c r="G8" i="5"/>
  <c r="G7" i="5"/>
  <c r="G6" i="5" s="1"/>
  <c r="D4" i="4"/>
  <c r="L10" i="4"/>
  <c r="L9" i="4"/>
  <c r="O5" i="4" l="1"/>
  <c r="O4" i="4"/>
  <c r="O3" i="4"/>
  <c r="O2" i="4"/>
  <c r="M10" i="4"/>
  <c r="N10" i="4"/>
  <c r="O6" i="4" l="1"/>
  <c r="K9" i="4"/>
  <c r="H9" i="4"/>
  <c r="F9" i="4"/>
  <c r="D9" i="4"/>
  <c r="C9" i="4"/>
  <c r="K11" i="4"/>
  <c r="K12" i="4"/>
  <c r="K13" i="4"/>
  <c r="K14" i="4"/>
  <c r="K15" i="4"/>
  <c r="K16" i="4"/>
  <c r="K17" i="4"/>
  <c r="K18" i="4"/>
  <c r="K19" i="4"/>
  <c r="K20" i="4"/>
  <c r="K21" i="4"/>
  <c r="K22" i="4"/>
  <c r="K23" i="4"/>
  <c r="K24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D6" i="4"/>
  <c r="D5" i="4"/>
  <c r="L12" i="4" l="1"/>
  <c r="L13" i="4"/>
  <c r="L14" i="4"/>
  <c r="L15" i="4"/>
  <c r="L16" i="4"/>
  <c r="L17" i="4"/>
  <c r="L18" i="4"/>
  <c r="L19" i="4"/>
  <c r="L20" i="4"/>
  <c r="L21" i="4"/>
  <c r="L22" i="4"/>
  <c r="L23" i="4"/>
  <c r="L24" i="4"/>
  <c r="L11" i="4"/>
</calcChain>
</file>

<file path=xl/sharedStrings.xml><?xml version="1.0" encoding="utf-8"?>
<sst xmlns="http://schemas.openxmlformats.org/spreadsheetml/2006/main" count="64" uniqueCount="57">
  <si>
    <t>事業所名</t>
    <rPh sb="0" eb="3">
      <t>ジギョウショ</t>
    </rPh>
    <rPh sb="3" eb="4">
      <t>メイ</t>
    </rPh>
    <phoneticPr fontId="1"/>
  </si>
  <si>
    <t>事業所住所</t>
    <rPh sb="0" eb="3">
      <t>ジギョウショ</t>
    </rPh>
    <rPh sb="3" eb="5">
      <t>ジュウショ</t>
    </rPh>
    <phoneticPr fontId="1"/>
  </si>
  <si>
    <t>ご担当者氏名</t>
    <rPh sb="1" eb="4">
      <t>タントウシャ</t>
    </rPh>
    <rPh sb="4" eb="6">
      <t>シメイ</t>
    </rPh>
    <phoneticPr fontId="1"/>
  </si>
  <si>
    <t>ご担当者部署</t>
    <rPh sb="1" eb="4">
      <t>タントウシャ</t>
    </rPh>
    <rPh sb="4" eb="6">
      <t>ブショ</t>
    </rPh>
    <phoneticPr fontId="1"/>
  </si>
  <si>
    <t>電話番号</t>
    <rPh sb="0" eb="2">
      <t>デンワ</t>
    </rPh>
    <rPh sb="2" eb="4">
      <t>バンゴウ</t>
    </rPh>
    <phoneticPr fontId="1"/>
  </si>
  <si>
    <t>チーム名</t>
    <rPh sb="3" eb="4">
      <t>メイ</t>
    </rPh>
    <phoneticPr fontId="1"/>
  </si>
  <si>
    <t>№</t>
    <phoneticPr fontId="1"/>
  </si>
  <si>
    <t>ﾒﾝﾊﾞｰ1人目</t>
    <rPh sb="6" eb="7">
      <t>ニン</t>
    </rPh>
    <rPh sb="7" eb="8">
      <t>メ</t>
    </rPh>
    <phoneticPr fontId="1"/>
  </si>
  <si>
    <t>例）トメト</t>
    <rPh sb="0" eb="1">
      <t>レイ</t>
    </rPh>
    <phoneticPr fontId="1"/>
  </si>
  <si>
    <t>例）アポー</t>
    <rPh sb="0" eb="1">
      <t>レイ</t>
    </rPh>
    <phoneticPr fontId="1"/>
  </si>
  <si>
    <t>例）ブロッコ</t>
    <rPh sb="0" eb="1">
      <t>レイ</t>
    </rPh>
    <phoneticPr fontId="1"/>
  </si>
  <si>
    <t>1人目の実績</t>
    <rPh sb="1" eb="2">
      <t>ニン</t>
    </rPh>
    <rPh sb="2" eb="3">
      <t>メ</t>
    </rPh>
    <rPh sb="4" eb="6">
      <t>ジッセキ</t>
    </rPh>
    <phoneticPr fontId="1"/>
  </si>
  <si>
    <t>ﾒﾝﾊﾞｰ2人目</t>
    <rPh sb="6" eb="7">
      <t>ニン</t>
    </rPh>
    <rPh sb="7" eb="8">
      <t>メ</t>
    </rPh>
    <phoneticPr fontId="1"/>
  </si>
  <si>
    <t>2人目の実績</t>
    <rPh sb="1" eb="2">
      <t>ニン</t>
    </rPh>
    <rPh sb="2" eb="3">
      <t>メ</t>
    </rPh>
    <rPh sb="4" eb="6">
      <t>ジッセキ</t>
    </rPh>
    <phoneticPr fontId="1"/>
  </si>
  <si>
    <t>ﾒﾝﾊﾞｰ3人目</t>
    <rPh sb="6" eb="7">
      <t>ニン</t>
    </rPh>
    <rPh sb="7" eb="8">
      <t>メ</t>
    </rPh>
    <phoneticPr fontId="1"/>
  </si>
  <si>
    <t>3人目の実績</t>
    <rPh sb="1" eb="2">
      <t>ニン</t>
    </rPh>
    <rPh sb="2" eb="3">
      <t>メ</t>
    </rPh>
    <rPh sb="4" eb="6">
      <t>ジッセキ</t>
    </rPh>
    <phoneticPr fontId="1"/>
  </si>
  <si>
    <t>例）３</t>
    <rPh sb="0" eb="1">
      <t>レイ</t>
    </rPh>
    <phoneticPr fontId="1"/>
  </si>
  <si>
    <t>チャレンジレベル</t>
    <phoneticPr fontId="1"/>
  </si>
  <si>
    <t>ＦＡＸ番号</t>
    <rPh sb="3" eb="5">
      <t>バンゴウ</t>
    </rPh>
    <phoneticPr fontId="1"/>
  </si>
  <si>
    <t>メールアドレス</t>
    <phoneticPr fontId="1"/>
  </si>
  <si>
    <t>（単位：日）</t>
    <rPh sb="1" eb="3">
      <t>タンイ</t>
    </rPh>
    <rPh sb="4" eb="5">
      <t>ヒ</t>
    </rPh>
    <phoneticPr fontId="1"/>
  </si>
  <si>
    <t>3人の平均</t>
    <rPh sb="1" eb="2">
      <t>ニン</t>
    </rPh>
    <rPh sb="3" eb="5">
      <t>ヘイキン</t>
    </rPh>
    <phoneticPr fontId="1"/>
  </si>
  <si>
    <t>例</t>
    <rPh sb="0" eb="1">
      <t>レイ</t>
    </rPh>
    <phoneticPr fontId="1"/>
  </si>
  <si>
    <t>やさい食べるんじゃ―</t>
    <rPh sb="3" eb="4">
      <t>タ</t>
    </rPh>
    <phoneticPr fontId="1"/>
  </si>
  <si>
    <t>メール：</t>
    <phoneticPr fontId="1"/>
  </si>
  <si>
    <t>022-362-6161</t>
    <phoneticPr fontId="1"/>
  </si>
  <si>
    <t>sdhwfzke@pref.miyagi.lg.jp</t>
    <phoneticPr fontId="1"/>
  </si>
  <si>
    <t>チャレンジ
レベル</t>
    <phoneticPr fontId="1"/>
  </si>
  <si>
    <t>　　</t>
    <phoneticPr fontId="1"/>
  </si>
  <si>
    <t>メンバー1人目</t>
    <rPh sb="5" eb="6">
      <t>ニン</t>
    </rPh>
    <rPh sb="6" eb="7">
      <t>メ</t>
    </rPh>
    <phoneticPr fontId="1"/>
  </si>
  <si>
    <t>メンバー2人目</t>
    <rPh sb="5" eb="7">
      <t>ニンメ</t>
    </rPh>
    <phoneticPr fontId="1"/>
  </si>
  <si>
    <t>メンバー3人目</t>
    <rPh sb="5" eb="7">
      <t>ニンメ</t>
    </rPh>
    <phoneticPr fontId="1"/>
  </si>
  <si>
    <t>【送信先】FAX：</t>
    <phoneticPr fontId="1"/>
  </si>
  <si>
    <t>※必要に応じて行を追加してください。</t>
    <rPh sb="1" eb="3">
      <t>ヒツヨウ</t>
    </rPh>
    <rPh sb="4" eb="5">
      <t>オウ</t>
    </rPh>
    <rPh sb="7" eb="8">
      <t>ギョウ</t>
    </rPh>
    <rPh sb="9" eb="11">
      <t>ツイカ</t>
    </rPh>
    <phoneticPr fontId="1"/>
  </si>
  <si>
    <t>例）54</t>
    <rPh sb="0" eb="1">
      <t>レイ</t>
    </rPh>
    <phoneticPr fontId="1"/>
  </si>
  <si>
    <t>例)60</t>
    <rPh sb="0" eb="1">
      <t>レイ</t>
    </rPh>
    <phoneticPr fontId="1"/>
  </si>
  <si>
    <t>例）45</t>
    <rPh sb="0" eb="1">
      <t>レイ</t>
    </rPh>
    <phoneticPr fontId="1"/>
  </si>
  <si>
    <t>事業所郵便番号</t>
    <rPh sb="0" eb="3">
      <t>ジギョウショ</t>
    </rPh>
    <rPh sb="3" eb="7">
      <t>ユウビンバンゴウ</t>
    </rPh>
    <phoneticPr fontId="1"/>
  </si>
  <si>
    <t>レベル１</t>
    <phoneticPr fontId="1"/>
  </si>
  <si>
    <t>レベル２</t>
  </si>
  <si>
    <t>レベル３</t>
  </si>
  <si>
    <t>レベル４</t>
  </si>
  <si>
    <t>レベル１合計</t>
    <rPh sb="4" eb="6">
      <t>ゴウケイ</t>
    </rPh>
    <phoneticPr fontId="1"/>
  </si>
  <si>
    <t>レベル２合計</t>
    <rPh sb="4" eb="6">
      <t>ゴウケイ</t>
    </rPh>
    <phoneticPr fontId="1"/>
  </si>
  <si>
    <t>レベル３合計</t>
    <rPh sb="4" eb="6">
      <t>ゴウケイ</t>
    </rPh>
    <phoneticPr fontId="1"/>
  </si>
  <si>
    <t>レベル４合計</t>
    <rPh sb="4" eb="6">
      <t>ゴウケイ</t>
    </rPh>
    <phoneticPr fontId="1"/>
  </si>
  <si>
    <t>チーム数合計</t>
    <rPh sb="3" eb="4">
      <t>スウ</t>
    </rPh>
    <rPh sb="4" eb="6">
      <t>ゴウケイ</t>
    </rPh>
    <phoneticPr fontId="1"/>
  </si>
  <si>
    <t>※黄色セルは入力不要です。(自動計算)</t>
    <rPh sb="1" eb="3">
      <t>キイロ</t>
    </rPh>
    <rPh sb="6" eb="8">
      <t>ニュウリョク</t>
    </rPh>
    <rPh sb="8" eb="10">
      <t>フヨウ</t>
    </rPh>
    <rPh sb="14" eb="18">
      <t>ジドウケイサン</t>
    </rPh>
    <phoneticPr fontId="1"/>
  </si>
  <si>
    <t>チャレンジ賞</t>
    <rPh sb="5" eb="6">
      <t>ショウ</t>
    </rPh>
    <phoneticPr fontId="1"/>
  </si>
  <si>
    <t>事業所</t>
    <rPh sb="0" eb="3">
      <t>ジギョウショ</t>
    </rPh>
    <phoneticPr fontId="1"/>
  </si>
  <si>
    <t>計</t>
    <rPh sb="0" eb="1">
      <t>ケイ</t>
    </rPh>
    <phoneticPr fontId="1"/>
  </si>
  <si>
    <t>チーム達成賞</t>
    <rPh sb="3" eb="6">
      <t>タッセイショウ</t>
    </rPh>
    <phoneticPr fontId="1"/>
  </si>
  <si>
    <t>事業所平均</t>
    <rPh sb="0" eb="5">
      <t>ジギョウショヘイキン</t>
    </rPh>
    <phoneticPr fontId="1"/>
  </si>
  <si>
    <t>人数合計</t>
    <rPh sb="0" eb="2">
      <t>ニンズウ</t>
    </rPh>
    <rPh sb="2" eb="4">
      <t>ゴウケイ</t>
    </rPh>
    <phoneticPr fontId="1"/>
  </si>
  <si>
    <r>
      <t>大人こそ！ベジプラスチャレンジ2026　</t>
    </r>
    <r>
      <rPr>
        <b/>
        <sz val="18"/>
        <color rgb="FFFF0000"/>
        <rFont val="BIZ UDPゴシック"/>
        <family val="3"/>
        <charset val="128"/>
      </rPr>
      <t>参加申込</t>
    </r>
    <r>
      <rPr>
        <sz val="18"/>
        <color theme="1"/>
        <rFont val="BIZ UDPゴシック"/>
        <family val="3"/>
        <charset val="128"/>
      </rPr>
      <t>用紙</t>
    </r>
    <rPh sb="0" eb="2">
      <t>オトナ</t>
    </rPh>
    <rPh sb="20" eb="22">
      <t>サンカ</t>
    </rPh>
    <rPh sb="22" eb="24">
      <t>モウシコミ</t>
    </rPh>
    <rPh sb="24" eb="26">
      <t>ヨウシ</t>
    </rPh>
    <phoneticPr fontId="1"/>
  </si>
  <si>
    <r>
      <t>大人こそ！ベジプラスチャレンジ2026　</t>
    </r>
    <r>
      <rPr>
        <b/>
        <sz val="18"/>
        <color rgb="FF00B050"/>
        <rFont val="BIZ UDPゴシック"/>
        <family val="3"/>
        <charset val="128"/>
      </rPr>
      <t>報告</t>
    </r>
    <r>
      <rPr>
        <sz val="18"/>
        <color theme="1"/>
        <rFont val="BIZ UDPゴシック"/>
        <family val="3"/>
        <charset val="128"/>
      </rPr>
      <t>用紙</t>
    </r>
    <rPh sb="0" eb="2">
      <t>オトナ</t>
    </rPh>
    <rPh sb="20" eb="22">
      <t>ホウコク</t>
    </rPh>
    <rPh sb="22" eb="24">
      <t>ヨウシ</t>
    </rPh>
    <phoneticPr fontId="1"/>
  </si>
  <si>
    <r>
      <t xml:space="preserve">※黄色セルは入力不要です。
</t>
    </r>
    <r>
      <rPr>
        <sz val="10"/>
        <rFont val="BIZ UDPゴシック"/>
        <family val="3"/>
        <charset val="128"/>
      </rPr>
      <t>（申込フォームを引用しています）</t>
    </r>
    <rPh sb="1" eb="3">
      <t>キイロ</t>
    </rPh>
    <rPh sb="6" eb="8">
      <t>ニュウリョク</t>
    </rPh>
    <rPh sb="8" eb="10">
      <t>フヨウ</t>
    </rPh>
    <rPh sb="15" eb="17">
      <t>モウシコミ</t>
    </rPh>
    <rPh sb="22" eb="24">
      <t>インヨウ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</si>
</sst>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8"/>
      <color theme="1"/>
      <name val="BIZ UDPゴシック"/>
      <family val="3"/>
      <charset val="128"/>
    </font>
    <font>
      <sz val="18"/>
      <name val="BIZ UDPゴシック"/>
      <family val="3"/>
      <charset val="128"/>
    </font>
    <font>
      <b/>
      <sz val="12"/>
      <name val="BIZ UDPゴシック"/>
      <family val="3"/>
      <charset val="128"/>
    </font>
    <font>
      <sz val="10"/>
      <name val="BIZ UDPゴシック"/>
      <family val="3"/>
      <charset val="128"/>
    </font>
    <font>
      <sz val="16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sz val="11"/>
      <color theme="1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8"/>
      <color theme="1"/>
      <name val="BIZ UDPゴシック"/>
      <family val="3"/>
      <charset val="128"/>
    </font>
    <font>
      <b/>
      <sz val="18"/>
      <color rgb="FFFF0000"/>
      <name val="BIZ UDPゴシック"/>
      <family val="3"/>
      <charset val="128"/>
    </font>
    <font>
      <b/>
      <sz val="18"/>
      <color rgb="FF00B050"/>
      <name val="BIZ UDP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center"/>
    </xf>
  </cellStyleXfs>
  <cellXfs count="66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 shrinkToFit="1"/>
    </xf>
    <xf numFmtId="0" fontId="2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vertical="center" shrinkToFit="1"/>
    </xf>
    <xf numFmtId="0" fontId="2" fillId="0" borderId="5" xfId="0" applyFont="1" applyBorder="1" applyAlignment="1">
      <alignment vertical="center" shrinkToFit="1"/>
    </xf>
    <xf numFmtId="0" fontId="2" fillId="0" borderId="6" xfId="0" applyFont="1" applyBorder="1" applyAlignment="1">
      <alignment vertical="center" shrinkToFit="1"/>
    </xf>
    <xf numFmtId="0" fontId="2" fillId="0" borderId="9" xfId="0" applyFont="1" applyBorder="1" applyAlignment="1">
      <alignment vertical="center" shrinkToFit="1"/>
    </xf>
    <xf numFmtId="0" fontId="2" fillId="2" borderId="1" xfId="0" applyFont="1" applyFill="1" applyBorder="1">
      <alignment vertical="center"/>
    </xf>
    <xf numFmtId="0" fontId="2" fillId="2" borderId="2" xfId="0" applyFont="1" applyFill="1" applyBorder="1">
      <alignment vertical="center"/>
    </xf>
    <xf numFmtId="0" fontId="2" fillId="0" borderId="0" xfId="0" applyFont="1" applyBorder="1">
      <alignment vertical="center"/>
    </xf>
    <xf numFmtId="0" fontId="2" fillId="0" borderId="0" xfId="0" applyFont="1" applyFill="1" applyBorder="1">
      <alignment vertical="center"/>
    </xf>
    <xf numFmtId="0" fontId="3" fillId="2" borderId="1" xfId="0" applyFont="1" applyFill="1" applyBorder="1">
      <alignment vertical="center"/>
    </xf>
    <xf numFmtId="0" fontId="3" fillId="2" borderId="2" xfId="0" applyFont="1" applyFill="1" applyBorder="1">
      <alignment vertical="center"/>
    </xf>
    <xf numFmtId="0" fontId="3" fillId="2" borderId="7" xfId="0" applyFont="1" applyFill="1" applyBorder="1" applyAlignment="1">
      <alignment vertical="center" shrinkToFit="1"/>
    </xf>
    <xf numFmtId="0" fontId="3" fillId="0" borderId="7" xfId="0" applyFont="1" applyBorder="1" applyAlignment="1">
      <alignment vertical="center" shrinkToFit="1"/>
    </xf>
    <xf numFmtId="0" fontId="3" fillId="2" borderId="8" xfId="0" applyFont="1" applyFill="1" applyBorder="1" applyAlignment="1">
      <alignment vertical="center" shrinkToFit="1"/>
    </xf>
    <xf numFmtId="0" fontId="3" fillId="0" borderId="8" xfId="0" applyFont="1" applyBorder="1" applyAlignment="1">
      <alignment vertical="center" shrinkToFit="1"/>
    </xf>
    <xf numFmtId="0" fontId="3" fillId="0" borderId="10" xfId="0" applyFont="1" applyBorder="1" applyAlignment="1">
      <alignment vertical="center" shrinkToFit="1"/>
    </xf>
    <xf numFmtId="0" fontId="3" fillId="0" borderId="11" xfId="0" applyFont="1" applyBorder="1" applyAlignment="1">
      <alignment vertical="center" shrinkToFit="1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2" fillId="2" borderId="0" xfId="0" applyFont="1" applyFill="1" applyAlignment="1">
      <alignment vertical="center" shrinkToFit="1"/>
    </xf>
    <xf numFmtId="0" fontId="2" fillId="3" borderId="6" xfId="0" applyFont="1" applyFill="1" applyBorder="1" applyAlignment="1">
      <alignment vertical="center" shrinkToFit="1"/>
    </xf>
    <xf numFmtId="0" fontId="3" fillId="3" borderId="7" xfId="0" applyFont="1" applyFill="1" applyBorder="1" applyAlignment="1">
      <alignment vertical="center" shrinkToFit="1"/>
    </xf>
    <xf numFmtId="0" fontId="3" fillId="3" borderId="8" xfId="0" applyFont="1" applyFill="1" applyBorder="1" applyAlignment="1">
      <alignment vertical="center" shrinkToFit="1"/>
    </xf>
    <xf numFmtId="0" fontId="2" fillId="3" borderId="0" xfId="0" applyFont="1" applyFill="1" applyAlignment="1">
      <alignment vertical="center" shrinkToFit="1"/>
    </xf>
    <xf numFmtId="0" fontId="2" fillId="3" borderId="7" xfId="0" applyFont="1" applyFill="1" applyBorder="1" applyAlignment="1">
      <alignment vertical="center" shrinkToFit="1"/>
    </xf>
    <xf numFmtId="0" fontId="2" fillId="0" borderId="0" xfId="0" applyFont="1" applyFill="1" applyAlignment="1">
      <alignment vertical="center" shrinkToFit="1"/>
    </xf>
    <xf numFmtId="0" fontId="2" fillId="0" borderId="0" xfId="0" applyFont="1" applyAlignment="1">
      <alignment horizontal="center" vertical="center"/>
    </xf>
    <xf numFmtId="0" fontId="2" fillId="4" borderId="0" xfId="0" applyFont="1" applyFill="1" applyAlignment="1">
      <alignment horizontal="right" vertical="center"/>
    </xf>
    <xf numFmtId="0" fontId="2" fillId="0" borderId="12" xfId="0" applyFont="1" applyBorder="1" applyAlignment="1">
      <alignment vertical="center" shrinkToFit="1"/>
    </xf>
    <xf numFmtId="0" fontId="2" fillId="0" borderId="13" xfId="0" applyFont="1" applyBorder="1" applyAlignment="1">
      <alignment vertical="center" shrinkToFit="1"/>
    </xf>
    <xf numFmtId="0" fontId="2" fillId="0" borderId="14" xfId="0" applyFont="1" applyBorder="1" applyAlignment="1">
      <alignment vertical="center" shrinkToFit="1"/>
    </xf>
    <xf numFmtId="0" fontId="3" fillId="0" borderId="15" xfId="0" applyFont="1" applyBorder="1" applyAlignment="1">
      <alignment vertical="center" shrinkToFit="1"/>
    </xf>
    <xf numFmtId="0" fontId="3" fillId="0" borderId="16" xfId="0" applyFont="1" applyBorder="1" applyAlignment="1">
      <alignment vertical="center" shrinkToFit="1"/>
    </xf>
    <xf numFmtId="0" fontId="3" fillId="0" borderId="17" xfId="0" applyFont="1" applyBorder="1" applyAlignment="1">
      <alignment vertical="center" shrinkToFit="1"/>
    </xf>
    <xf numFmtId="0" fontId="2" fillId="0" borderId="0" xfId="0" applyFont="1" applyBorder="1" applyAlignment="1">
      <alignment vertical="center" shrinkToFit="1"/>
    </xf>
    <xf numFmtId="0" fontId="2" fillId="5" borderId="0" xfId="0" applyFont="1" applyFill="1" applyAlignment="1">
      <alignment horizontal="center" vertical="center"/>
    </xf>
    <xf numFmtId="0" fontId="2" fillId="5" borderId="19" xfId="0" applyFont="1" applyFill="1" applyBorder="1" applyAlignment="1">
      <alignment vertical="center"/>
    </xf>
    <xf numFmtId="0" fontId="2" fillId="0" borderId="20" xfId="0" applyFont="1" applyBorder="1">
      <alignment vertical="center"/>
    </xf>
    <xf numFmtId="0" fontId="2" fillId="0" borderId="21" xfId="0" applyFont="1" applyBorder="1" applyAlignment="1">
      <alignment horizontal="center" vertical="center"/>
    </xf>
    <xf numFmtId="0" fontId="2" fillId="0" borderId="21" xfId="0" applyFont="1" applyBorder="1" applyAlignment="1">
      <alignment vertical="center" shrinkToFit="1"/>
    </xf>
    <xf numFmtId="0" fontId="2" fillId="0" borderId="15" xfId="0" applyFont="1" applyBorder="1" applyAlignment="1">
      <alignment vertical="center" wrapText="1" shrinkToFit="1"/>
    </xf>
    <xf numFmtId="0" fontId="2" fillId="3" borderId="22" xfId="0" applyFont="1" applyFill="1" applyBorder="1" applyAlignment="1">
      <alignment vertical="center" shrinkToFit="1"/>
    </xf>
    <xf numFmtId="0" fontId="3" fillId="3" borderId="16" xfId="0" applyFont="1" applyFill="1" applyBorder="1" applyAlignment="1">
      <alignment vertical="center" shrinkToFit="1"/>
    </xf>
    <xf numFmtId="0" fontId="2" fillId="0" borderId="22" xfId="0" applyFont="1" applyBorder="1" applyAlignment="1">
      <alignment vertical="center" shrinkToFit="1"/>
    </xf>
    <xf numFmtId="0" fontId="2" fillId="0" borderId="23" xfId="0" applyFont="1" applyBorder="1" applyAlignment="1">
      <alignment vertical="center" shrinkToFit="1"/>
    </xf>
    <xf numFmtId="0" fontId="3" fillId="0" borderId="24" xfId="0" applyFont="1" applyBorder="1" applyAlignment="1">
      <alignment vertical="center" shrinkToFit="1"/>
    </xf>
    <xf numFmtId="0" fontId="2" fillId="2" borderId="0" xfId="0" applyFont="1" applyFill="1">
      <alignment vertical="center"/>
    </xf>
    <xf numFmtId="0" fontId="2" fillId="2" borderId="0" xfId="0" applyFont="1" applyFill="1" applyBorder="1" applyAlignment="1">
      <alignment vertical="center" shrinkToFit="1"/>
    </xf>
    <xf numFmtId="0" fontId="2" fillId="2" borderId="7" xfId="0" applyFont="1" applyFill="1" applyBorder="1">
      <alignment vertical="center"/>
    </xf>
    <xf numFmtId="0" fontId="11" fillId="2" borderId="0" xfId="0" applyFont="1" applyFill="1" applyAlignment="1">
      <alignment vertical="center" wrapText="1"/>
    </xf>
    <xf numFmtId="0" fontId="9" fillId="0" borderId="0" xfId="0" applyFont="1">
      <alignment vertical="center"/>
    </xf>
    <xf numFmtId="0" fontId="10" fillId="0" borderId="0" xfId="0" applyFont="1" applyAlignment="1">
      <alignment vertical="center" wrapText="1"/>
    </xf>
    <xf numFmtId="0" fontId="2" fillId="0" borderId="18" xfId="0" applyFont="1" applyBorder="1" applyAlignment="1">
      <alignment vertical="center"/>
    </xf>
    <xf numFmtId="0" fontId="4" fillId="2" borderId="0" xfId="0" applyFont="1" applyFill="1" applyAlignment="1">
      <alignment vertical="center" wrapText="1"/>
    </xf>
    <xf numFmtId="0" fontId="3" fillId="2" borderId="0" xfId="0" applyFont="1" applyFill="1" applyAlignment="1">
      <alignment vertical="center" wrapText="1"/>
    </xf>
    <xf numFmtId="0" fontId="8" fillId="4" borderId="2" xfId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left"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285750</xdr:colOff>
      <xdr:row>3</xdr:row>
      <xdr:rowOff>142875</xdr:rowOff>
    </xdr:from>
    <xdr:to>
      <xdr:col>4</xdr:col>
      <xdr:colOff>533400</xdr:colOff>
      <xdr:row>10</xdr:row>
      <xdr:rowOff>304800</xdr:rowOff>
    </xdr:to>
    <xdr:sp macro="" textlink="">
      <xdr:nvSpPr>
        <xdr:cNvPr id="2" name="右中かっこ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4257675" y="1009650"/>
          <a:ext cx="247650" cy="2447925"/>
        </a:xfrm>
        <a:prstGeom prst="rightBrace">
          <a:avLst>
            <a:gd name="adj1" fmla="val 8333"/>
            <a:gd name="adj2" fmla="val 46887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369794</xdr:colOff>
      <xdr:row>3</xdr:row>
      <xdr:rowOff>168088</xdr:rowOff>
    </xdr:from>
    <xdr:to>
      <xdr:col>4</xdr:col>
      <xdr:colOff>1042147</xdr:colOff>
      <xdr:row>11</xdr:row>
      <xdr:rowOff>134471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6821F9A-EE76-3F34-9233-FDAB0FBA04AE}"/>
            </a:ext>
          </a:extLst>
        </xdr:cNvPr>
        <xdr:cNvSpPr txBox="1"/>
      </xdr:nvSpPr>
      <xdr:spPr>
        <a:xfrm>
          <a:off x="4347882" y="1042147"/>
          <a:ext cx="672353" cy="30143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ja-JP" altLang="en-US" sz="1600" b="1" kern="1200"/>
            <a:t>入力してください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dhwfzke@pref.miyagi.lg.jp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H30"/>
  <sheetViews>
    <sheetView tabSelected="1" view="pageBreakPreview" zoomScale="50" zoomScaleNormal="100" zoomScaleSheetLayoutView="50" workbookViewId="0">
      <selection activeCell="D11" sqref="D11"/>
    </sheetView>
  </sheetViews>
  <sheetFormatPr defaultRowHeight="21" x14ac:dyDescent="0.4"/>
  <cols>
    <col min="1" max="1" width="1.125" style="1" customWidth="1"/>
    <col min="2" max="2" width="3.875" style="1" customWidth="1"/>
    <col min="3" max="3" width="23.625" style="1" customWidth="1"/>
    <col min="4" max="4" width="23.5" style="1" customWidth="1"/>
    <col min="5" max="6" width="21.875" style="1" customWidth="1"/>
    <col min="7" max="7" width="15" style="1" customWidth="1"/>
    <col min="8" max="16384" width="9" style="1"/>
  </cols>
  <sheetData>
    <row r="1" spans="1:8" x14ac:dyDescent="0.4">
      <c r="A1" s="63" t="s">
        <v>54</v>
      </c>
      <c r="B1" s="63"/>
      <c r="C1" s="63"/>
      <c r="D1" s="63"/>
      <c r="E1" s="63"/>
      <c r="F1" s="63"/>
      <c r="G1" s="63"/>
    </row>
    <row r="2" spans="1:8" x14ac:dyDescent="0.4">
      <c r="A2" s="32"/>
      <c r="B2" s="32"/>
      <c r="C2" s="32"/>
      <c r="D2" s="41"/>
      <c r="E2" s="33" t="s">
        <v>32</v>
      </c>
      <c r="F2" s="64" t="s">
        <v>25</v>
      </c>
      <c r="G2" s="64"/>
    </row>
    <row r="3" spans="1:8" ht="26.25" customHeight="1" thickBot="1" x14ac:dyDescent="0.45">
      <c r="D3" s="42"/>
      <c r="E3" s="33" t="s">
        <v>24</v>
      </c>
      <c r="F3" s="61" t="s">
        <v>26</v>
      </c>
      <c r="G3" s="62"/>
    </row>
    <row r="4" spans="1:8" ht="30" customHeight="1" x14ac:dyDescent="0.4">
      <c r="C4" s="34" t="s">
        <v>0</v>
      </c>
      <c r="D4" s="37"/>
      <c r="E4" s="13"/>
      <c r="F4" s="13"/>
      <c r="G4" s="40" t="s">
        <v>28</v>
      </c>
    </row>
    <row r="5" spans="1:8" ht="30" customHeight="1" x14ac:dyDescent="0.4">
      <c r="C5" s="35" t="s">
        <v>37</v>
      </c>
      <c r="D5" s="38"/>
      <c r="E5" s="58"/>
      <c r="F5" s="65" t="s">
        <v>47</v>
      </c>
      <c r="G5" s="65"/>
      <c r="H5" s="65"/>
    </row>
    <row r="6" spans="1:8" ht="30" customHeight="1" x14ac:dyDescent="0.4">
      <c r="C6" s="35" t="s">
        <v>1</v>
      </c>
      <c r="D6" s="38"/>
      <c r="E6" s="13"/>
      <c r="F6" s="60" t="s">
        <v>53</v>
      </c>
      <c r="G6" s="60">
        <f>G7*3</f>
        <v>0</v>
      </c>
      <c r="H6" s="59"/>
    </row>
    <row r="7" spans="1:8" ht="30" customHeight="1" x14ac:dyDescent="0.4">
      <c r="C7" s="35" t="s">
        <v>3</v>
      </c>
      <c r="D7" s="38"/>
      <c r="F7" s="52" t="s">
        <v>46</v>
      </c>
      <c r="G7" s="53">
        <f>COUNTA(C15:C50)</f>
        <v>0</v>
      </c>
      <c r="H7" s="56"/>
    </row>
    <row r="8" spans="1:8" ht="30" customHeight="1" x14ac:dyDescent="0.4">
      <c r="C8" s="35" t="s">
        <v>2</v>
      </c>
      <c r="D8" s="38"/>
      <c r="F8" s="52" t="s">
        <v>42</v>
      </c>
      <c r="G8" s="53">
        <f>COUNTIF(G15:G50,1)</f>
        <v>0</v>
      </c>
    </row>
    <row r="9" spans="1:8" ht="30" customHeight="1" x14ac:dyDescent="0.4">
      <c r="C9" s="35" t="s">
        <v>4</v>
      </c>
      <c r="D9" s="38"/>
      <c r="E9" s="13"/>
      <c r="F9" s="52" t="s">
        <v>43</v>
      </c>
      <c r="G9" s="53">
        <f>COUNTIF(G15:G50,2)</f>
        <v>0</v>
      </c>
    </row>
    <row r="10" spans="1:8" ht="30" customHeight="1" x14ac:dyDescent="0.4">
      <c r="C10" s="35" t="s">
        <v>18</v>
      </c>
      <c r="D10" s="38"/>
      <c r="E10" s="13"/>
      <c r="F10" s="52" t="s">
        <v>44</v>
      </c>
      <c r="G10" s="53">
        <f>COUNTIF($G$15:$G$50,3)</f>
        <v>0</v>
      </c>
    </row>
    <row r="11" spans="1:8" ht="30" customHeight="1" thickBot="1" x14ac:dyDescent="0.45">
      <c r="C11" s="36" t="s">
        <v>19</v>
      </c>
      <c r="D11" s="39"/>
      <c r="E11" s="13"/>
      <c r="F11" s="52" t="s">
        <v>45</v>
      </c>
      <c r="G11" s="53">
        <f>COUNTIF($G$15:$G$50,4)</f>
        <v>0</v>
      </c>
    </row>
    <row r="12" spans="1:8" ht="21.75" thickBot="1" x14ac:dyDescent="0.45"/>
    <row r="13" spans="1:8" ht="42" x14ac:dyDescent="0.4">
      <c r="B13" s="43" t="s">
        <v>6</v>
      </c>
      <c r="C13" s="44" t="s">
        <v>5</v>
      </c>
      <c r="D13" s="45" t="s">
        <v>29</v>
      </c>
      <c r="E13" s="45" t="s">
        <v>30</v>
      </c>
      <c r="F13" s="45" t="s">
        <v>31</v>
      </c>
      <c r="G13" s="46" t="s">
        <v>27</v>
      </c>
      <c r="H13" s="2"/>
    </row>
    <row r="14" spans="1:8" ht="31.5" customHeight="1" x14ac:dyDescent="0.4">
      <c r="B14" s="47" t="s">
        <v>22</v>
      </c>
      <c r="C14" s="27" t="s">
        <v>23</v>
      </c>
      <c r="D14" s="27" t="s">
        <v>8</v>
      </c>
      <c r="E14" s="27" t="s">
        <v>9</v>
      </c>
      <c r="F14" s="27" t="s">
        <v>10</v>
      </c>
      <c r="G14" s="48" t="s">
        <v>16</v>
      </c>
    </row>
    <row r="15" spans="1:8" ht="38.25" customHeight="1" x14ac:dyDescent="0.4">
      <c r="B15" s="49">
        <v>1</v>
      </c>
      <c r="C15" s="18"/>
      <c r="D15" s="18"/>
      <c r="E15" s="18"/>
      <c r="F15" s="18"/>
      <c r="G15" s="38"/>
    </row>
    <row r="16" spans="1:8" ht="38.25" customHeight="1" x14ac:dyDescent="0.4">
      <c r="B16" s="49">
        <v>2</v>
      </c>
      <c r="C16" s="18"/>
      <c r="D16" s="18"/>
      <c r="E16" s="18"/>
      <c r="F16" s="18"/>
      <c r="G16" s="38"/>
    </row>
    <row r="17" spans="2:7" ht="38.25" customHeight="1" x14ac:dyDescent="0.4">
      <c r="B17" s="49">
        <v>3</v>
      </c>
      <c r="C17" s="18"/>
      <c r="D17" s="18"/>
      <c r="E17" s="18"/>
      <c r="F17" s="18"/>
      <c r="G17" s="38"/>
    </row>
    <row r="18" spans="2:7" ht="38.25" customHeight="1" x14ac:dyDescent="0.4">
      <c r="B18" s="49">
        <v>4</v>
      </c>
      <c r="C18" s="18"/>
      <c r="D18" s="18"/>
      <c r="E18" s="18"/>
      <c r="F18" s="18"/>
      <c r="G18" s="38"/>
    </row>
    <row r="19" spans="2:7" ht="38.25" customHeight="1" x14ac:dyDescent="0.4">
      <c r="B19" s="49">
        <v>5</v>
      </c>
      <c r="C19" s="18"/>
      <c r="D19" s="18"/>
      <c r="E19" s="18"/>
      <c r="F19" s="18"/>
      <c r="G19" s="38"/>
    </row>
    <row r="20" spans="2:7" ht="38.25" customHeight="1" x14ac:dyDescent="0.4">
      <c r="B20" s="49">
        <v>6</v>
      </c>
      <c r="C20" s="18"/>
      <c r="D20" s="18"/>
      <c r="E20" s="18"/>
      <c r="F20" s="18"/>
      <c r="G20" s="38"/>
    </row>
    <row r="21" spans="2:7" ht="38.25" customHeight="1" x14ac:dyDescent="0.4">
      <c r="B21" s="49">
        <v>7</v>
      </c>
      <c r="C21" s="18"/>
      <c r="D21" s="18"/>
      <c r="E21" s="18"/>
      <c r="F21" s="18"/>
      <c r="G21" s="38"/>
    </row>
    <row r="22" spans="2:7" ht="38.25" customHeight="1" x14ac:dyDescent="0.4">
      <c r="B22" s="49">
        <v>8</v>
      </c>
      <c r="C22" s="18"/>
      <c r="D22" s="18"/>
      <c r="E22" s="18"/>
      <c r="F22" s="18"/>
      <c r="G22" s="38"/>
    </row>
    <row r="23" spans="2:7" ht="38.25" customHeight="1" x14ac:dyDescent="0.4">
      <c r="B23" s="49">
        <v>9</v>
      </c>
      <c r="C23" s="18"/>
      <c r="D23" s="18"/>
      <c r="E23" s="18"/>
      <c r="F23" s="18"/>
      <c r="G23" s="38"/>
    </row>
    <row r="24" spans="2:7" ht="38.25" customHeight="1" x14ac:dyDescent="0.4">
      <c r="B24" s="49">
        <v>10</v>
      </c>
      <c r="C24" s="18"/>
      <c r="D24" s="18"/>
      <c r="E24" s="18"/>
      <c r="F24" s="18"/>
      <c r="G24" s="38"/>
    </row>
    <row r="25" spans="2:7" ht="38.25" customHeight="1" x14ac:dyDescent="0.4">
      <c r="B25" s="49">
        <v>11</v>
      </c>
      <c r="C25" s="18"/>
      <c r="D25" s="18"/>
      <c r="E25" s="18"/>
      <c r="F25" s="18"/>
      <c r="G25" s="38"/>
    </row>
    <row r="26" spans="2:7" ht="38.25" customHeight="1" x14ac:dyDescent="0.4">
      <c r="B26" s="49">
        <v>12</v>
      </c>
      <c r="C26" s="18"/>
      <c r="D26" s="18"/>
      <c r="E26" s="18"/>
      <c r="F26" s="18"/>
      <c r="G26" s="38"/>
    </row>
    <row r="27" spans="2:7" ht="38.25" customHeight="1" x14ac:dyDescent="0.4">
      <c r="B27" s="49">
        <v>13</v>
      </c>
      <c r="C27" s="18"/>
      <c r="D27" s="18"/>
      <c r="E27" s="18"/>
      <c r="F27" s="18"/>
      <c r="G27" s="38"/>
    </row>
    <row r="28" spans="2:7" ht="38.25" customHeight="1" x14ac:dyDescent="0.4">
      <c r="B28" s="49">
        <v>14</v>
      </c>
      <c r="C28" s="18"/>
      <c r="D28" s="18"/>
      <c r="E28" s="18"/>
      <c r="F28" s="18"/>
      <c r="G28" s="38"/>
    </row>
    <row r="29" spans="2:7" ht="38.25" customHeight="1" thickBot="1" x14ac:dyDescent="0.45">
      <c r="B29" s="50">
        <v>15</v>
      </c>
      <c r="C29" s="51"/>
      <c r="D29" s="51"/>
      <c r="E29" s="51"/>
      <c r="F29" s="51"/>
      <c r="G29" s="39"/>
    </row>
    <row r="30" spans="2:7" x14ac:dyDescent="0.4">
      <c r="D30" s="1" t="s">
        <v>33</v>
      </c>
    </row>
  </sheetData>
  <mergeCells count="4">
    <mergeCell ref="F3:G3"/>
    <mergeCell ref="A1:G1"/>
    <mergeCell ref="F2:G2"/>
    <mergeCell ref="F5:H5"/>
  </mergeCells>
  <phoneticPr fontId="1"/>
  <hyperlinks>
    <hyperlink ref="F3" r:id="rId1" xr:uid="{00000000-0004-0000-0000-000000000000}"/>
  </hyperlinks>
  <pageMargins left="0.51181102362204722" right="0.31496062992125984" top="0.74803149606299213" bottom="0.74803149606299213" header="0.31496062992125984" footer="0.31496062992125984"/>
  <pageSetup paperSize="9" scale="74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1:O25"/>
  <sheetViews>
    <sheetView view="pageBreakPreview" zoomScale="50" zoomScaleNormal="100" zoomScaleSheetLayoutView="50" workbookViewId="0">
      <selection activeCell="H4" sqref="H4"/>
    </sheetView>
  </sheetViews>
  <sheetFormatPr defaultRowHeight="21" x14ac:dyDescent="0.4"/>
  <cols>
    <col min="1" max="1" width="3.875" style="1" customWidth="1"/>
    <col min="2" max="2" width="3.25" style="1" hidden="1" customWidth="1"/>
    <col min="3" max="3" width="27.125" style="1" customWidth="1"/>
    <col min="4" max="9" width="13" style="1" customWidth="1"/>
    <col min="10" max="10" width="2.75" style="1" customWidth="1"/>
    <col min="11" max="12" width="9" style="1"/>
    <col min="13" max="13" width="5.75" style="1" customWidth="1"/>
    <col min="14" max="14" width="4.625" style="1" customWidth="1"/>
    <col min="15" max="15" width="16.25" style="1" bestFit="1" customWidth="1"/>
    <col min="16" max="16384" width="9" style="1"/>
  </cols>
  <sheetData>
    <row r="1" spans="1:15" ht="24" x14ac:dyDescent="0.4">
      <c r="A1" s="63" t="s">
        <v>55</v>
      </c>
      <c r="B1" s="63"/>
      <c r="C1" s="63"/>
      <c r="D1" s="63"/>
      <c r="E1" s="63"/>
      <c r="F1" s="63"/>
      <c r="G1" s="63"/>
      <c r="H1" s="63"/>
      <c r="I1" s="63"/>
      <c r="J1" s="63"/>
      <c r="M1" s="57" t="s">
        <v>52</v>
      </c>
      <c r="O1" s="1" t="e">
        <f>(SUMIF(E:E,"&lt;&gt;0")+SUMIF(G:G,"&lt;&gt;0")+SUMIF(I:I,"&lt;&gt;0"))/申込フォーム★9月11日〆!G6</f>
        <v>#DIV/0!</v>
      </c>
    </row>
    <row r="2" spans="1:15" x14ac:dyDescent="0.4">
      <c r="M2" s="56" t="s">
        <v>38</v>
      </c>
      <c r="O2" s="1">
        <f>COUNTIFS(K:K,1,M:M,"〇")</f>
        <v>0</v>
      </c>
    </row>
    <row r="3" spans="1:15" ht="33.75" customHeight="1" x14ac:dyDescent="0.4">
      <c r="C3" s="3" t="s">
        <v>0</v>
      </c>
      <c r="D3" s="15">
        <f>申込フォーム★9月11日〆!D4</f>
        <v>0</v>
      </c>
      <c r="E3" s="11"/>
      <c r="F3" s="11"/>
      <c r="H3" s="65" t="s">
        <v>56</v>
      </c>
      <c r="I3" s="65"/>
      <c r="J3" s="65"/>
      <c r="M3" s="56" t="s">
        <v>39</v>
      </c>
      <c r="O3" s="1">
        <f>COUNTIFS(K:K,2,M:M,"〇")</f>
        <v>0</v>
      </c>
    </row>
    <row r="4" spans="1:15" ht="33.75" customHeight="1" x14ac:dyDescent="0.4">
      <c r="C4" s="4" t="s">
        <v>1</v>
      </c>
      <c r="D4" s="16">
        <f>申込フォーム★9月11日〆!D6</f>
        <v>0</v>
      </c>
      <c r="E4" s="12"/>
      <c r="F4" s="12"/>
      <c r="H4" s="14"/>
      <c r="M4" s="56" t="s">
        <v>40</v>
      </c>
      <c r="O4" s="1">
        <f>COUNTIFS(K:K,3,M:M,"〇")</f>
        <v>0</v>
      </c>
    </row>
    <row r="5" spans="1:15" ht="33.75" customHeight="1" x14ac:dyDescent="0.4">
      <c r="C5" s="4" t="s">
        <v>3</v>
      </c>
      <c r="D5" s="16">
        <f>申込フォーム★9月11日〆!D7</f>
        <v>0</v>
      </c>
      <c r="E5" s="12"/>
      <c r="F5" s="12"/>
      <c r="M5" s="56" t="s">
        <v>41</v>
      </c>
      <c r="O5" s="1">
        <f>COUNTIFS(K:K,4,M:M,"〇")</f>
        <v>0</v>
      </c>
    </row>
    <row r="6" spans="1:15" ht="33.75" customHeight="1" x14ac:dyDescent="0.4">
      <c r="C6" s="4" t="s">
        <v>2</v>
      </c>
      <c r="D6" s="16">
        <f>申込フォーム★9月11日〆!D8</f>
        <v>0</v>
      </c>
      <c r="E6" s="12"/>
      <c r="F6" s="12"/>
      <c r="H6" s="63" t="s">
        <v>20</v>
      </c>
      <c r="I6" s="63"/>
      <c r="M6" s="56" t="s">
        <v>50</v>
      </c>
      <c r="O6" s="1">
        <f>SUM(O2:O5)</f>
        <v>0</v>
      </c>
    </row>
    <row r="7" spans="1:15" x14ac:dyDescent="0.4">
      <c r="M7" s="56" t="s">
        <v>49</v>
      </c>
      <c r="O7" s="1" t="str">
        <f>IF(L9&gt;=54,"〇","")</f>
        <v/>
      </c>
    </row>
    <row r="8" spans="1:15" ht="22.5" x14ac:dyDescent="0.4">
      <c r="A8" s="5" t="s">
        <v>6</v>
      </c>
      <c r="B8" s="5"/>
      <c r="C8" s="6" t="s">
        <v>5</v>
      </c>
      <c r="D8" s="7" t="s">
        <v>7</v>
      </c>
      <c r="E8" s="7" t="s">
        <v>11</v>
      </c>
      <c r="F8" s="7" t="s">
        <v>12</v>
      </c>
      <c r="G8" s="7" t="s">
        <v>13</v>
      </c>
      <c r="H8" s="7" t="s">
        <v>14</v>
      </c>
      <c r="I8" s="8" t="s">
        <v>15</v>
      </c>
      <c r="J8" s="13"/>
      <c r="K8" s="25" t="s">
        <v>17</v>
      </c>
      <c r="L8" s="25" t="s">
        <v>21</v>
      </c>
      <c r="M8" s="55" t="s">
        <v>51</v>
      </c>
      <c r="N8" s="55" t="s">
        <v>48</v>
      </c>
      <c r="O8" s="56"/>
    </row>
    <row r="9" spans="1:15" ht="31.5" customHeight="1" x14ac:dyDescent="0.4">
      <c r="A9" s="26" t="s">
        <v>22</v>
      </c>
      <c r="B9" s="26"/>
      <c r="C9" s="27" t="str">
        <f>申込フォーム★9月11日〆!C14</f>
        <v>やさい食べるんじゃ―</v>
      </c>
      <c r="D9" s="27" t="str">
        <f>申込フォーム★9月11日〆!D14</f>
        <v>例）トメト</v>
      </c>
      <c r="E9" s="27" t="s">
        <v>34</v>
      </c>
      <c r="F9" s="28" t="str">
        <f>申込フォーム★9月11日〆!E14</f>
        <v>例）アポー</v>
      </c>
      <c r="G9" s="28" t="s">
        <v>35</v>
      </c>
      <c r="H9" s="30" t="str">
        <f>申込フォーム★9月11日〆!F14</f>
        <v>例）ブロッコ</v>
      </c>
      <c r="I9" s="29" t="s">
        <v>36</v>
      </c>
      <c r="J9" s="31"/>
      <c r="K9" s="17" t="str">
        <f>申込フォーム★9月11日〆!$G14</f>
        <v>例）３</v>
      </c>
      <c r="L9" s="17">
        <f>ROUNDDOWN((54+60+45)/3,1)</f>
        <v>53</v>
      </c>
      <c r="M9" s="54" t="str">
        <f>IF(L9&gt;=40.7,"〇","")</f>
        <v>〇</v>
      </c>
      <c r="N9" s="54" t="str">
        <f>IF(L9&gt;=1,"〇","")</f>
        <v>〇</v>
      </c>
      <c r="O9" s="56"/>
    </row>
    <row r="10" spans="1:15" ht="31.5" customHeight="1" x14ac:dyDescent="0.4">
      <c r="A10" s="9">
        <v>1</v>
      </c>
      <c r="B10" s="9">
        <f>申込フォーム★9月11日〆!$D$4</f>
        <v>0</v>
      </c>
      <c r="C10" s="17">
        <f>申込フォーム★9月11日〆!$C15</f>
        <v>0</v>
      </c>
      <c r="D10" s="17">
        <f>申込フォーム★9月11日〆!$D15</f>
        <v>0</v>
      </c>
      <c r="E10" s="18"/>
      <c r="F10" s="19">
        <f>申込フォーム★9月11日〆!$E15</f>
        <v>0</v>
      </c>
      <c r="G10" s="18"/>
      <c r="H10" s="17">
        <f>申込フォーム★9月11日〆!$F15</f>
        <v>0</v>
      </c>
      <c r="I10" s="20"/>
      <c r="J10" s="13"/>
      <c r="K10" s="17">
        <f>申込フォーム★9月11日〆!$G15</f>
        <v>0</v>
      </c>
      <c r="L10" s="17">
        <f>ROUNDDOWN((E10+G10+I10)/3,1)</f>
        <v>0</v>
      </c>
      <c r="M10" s="54" t="str">
        <f>IF(L10&gt;=40,"〇","")</f>
        <v/>
      </c>
      <c r="N10" s="54" t="str">
        <f t="shared" ref="N10:N24" si="0">IF(L10&gt;=1,"〇","")</f>
        <v/>
      </c>
      <c r="O10" s="56"/>
    </row>
    <row r="11" spans="1:15" ht="31.5" customHeight="1" x14ac:dyDescent="0.4">
      <c r="A11" s="9">
        <v>2</v>
      </c>
      <c r="B11" s="9">
        <f>申込フォーム★9月11日〆!$D$4</f>
        <v>0</v>
      </c>
      <c r="C11" s="17">
        <f>申込フォーム★9月11日〆!$C16</f>
        <v>0</v>
      </c>
      <c r="D11" s="17">
        <f>申込フォーム★9月11日〆!$D16</f>
        <v>0</v>
      </c>
      <c r="E11" s="18"/>
      <c r="F11" s="19">
        <f>申込フォーム★9月11日〆!$E16</f>
        <v>0</v>
      </c>
      <c r="G11" s="18"/>
      <c r="H11" s="17">
        <f>申込フォーム★9月11日〆!$F16</f>
        <v>0</v>
      </c>
      <c r="I11" s="20"/>
      <c r="J11" s="13"/>
      <c r="K11" s="17">
        <f>申込フォーム★9月11日〆!$G16</f>
        <v>0</v>
      </c>
      <c r="L11" s="17">
        <f>ROUNDDOWN((E11+G11+I11)/3,1)</f>
        <v>0</v>
      </c>
      <c r="M11" s="54" t="str">
        <f>IF(L11&gt;=40,"〇","")</f>
        <v/>
      </c>
      <c r="N11" s="54" t="str">
        <f t="shared" si="0"/>
        <v/>
      </c>
      <c r="O11" s="56"/>
    </row>
    <row r="12" spans="1:15" ht="31.5" customHeight="1" x14ac:dyDescent="0.4">
      <c r="A12" s="9">
        <v>3</v>
      </c>
      <c r="B12" s="9">
        <f>申込フォーム★9月11日〆!$D$4</f>
        <v>0</v>
      </c>
      <c r="C12" s="17">
        <f>申込フォーム★9月11日〆!$C17</f>
        <v>0</v>
      </c>
      <c r="D12" s="17">
        <f>申込フォーム★9月11日〆!$D17</f>
        <v>0</v>
      </c>
      <c r="E12" s="18"/>
      <c r="F12" s="19">
        <f>申込フォーム★9月11日〆!$E17</f>
        <v>0</v>
      </c>
      <c r="G12" s="18"/>
      <c r="H12" s="17">
        <f>申込フォーム★9月11日〆!$F17</f>
        <v>0</v>
      </c>
      <c r="I12" s="20"/>
      <c r="J12" s="13"/>
      <c r="K12" s="17">
        <f>申込フォーム★9月11日〆!$G17</f>
        <v>0</v>
      </c>
      <c r="L12" s="17">
        <f t="shared" ref="L12:L24" si="1">ROUNDDOWN((E12+G12+I12)/3,1)</f>
        <v>0</v>
      </c>
      <c r="M12" s="54" t="str">
        <f t="shared" ref="M12:M24" si="2">IF(L12&gt;=40,"〇","")</f>
        <v/>
      </c>
      <c r="N12" s="54" t="str">
        <f t="shared" si="0"/>
        <v/>
      </c>
      <c r="O12" s="56"/>
    </row>
    <row r="13" spans="1:15" ht="31.5" customHeight="1" x14ac:dyDescent="0.4">
      <c r="A13" s="9">
        <v>4</v>
      </c>
      <c r="B13" s="9">
        <f>申込フォーム★9月11日〆!$D$4</f>
        <v>0</v>
      </c>
      <c r="C13" s="17">
        <f>申込フォーム★9月11日〆!$C18</f>
        <v>0</v>
      </c>
      <c r="D13" s="17">
        <f>申込フォーム★9月11日〆!$D18</f>
        <v>0</v>
      </c>
      <c r="E13" s="18"/>
      <c r="F13" s="19">
        <f>申込フォーム★9月11日〆!$E18</f>
        <v>0</v>
      </c>
      <c r="G13" s="18"/>
      <c r="H13" s="17">
        <f>申込フォーム★9月11日〆!$F18</f>
        <v>0</v>
      </c>
      <c r="I13" s="20"/>
      <c r="J13" s="13"/>
      <c r="K13" s="17">
        <f>申込フォーム★9月11日〆!$G18</f>
        <v>0</v>
      </c>
      <c r="L13" s="17">
        <f t="shared" si="1"/>
        <v>0</v>
      </c>
      <c r="M13" s="54" t="str">
        <f t="shared" si="2"/>
        <v/>
      </c>
      <c r="N13" s="54" t="str">
        <f t="shared" si="0"/>
        <v/>
      </c>
      <c r="O13" s="56"/>
    </row>
    <row r="14" spans="1:15" ht="31.5" customHeight="1" x14ac:dyDescent="0.4">
      <c r="A14" s="9">
        <v>5</v>
      </c>
      <c r="B14" s="9">
        <f>申込フォーム★9月11日〆!$D$4</f>
        <v>0</v>
      </c>
      <c r="C14" s="17">
        <f>申込フォーム★9月11日〆!$C19</f>
        <v>0</v>
      </c>
      <c r="D14" s="17">
        <f>申込フォーム★9月11日〆!$D19</f>
        <v>0</v>
      </c>
      <c r="E14" s="18"/>
      <c r="F14" s="19">
        <f>申込フォーム★9月11日〆!$E19</f>
        <v>0</v>
      </c>
      <c r="G14" s="18"/>
      <c r="H14" s="17">
        <f>申込フォーム★9月11日〆!$F19</f>
        <v>0</v>
      </c>
      <c r="I14" s="20"/>
      <c r="J14" s="13"/>
      <c r="K14" s="17">
        <f>申込フォーム★9月11日〆!$G19</f>
        <v>0</v>
      </c>
      <c r="L14" s="17">
        <f t="shared" si="1"/>
        <v>0</v>
      </c>
      <c r="M14" s="54" t="str">
        <f t="shared" si="2"/>
        <v/>
      </c>
      <c r="N14" s="54" t="str">
        <f t="shared" si="0"/>
        <v/>
      </c>
    </row>
    <row r="15" spans="1:15" ht="31.5" customHeight="1" x14ac:dyDescent="0.4">
      <c r="A15" s="9">
        <v>6</v>
      </c>
      <c r="B15" s="9">
        <f>申込フォーム★9月11日〆!$D$4</f>
        <v>0</v>
      </c>
      <c r="C15" s="17">
        <f>申込フォーム★9月11日〆!$C20</f>
        <v>0</v>
      </c>
      <c r="D15" s="17">
        <f>申込フォーム★9月11日〆!$D20</f>
        <v>0</v>
      </c>
      <c r="E15" s="18"/>
      <c r="F15" s="19">
        <f>申込フォーム★9月11日〆!$E20</f>
        <v>0</v>
      </c>
      <c r="G15" s="18"/>
      <c r="H15" s="17">
        <f>申込フォーム★9月11日〆!$F20</f>
        <v>0</v>
      </c>
      <c r="I15" s="20"/>
      <c r="J15" s="13"/>
      <c r="K15" s="17">
        <f>申込フォーム★9月11日〆!$G20</f>
        <v>0</v>
      </c>
      <c r="L15" s="17">
        <f t="shared" si="1"/>
        <v>0</v>
      </c>
      <c r="M15" s="54" t="str">
        <f t="shared" si="2"/>
        <v/>
      </c>
      <c r="N15" s="54" t="str">
        <f t="shared" si="0"/>
        <v/>
      </c>
    </row>
    <row r="16" spans="1:15" ht="31.5" customHeight="1" x14ac:dyDescent="0.4">
      <c r="A16" s="10">
        <v>7</v>
      </c>
      <c r="B16" s="9">
        <f>申込フォーム★9月11日〆!$D$4</f>
        <v>0</v>
      </c>
      <c r="C16" s="17">
        <f>申込フォーム★9月11日〆!$C21</f>
        <v>0</v>
      </c>
      <c r="D16" s="17">
        <f>申込フォーム★9月11日〆!$D21</f>
        <v>0</v>
      </c>
      <c r="E16" s="21"/>
      <c r="F16" s="19">
        <f>申込フォーム★9月11日〆!$E21</f>
        <v>0</v>
      </c>
      <c r="G16" s="21"/>
      <c r="H16" s="17">
        <f>申込フォーム★9月11日〆!$F21</f>
        <v>0</v>
      </c>
      <c r="I16" s="22"/>
      <c r="J16" s="13"/>
      <c r="K16" s="17">
        <f>申込フォーム★9月11日〆!$G21</f>
        <v>0</v>
      </c>
      <c r="L16" s="17">
        <f t="shared" si="1"/>
        <v>0</v>
      </c>
      <c r="M16" s="54" t="str">
        <f t="shared" si="2"/>
        <v/>
      </c>
      <c r="N16" s="54" t="str">
        <f t="shared" si="0"/>
        <v/>
      </c>
    </row>
    <row r="17" spans="1:14" ht="31.5" customHeight="1" x14ac:dyDescent="0.4">
      <c r="A17" s="9">
        <v>8</v>
      </c>
      <c r="B17" s="9">
        <f>申込フォーム★9月11日〆!$D$4</f>
        <v>0</v>
      </c>
      <c r="C17" s="17">
        <f>申込フォーム★9月11日〆!$C22</f>
        <v>0</v>
      </c>
      <c r="D17" s="17">
        <f>申込フォーム★9月11日〆!$D22</f>
        <v>0</v>
      </c>
      <c r="E17" s="18"/>
      <c r="F17" s="19">
        <f>申込フォーム★9月11日〆!$E22</f>
        <v>0</v>
      </c>
      <c r="G17" s="18"/>
      <c r="H17" s="17">
        <f>申込フォーム★9月11日〆!$F22</f>
        <v>0</v>
      </c>
      <c r="I17" s="20"/>
      <c r="J17" s="13"/>
      <c r="K17" s="17">
        <f>申込フォーム★9月11日〆!$G22</f>
        <v>0</v>
      </c>
      <c r="L17" s="17">
        <f t="shared" si="1"/>
        <v>0</v>
      </c>
      <c r="M17" s="54" t="str">
        <f t="shared" si="2"/>
        <v/>
      </c>
      <c r="N17" s="54" t="str">
        <f t="shared" si="0"/>
        <v/>
      </c>
    </row>
    <row r="18" spans="1:14" ht="31.5" customHeight="1" x14ac:dyDescent="0.4">
      <c r="A18" s="9">
        <v>9</v>
      </c>
      <c r="B18" s="9">
        <f>申込フォーム★9月11日〆!$D$4</f>
        <v>0</v>
      </c>
      <c r="C18" s="17">
        <f>申込フォーム★9月11日〆!$C23</f>
        <v>0</v>
      </c>
      <c r="D18" s="17">
        <f>申込フォーム★9月11日〆!$D23</f>
        <v>0</v>
      </c>
      <c r="E18" s="18"/>
      <c r="F18" s="19">
        <f>申込フォーム★9月11日〆!$E23</f>
        <v>0</v>
      </c>
      <c r="G18" s="18"/>
      <c r="H18" s="17">
        <f>申込フォーム★9月11日〆!$F23</f>
        <v>0</v>
      </c>
      <c r="I18" s="20"/>
      <c r="J18" s="13"/>
      <c r="K18" s="17">
        <f>申込フォーム★9月11日〆!$G23</f>
        <v>0</v>
      </c>
      <c r="L18" s="17">
        <f t="shared" si="1"/>
        <v>0</v>
      </c>
      <c r="M18" s="54" t="str">
        <f t="shared" si="2"/>
        <v/>
      </c>
      <c r="N18" s="54" t="str">
        <f t="shared" si="0"/>
        <v/>
      </c>
    </row>
    <row r="19" spans="1:14" ht="31.5" customHeight="1" x14ac:dyDescent="0.4">
      <c r="A19" s="10">
        <v>10</v>
      </c>
      <c r="B19" s="9">
        <f>申込フォーム★9月11日〆!$D$4</f>
        <v>0</v>
      </c>
      <c r="C19" s="17">
        <f>申込フォーム★9月11日〆!$C24</f>
        <v>0</v>
      </c>
      <c r="D19" s="17">
        <f>申込フォーム★9月11日〆!$D24</f>
        <v>0</v>
      </c>
      <c r="E19" s="21"/>
      <c r="F19" s="19">
        <f>申込フォーム★9月11日〆!$E24</f>
        <v>0</v>
      </c>
      <c r="G19" s="21"/>
      <c r="H19" s="17">
        <f>申込フォーム★9月11日〆!$F24</f>
        <v>0</v>
      </c>
      <c r="I19" s="22"/>
      <c r="J19" s="13"/>
      <c r="K19" s="17">
        <f>申込フォーム★9月11日〆!$G24</f>
        <v>0</v>
      </c>
      <c r="L19" s="17">
        <f t="shared" si="1"/>
        <v>0</v>
      </c>
      <c r="M19" s="54" t="str">
        <f t="shared" si="2"/>
        <v/>
      </c>
      <c r="N19" s="54" t="str">
        <f t="shared" si="0"/>
        <v/>
      </c>
    </row>
    <row r="20" spans="1:14" ht="31.5" customHeight="1" x14ac:dyDescent="0.4">
      <c r="A20" s="9">
        <v>11</v>
      </c>
      <c r="B20" s="9">
        <f>申込フォーム★9月11日〆!$D$4</f>
        <v>0</v>
      </c>
      <c r="C20" s="17">
        <f>申込フォーム★9月11日〆!$C25</f>
        <v>0</v>
      </c>
      <c r="D20" s="17">
        <f>申込フォーム★9月11日〆!$D25</f>
        <v>0</v>
      </c>
      <c r="E20" s="18"/>
      <c r="F20" s="19">
        <f>申込フォーム★9月11日〆!$E25</f>
        <v>0</v>
      </c>
      <c r="G20" s="18"/>
      <c r="H20" s="17">
        <f>申込フォーム★9月11日〆!$F25</f>
        <v>0</v>
      </c>
      <c r="I20" s="20"/>
      <c r="J20" s="13"/>
      <c r="K20" s="17">
        <f>申込フォーム★9月11日〆!$G25</f>
        <v>0</v>
      </c>
      <c r="L20" s="17">
        <f t="shared" si="1"/>
        <v>0</v>
      </c>
      <c r="M20" s="54" t="str">
        <f t="shared" si="2"/>
        <v/>
      </c>
      <c r="N20" s="54" t="str">
        <f t="shared" si="0"/>
        <v/>
      </c>
    </row>
    <row r="21" spans="1:14" ht="31.5" customHeight="1" x14ac:dyDescent="0.4">
      <c r="A21" s="9">
        <v>12</v>
      </c>
      <c r="B21" s="9">
        <f>申込フォーム★9月11日〆!$D$4</f>
        <v>0</v>
      </c>
      <c r="C21" s="17">
        <f>申込フォーム★9月11日〆!$C26</f>
        <v>0</v>
      </c>
      <c r="D21" s="17">
        <f>申込フォーム★9月11日〆!$D26</f>
        <v>0</v>
      </c>
      <c r="E21" s="18"/>
      <c r="F21" s="19">
        <f>申込フォーム★9月11日〆!$E26</f>
        <v>0</v>
      </c>
      <c r="G21" s="18"/>
      <c r="H21" s="17">
        <f>申込フォーム★9月11日〆!$F26</f>
        <v>0</v>
      </c>
      <c r="I21" s="20"/>
      <c r="J21" s="13"/>
      <c r="K21" s="17">
        <f>申込フォーム★9月11日〆!$G26</f>
        <v>0</v>
      </c>
      <c r="L21" s="17">
        <f t="shared" si="1"/>
        <v>0</v>
      </c>
      <c r="M21" s="54" t="str">
        <f t="shared" si="2"/>
        <v/>
      </c>
      <c r="N21" s="54" t="str">
        <f t="shared" si="0"/>
        <v/>
      </c>
    </row>
    <row r="22" spans="1:14" ht="31.5" customHeight="1" x14ac:dyDescent="0.4">
      <c r="A22" s="10">
        <v>13</v>
      </c>
      <c r="B22" s="9">
        <f>申込フォーム★9月11日〆!$D$4</f>
        <v>0</v>
      </c>
      <c r="C22" s="17">
        <f>申込フォーム★9月11日〆!$C27</f>
        <v>0</v>
      </c>
      <c r="D22" s="17">
        <f>申込フォーム★9月11日〆!$D27</f>
        <v>0</v>
      </c>
      <c r="E22" s="21"/>
      <c r="F22" s="19">
        <f>申込フォーム★9月11日〆!$E27</f>
        <v>0</v>
      </c>
      <c r="G22" s="21"/>
      <c r="H22" s="17">
        <f>申込フォーム★9月11日〆!$F27</f>
        <v>0</v>
      </c>
      <c r="I22" s="22"/>
      <c r="J22" s="13"/>
      <c r="K22" s="17">
        <f>申込フォーム★9月11日〆!$G27</f>
        <v>0</v>
      </c>
      <c r="L22" s="17">
        <f t="shared" si="1"/>
        <v>0</v>
      </c>
      <c r="M22" s="54" t="str">
        <f t="shared" si="2"/>
        <v/>
      </c>
      <c r="N22" s="54" t="str">
        <f t="shared" si="0"/>
        <v/>
      </c>
    </row>
    <row r="23" spans="1:14" ht="31.5" customHeight="1" x14ac:dyDescent="0.4">
      <c r="A23" s="9">
        <v>14</v>
      </c>
      <c r="B23" s="9">
        <f>申込フォーム★9月11日〆!$D$4</f>
        <v>0</v>
      </c>
      <c r="C23" s="17">
        <f>申込フォーム★9月11日〆!$C28</f>
        <v>0</v>
      </c>
      <c r="D23" s="17">
        <f>申込フォーム★9月11日〆!$D28</f>
        <v>0</v>
      </c>
      <c r="E23" s="18"/>
      <c r="F23" s="19">
        <f>申込フォーム★9月11日〆!$E28</f>
        <v>0</v>
      </c>
      <c r="G23" s="18"/>
      <c r="H23" s="17">
        <f>申込フォーム★9月11日〆!$F28</f>
        <v>0</v>
      </c>
      <c r="I23" s="20"/>
      <c r="J23" s="13"/>
      <c r="K23" s="17">
        <f>申込フォーム★9月11日〆!$G28</f>
        <v>0</v>
      </c>
      <c r="L23" s="17">
        <f t="shared" si="1"/>
        <v>0</v>
      </c>
      <c r="M23" s="54" t="str">
        <f t="shared" si="2"/>
        <v/>
      </c>
      <c r="N23" s="54" t="str">
        <f t="shared" si="0"/>
        <v/>
      </c>
    </row>
    <row r="24" spans="1:14" ht="31.5" customHeight="1" x14ac:dyDescent="0.4">
      <c r="A24" s="9">
        <v>15</v>
      </c>
      <c r="B24" s="9">
        <f>申込フォーム★9月11日〆!$D$4</f>
        <v>0</v>
      </c>
      <c r="C24" s="17">
        <f>申込フォーム★9月11日〆!$C29</f>
        <v>0</v>
      </c>
      <c r="D24" s="17">
        <f>申込フォーム★9月11日〆!$D29</f>
        <v>0</v>
      </c>
      <c r="E24" s="18"/>
      <c r="F24" s="19">
        <f>申込フォーム★9月11日〆!$E29</f>
        <v>0</v>
      </c>
      <c r="G24" s="18"/>
      <c r="H24" s="17">
        <f>申込フォーム★9月11日〆!$F29</f>
        <v>0</v>
      </c>
      <c r="I24" s="20"/>
      <c r="J24" s="13"/>
      <c r="K24" s="17">
        <f>申込フォーム★9月11日〆!$G29</f>
        <v>0</v>
      </c>
      <c r="L24" s="17">
        <f t="shared" si="1"/>
        <v>0</v>
      </c>
      <c r="M24" s="54" t="str">
        <f t="shared" si="2"/>
        <v/>
      </c>
      <c r="N24" s="54" t="str">
        <f t="shared" si="0"/>
        <v/>
      </c>
    </row>
    <row r="25" spans="1:14" x14ac:dyDescent="0.4">
      <c r="C25" s="23"/>
      <c r="D25" s="23"/>
      <c r="E25" s="24"/>
      <c r="F25" s="23"/>
      <c r="G25" s="24"/>
      <c r="H25" s="23"/>
      <c r="I25" s="24"/>
    </row>
  </sheetData>
  <mergeCells count="3">
    <mergeCell ref="H3:J3"/>
    <mergeCell ref="H6:I6"/>
    <mergeCell ref="A1:J1"/>
  </mergeCells>
  <phoneticPr fontId="1"/>
  <pageMargins left="0.7" right="0.7" top="0.75" bottom="0.75" header="0.3" footer="0.3"/>
  <pageSetup paperSize="9"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申込フォーム★9月11日〆</vt:lpstr>
      <vt:lpstr>実績報告フォーム★12月8日〆</vt:lpstr>
      <vt:lpstr>実績報告フォーム★12月8日〆!Print_Area</vt:lpstr>
      <vt:lpstr>申込フォーム★9月11日〆!Print_Area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2025-06-19T06:24:48Z</dcterms:created>
  <dcterms:modified xsi:type="dcterms:W3CDTF">2026-06-05T07:13:12Z</dcterms:modified>
</cp:coreProperties>
</file>