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codeName="ThisWorkbook" defaultThemeVersion="124226"/>
  <xr:revisionPtr revIDLastSave="0" documentId="13_ncr:1_{7393D57D-1D78-4E3F-B69B-9BD9E952EE55}" xr6:coauthVersionLast="47" xr6:coauthVersionMax="47" xr10:uidLastSave="{00000000-0000-0000-0000-000000000000}"/>
  <bookViews>
    <workbookView xWindow="20370" yWindow="-1980" windowWidth="29040" windowHeight="15720" xr2:uid="{00000000-000D-0000-FFFF-FFFF00000000}"/>
  </bookViews>
  <sheets>
    <sheet name="第８4表" sheetId="72" r:id="rId1"/>
    <sheet name="第８5表" sheetId="73" r:id="rId2"/>
    <sheet name="第８6表" sheetId="74" r:id="rId3"/>
    <sheet name="第８7表" sheetId="75" r:id="rId4"/>
  </sheets>
  <definedNames>
    <definedName name="_xlnm.Print_Area" localSheetId="2">第８6表!$A$1:$AE$94</definedName>
    <definedName name="_xlnm.Print_Area" localSheetId="3">第８7表!$A$1:$AE$95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90" i="75" l="1"/>
  <c r="G90" i="75"/>
  <c r="I90" i="75"/>
  <c r="K90" i="75"/>
  <c r="M90" i="75"/>
  <c r="S90" i="75"/>
  <c r="V90" i="75"/>
  <c r="Y90" i="75"/>
  <c r="AA90" i="75"/>
  <c r="AF90" i="75"/>
  <c r="AG90" i="75" s="1"/>
  <c r="E90" i="74"/>
  <c r="G90" i="74"/>
  <c r="I90" i="74"/>
  <c r="K90" i="74"/>
  <c r="M90" i="74"/>
  <c r="S90" i="74"/>
  <c r="V90" i="74"/>
  <c r="Y90" i="74"/>
  <c r="AA90" i="74"/>
  <c r="AF90" i="74"/>
  <c r="AG90" i="74" s="1"/>
  <c r="E91" i="73"/>
  <c r="G91" i="73"/>
  <c r="I91" i="73"/>
  <c r="K91" i="73"/>
  <c r="M91" i="73"/>
  <c r="O91" i="73"/>
  <c r="Q91" i="73"/>
  <c r="S91" i="73"/>
  <c r="U91" i="73"/>
  <c r="AC91" i="73"/>
  <c r="E91" i="72" l="1"/>
  <c r="G91" i="72"/>
  <c r="I91" i="72"/>
  <c r="K91" i="72"/>
  <c r="M91" i="72"/>
  <c r="O91" i="72"/>
  <c r="Q91" i="72"/>
  <c r="S91" i="72"/>
  <c r="U91" i="72"/>
  <c r="AC91" i="72"/>
  <c r="E89" i="75" l="1"/>
  <c r="G89" i="75"/>
  <c r="I89" i="75"/>
  <c r="K89" i="75"/>
  <c r="M89" i="75"/>
  <c r="S89" i="75"/>
  <c r="V89" i="75"/>
  <c r="Y89" i="75"/>
  <c r="AA89" i="75"/>
  <c r="AF89" i="75"/>
  <c r="AG89" i="75" s="1"/>
  <c r="E89" i="74"/>
  <c r="G89" i="74"/>
  <c r="I89" i="74"/>
  <c r="K89" i="74"/>
  <c r="M89" i="74"/>
  <c r="S89" i="74"/>
  <c r="V89" i="74"/>
  <c r="Y89" i="74"/>
  <c r="AA89" i="74"/>
  <c r="AF89" i="74"/>
  <c r="AG89" i="74" s="1"/>
  <c r="E90" i="73"/>
  <c r="G90" i="73"/>
  <c r="I90" i="73"/>
  <c r="K90" i="73"/>
  <c r="M90" i="73"/>
  <c r="O90" i="73"/>
  <c r="Q90" i="73"/>
  <c r="S90" i="73"/>
  <c r="U90" i="73"/>
  <c r="AC90" i="73"/>
  <c r="E90" i="72"/>
  <c r="G90" i="72"/>
  <c r="I90" i="72"/>
  <c r="K90" i="72"/>
  <c r="M90" i="72"/>
  <c r="O90" i="72"/>
  <c r="Q90" i="72"/>
  <c r="S90" i="72"/>
  <c r="U90" i="72"/>
  <c r="AC90" i="72"/>
  <c r="W89" i="74" l="1"/>
  <c r="W90" i="74"/>
  <c r="AF88" i="74"/>
  <c r="AG88" i="74" s="1"/>
  <c r="AA88" i="74"/>
  <c r="Y88" i="74"/>
  <c r="V88" i="74"/>
  <c r="S88" i="74"/>
  <c r="M88" i="74"/>
  <c r="K88" i="74"/>
  <c r="I88" i="74"/>
  <c r="G88" i="74"/>
  <c r="E88" i="74"/>
  <c r="AC89" i="73"/>
  <c r="U89" i="73"/>
  <c r="S89" i="73"/>
  <c r="Q89" i="73"/>
  <c r="O89" i="73"/>
  <c r="M89" i="73"/>
  <c r="K89" i="73"/>
  <c r="I89" i="73"/>
  <c r="G89" i="73"/>
  <c r="E89" i="73"/>
  <c r="AC89" i="72"/>
  <c r="U89" i="72"/>
  <c r="S89" i="72"/>
  <c r="Q89" i="72"/>
  <c r="O89" i="72"/>
  <c r="M89" i="72"/>
  <c r="K89" i="72"/>
  <c r="I89" i="72"/>
  <c r="G89" i="72"/>
  <c r="E89" i="72"/>
  <c r="AF88" i="75"/>
  <c r="AG88" i="75" s="1"/>
  <c r="AA88" i="75"/>
  <c r="Y87" i="75"/>
  <c r="Y88" i="75"/>
  <c r="V88" i="75"/>
  <c r="S88" i="75"/>
  <c r="M88" i="75"/>
  <c r="K88" i="75"/>
  <c r="I88" i="75"/>
  <c r="G88" i="75"/>
  <c r="E87" i="75"/>
  <c r="E88" i="75"/>
  <c r="AF87" i="75"/>
  <c r="AG87" i="75" s="1"/>
  <c r="AA87" i="75"/>
  <c r="V87" i="75"/>
  <c r="S87" i="75"/>
  <c r="M87" i="75"/>
  <c r="K87" i="75"/>
  <c r="I87" i="75"/>
  <c r="G87" i="75"/>
  <c r="AF87" i="74"/>
  <c r="AG87" i="74" s="1"/>
  <c r="AA87" i="74"/>
  <c r="Y87" i="74"/>
  <c r="V87" i="74"/>
  <c r="W88" i="74" s="1"/>
  <c r="S87" i="74"/>
  <c r="M87" i="74"/>
  <c r="K87" i="74"/>
  <c r="I87" i="74"/>
  <c r="G87" i="74"/>
  <c r="E87" i="74"/>
  <c r="AC88" i="73"/>
  <c r="U88" i="73"/>
  <c r="S88" i="73"/>
  <c r="Q88" i="73"/>
  <c r="O88" i="73"/>
  <c r="M88" i="73"/>
  <c r="I88" i="73"/>
  <c r="G88" i="73"/>
  <c r="E88" i="73"/>
  <c r="K88" i="73"/>
  <c r="E88" i="72"/>
  <c r="G88" i="72"/>
  <c r="I88" i="72"/>
  <c r="K88" i="72"/>
  <c r="M88" i="72"/>
  <c r="AC88" i="72"/>
  <c r="U88" i="72"/>
  <c r="S88" i="72"/>
  <c r="Q88" i="72"/>
  <c r="O88" i="72"/>
  <c r="AA86" i="75"/>
  <c r="Y86" i="75"/>
  <c r="V86" i="75"/>
  <c r="V85" i="75"/>
  <c r="S86" i="75"/>
  <c r="S85" i="75"/>
  <c r="M86" i="75"/>
  <c r="K86" i="75"/>
  <c r="K85" i="75"/>
  <c r="I86" i="75"/>
  <c r="G86" i="75"/>
  <c r="E86" i="75"/>
  <c r="AA86" i="74"/>
  <c r="Y86" i="74"/>
  <c r="V86" i="74"/>
  <c r="V85" i="74"/>
  <c r="S86" i="74"/>
  <c r="M86" i="74"/>
  <c r="K86" i="74"/>
  <c r="I86" i="74"/>
  <c r="G86" i="74"/>
  <c r="E86" i="74"/>
  <c r="AF86" i="75"/>
  <c r="AG86" i="75" s="1"/>
  <c r="AF86" i="74"/>
  <c r="AG86" i="74" s="1"/>
  <c r="AC87" i="73"/>
  <c r="U87" i="73"/>
  <c r="S87" i="73"/>
  <c r="Q87" i="73"/>
  <c r="O87" i="73"/>
  <c r="M87" i="73"/>
  <c r="K87" i="73"/>
  <c r="I87" i="73"/>
  <c r="G87" i="73"/>
  <c r="E87" i="73"/>
  <c r="AC87" i="72"/>
  <c r="U87" i="72"/>
  <c r="S87" i="72"/>
  <c r="Q87" i="72"/>
  <c r="O87" i="72"/>
  <c r="M87" i="72"/>
  <c r="K87" i="72"/>
  <c r="I87" i="72"/>
  <c r="G87" i="72"/>
  <c r="E87" i="72"/>
  <c r="E86" i="72"/>
  <c r="V81" i="75"/>
  <c r="V79" i="75"/>
  <c r="N76" i="75"/>
  <c r="V76" i="75" s="1"/>
  <c r="N83" i="75"/>
  <c r="V83" i="75" s="1"/>
  <c r="N81" i="75"/>
  <c r="AF81" i="75" s="1"/>
  <c r="AG81" i="75" s="1"/>
  <c r="N80" i="75"/>
  <c r="V80" i="75" s="1"/>
  <c r="N79" i="75"/>
  <c r="N78" i="75"/>
  <c r="V78" i="75" s="1"/>
  <c r="N77" i="75"/>
  <c r="V77" i="75" s="1"/>
  <c r="N75" i="75"/>
  <c r="V75" i="75" s="1"/>
  <c r="N74" i="75"/>
  <c r="V74" i="75" s="1"/>
  <c r="N73" i="75"/>
  <c r="AF73" i="75" s="1"/>
  <c r="AG73" i="75" s="1"/>
  <c r="N72" i="75"/>
  <c r="AF72" i="75" s="1"/>
  <c r="AG72" i="75" s="1"/>
  <c r="N70" i="75"/>
  <c r="V70" i="75" s="1"/>
  <c r="N69" i="75"/>
  <c r="V69" i="75" s="1"/>
  <c r="N68" i="75"/>
  <c r="V68" i="75" s="1"/>
  <c r="N67" i="75"/>
  <c r="V67" i="75" s="1"/>
  <c r="N66" i="75"/>
  <c r="V66" i="75" s="1"/>
  <c r="AF8" i="75"/>
  <c r="AF79" i="75"/>
  <c r="AG79" i="75" s="1"/>
  <c r="AF76" i="75"/>
  <c r="AG76" i="75" s="1"/>
  <c r="AF74" i="75"/>
  <c r="AG74" i="75" s="1"/>
  <c r="AF69" i="75"/>
  <c r="AG69" i="75" s="1"/>
  <c r="AF68" i="75"/>
  <c r="AG68" i="75" s="1"/>
  <c r="AF67" i="75"/>
  <c r="AG67" i="75" s="1"/>
  <c r="AF85" i="75"/>
  <c r="AG85" i="75" s="1"/>
  <c r="AF65" i="75"/>
  <c r="AG65" i="75"/>
  <c r="AF64" i="75"/>
  <c r="AG64" i="75" s="1"/>
  <c r="AF63" i="75"/>
  <c r="AG63" i="75" s="1"/>
  <c r="AF62" i="75"/>
  <c r="AG62" i="75" s="1"/>
  <c r="AF61" i="75"/>
  <c r="AG61" i="75" s="1"/>
  <c r="AF59" i="75"/>
  <c r="AG59" i="75" s="1"/>
  <c r="AF58" i="75"/>
  <c r="AG58" i="75" s="1"/>
  <c r="AF57" i="75"/>
  <c r="AG57" i="75" s="1"/>
  <c r="AF56" i="75"/>
  <c r="AG56" i="75" s="1"/>
  <c r="AF55" i="75"/>
  <c r="AG55" i="75" s="1"/>
  <c r="AF54" i="75"/>
  <c r="AG54" i="75" s="1"/>
  <c r="AF53" i="75"/>
  <c r="AG53" i="75" s="1"/>
  <c r="AF52" i="75"/>
  <c r="AG52" i="75" s="1"/>
  <c r="AF51" i="75"/>
  <c r="AG51" i="75" s="1"/>
  <c r="AF50" i="75"/>
  <c r="AG50" i="75" s="1"/>
  <c r="AF48" i="75"/>
  <c r="AG48" i="75" s="1"/>
  <c r="AF47" i="75"/>
  <c r="AG47" i="75" s="1"/>
  <c r="AF46" i="75"/>
  <c r="AG46" i="75" s="1"/>
  <c r="AF44" i="75"/>
  <c r="AG44" i="75" s="1"/>
  <c r="AF43" i="75"/>
  <c r="AG43" i="75" s="1"/>
  <c r="AF42" i="75"/>
  <c r="AG42" i="75" s="1"/>
  <c r="AF41" i="75"/>
  <c r="AG41" i="75" s="1"/>
  <c r="AF40" i="75"/>
  <c r="AG40" i="75" s="1"/>
  <c r="AF39" i="75"/>
  <c r="AG39" i="75" s="1"/>
  <c r="AF38" i="75"/>
  <c r="AG38" i="75" s="1"/>
  <c r="AF37" i="75"/>
  <c r="AG37" i="75" s="1"/>
  <c r="AF36" i="75"/>
  <c r="AG36" i="75" s="1"/>
  <c r="AF35" i="75"/>
  <c r="AG35" i="75" s="1"/>
  <c r="AF33" i="75"/>
  <c r="AG33" i="75" s="1"/>
  <c r="AF32" i="75"/>
  <c r="AG32" i="75" s="1"/>
  <c r="AF31" i="75"/>
  <c r="AG31" i="75" s="1"/>
  <c r="AF30" i="75"/>
  <c r="AG30" i="75" s="1"/>
  <c r="AF29" i="75"/>
  <c r="AG29" i="75" s="1"/>
  <c r="AF28" i="75"/>
  <c r="AG28" i="75" s="1"/>
  <c r="AF27" i="75"/>
  <c r="AG27" i="75" s="1"/>
  <c r="AF26" i="75"/>
  <c r="AG26" i="75" s="1"/>
  <c r="AF25" i="75"/>
  <c r="AG25" i="75" s="1"/>
  <c r="AF24" i="75"/>
  <c r="AG24" i="75" s="1"/>
  <c r="AF23" i="75"/>
  <c r="AG23" i="75" s="1"/>
  <c r="AF21" i="75"/>
  <c r="AG21" i="75" s="1"/>
  <c r="AF20" i="75"/>
  <c r="AG20" i="75" s="1"/>
  <c r="AF19" i="75"/>
  <c r="AG19" i="75" s="1"/>
  <c r="AF18" i="75"/>
  <c r="AG18" i="75" s="1"/>
  <c r="AF17" i="75"/>
  <c r="AG17" i="75" s="1"/>
  <c r="AF16" i="75"/>
  <c r="AG16" i="75" s="1"/>
  <c r="AF15" i="75"/>
  <c r="AG15" i="75" s="1"/>
  <c r="AF14" i="75"/>
  <c r="AG14" i="75" s="1"/>
  <c r="AF13" i="75"/>
  <c r="AG13" i="75" s="1"/>
  <c r="AF11" i="75"/>
  <c r="AG11" i="75" s="1"/>
  <c r="AF10" i="75"/>
  <c r="AG10" i="75" s="1"/>
  <c r="AF9" i="75"/>
  <c r="AG9" i="75" s="1"/>
  <c r="AG8" i="75"/>
  <c r="AF7" i="75"/>
  <c r="AG7" i="75"/>
  <c r="V65" i="75"/>
  <c r="V64" i="75"/>
  <c r="V63" i="75"/>
  <c r="V62" i="75"/>
  <c r="V61" i="75"/>
  <c r="V59" i="75"/>
  <c r="V58" i="75"/>
  <c r="V57" i="75"/>
  <c r="V56" i="75"/>
  <c r="V55" i="75"/>
  <c r="V54" i="75"/>
  <c r="V53" i="75"/>
  <c r="V52" i="75"/>
  <c r="V51" i="75"/>
  <c r="V50" i="75"/>
  <c r="V48" i="75"/>
  <c r="V47" i="75"/>
  <c r="V46" i="75"/>
  <c r="V44" i="75"/>
  <c r="V43" i="75"/>
  <c r="V42" i="75"/>
  <c r="V41" i="75"/>
  <c r="V40" i="75"/>
  <c r="V39" i="75"/>
  <c r="V38" i="75"/>
  <c r="V37" i="75"/>
  <c r="V36" i="75"/>
  <c r="V35" i="75"/>
  <c r="V33" i="75"/>
  <c r="V32" i="75"/>
  <c r="V31" i="75"/>
  <c r="V30" i="75"/>
  <c r="V29" i="75"/>
  <c r="V28" i="75"/>
  <c r="V27" i="75"/>
  <c r="V26" i="75"/>
  <c r="V25" i="75"/>
  <c r="V24" i="75"/>
  <c r="V23" i="75"/>
  <c r="V21" i="75"/>
  <c r="V20" i="75"/>
  <c r="V19" i="75"/>
  <c r="V18" i="75"/>
  <c r="V17" i="75"/>
  <c r="V16" i="75"/>
  <c r="V15" i="75"/>
  <c r="V14" i="75"/>
  <c r="V13" i="75"/>
  <c r="V11" i="75"/>
  <c r="V10" i="75"/>
  <c r="V9" i="75"/>
  <c r="V8" i="75"/>
  <c r="V7" i="75"/>
  <c r="AA85" i="75"/>
  <c r="Y85" i="75"/>
  <c r="M85" i="75"/>
  <c r="I85" i="75"/>
  <c r="G85" i="75"/>
  <c r="E85" i="75"/>
  <c r="AF73" i="74"/>
  <c r="AG73" i="74" s="1"/>
  <c r="AF74" i="74"/>
  <c r="AG74" i="74" s="1"/>
  <c r="AF35" i="74"/>
  <c r="AG35" i="74" s="1"/>
  <c r="AF59" i="74"/>
  <c r="AG59" i="74"/>
  <c r="AF85" i="74"/>
  <c r="AG85" i="74" s="1"/>
  <c r="Y85" i="74"/>
  <c r="Y61" i="74"/>
  <c r="V81" i="74"/>
  <c r="S85" i="74"/>
  <c r="K85" i="74"/>
  <c r="I85" i="74"/>
  <c r="G85" i="74"/>
  <c r="E85" i="74"/>
  <c r="AA85" i="74"/>
  <c r="M85" i="74"/>
  <c r="I86" i="73"/>
  <c r="AC86" i="73"/>
  <c r="U86" i="73"/>
  <c r="S86" i="73"/>
  <c r="Q86" i="73"/>
  <c r="O86" i="73"/>
  <c r="M86" i="73"/>
  <c r="K86" i="73"/>
  <c r="G86" i="73"/>
  <c r="E86" i="73"/>
  <c r="I86" i="72"/>
  <c r="AC86" i="72"/>
  <c r="U86" i="72"/>
  <c r="S86" i="72"/>
  <c r="Q86" i="72"/>
  <c r="O86" i="72"/>
  <c r="M86" i="72"/>
  <c r="K86" i="72"/>
  <c r="G86" i="72"/>
  <c r="M83" i="75"/>
  <c r="AA83" i="75"/>
  <c r="Y83" i="75"/>
  <c r="S83" i="75"/>
  <c r="K83" i="75"/>
  <c r="I83" i="75"/>
  <c r="G83" i="75"/>
  <c r="E83" i="75"/>
  <c r="AF83" i="74"/>
  <c r="AG83" i="74" s="1"/>
  <c r="V83" i="74"/>
  <c r="W85" i="74" s="1"/>
  <c r="M83" i="74"/>
  <c r="AA83" i="74"/>
  <c r="Y83" i="74"/>
  <c r="S83" i="74"/>
  <c r="K83" i="74"/>
  <c r="I83" i="74"/>
  <c r="G83" i="74"/>
  <c r="E83" i="74"/>
  <c r="AC85" i="73"/>
  <c r="Q85" i="73"/>
  <c r="M85" i="73"/>
  <c r="I85" i="73"/>
  <c r="U85" i="73"/>
  <c r="S85" i="73"/>
  <c r="O85" i="73"/>
  <c r="K85" i="73"/>
  <c r="G85" i="73"/>
  <c r="E85" i="73"/>
  <c r="AC85" i="72"/>
  <c r="Q85" i="72"/>
  <c r="M85" i="72"/>
  <c r="I85" i="72"/>
  <c r="G85" i="72"/>
  <c r="E85" i="72"/>
  <c r="U85" i="72"/>
  <c r="S85" i="72"/>
  <c r="O85" i="72"/>
  <c r="K85" i="72"/>
  <c r="AF81" i="74"/>
  <c r="AG81" i="74"/>
  <c r="AF36" i="74"/>
  <c r="AG36" i="74" s="1"/>
  <c r="AF80" i="74"/>
  <c r="AG80" i="74" s="1"/>
  <c r="AF79" i="74"/>
  <c r="AG79" i="74" s="1"/>
  <c r="AF78" i="74"/>
  <c r="AG78" i="74" s="1"/>
  <c r="AF77" i="74"/>
  <c r="AG77" i="74" s="1"/>
  <c r="AF76" i="74"/>
  <c r="AG76" i="74" s="1"/>
  <c r="AF75" i="74"/>
  <c r="AG75" i="74" s="1"/>
  <c r="AF72" i="74"/>
  <c r="AG72" i="74"/>
  <c r="AF70" i="74"/>
  <c r="AG70" i="74" s="1"/>
  <c r="AF69" i="74"/>
  <c r="AG69" i="74" s="1"/>
  <c r="AF68" i="74"/>
  <c r="AG68" i="74" s="1"/>
  <c r="AF67" i="74"/>
  <c r="AG67" i="74" s="1"/>
  <c r="AF66" i="74"/>
  <c r="AG66" i="74"/>
  <c r="AF65" i="74"/>
  <c r="AG65" i="74" s="1"/>
  <c r="AF64" i="74"/>
  <c r="AG64" i="74" s="1"/>
  <c r="AF63" i="74"/>
  <c r="AG63" i="74"/>
  <c r="AF62" i="74"/>
  <c r="AG62" i="74" s="1"/>
  <c r="AF61" i="74"/>
  <c r="AG61" i="74" s="1"/>
  <c r="AF58" i="74"/>
  <c r="AG58" i="74" s="1"/>
  <c r="AF57" i="74"/>
  <c r="AG57" i="74" s="1"/>
  <c r="AF56" i="74"/>
  <c r="AG56" i="74"/>
  <c r="AF55" i="74"/>
  <c r="AG55" i="74" s="1"/>
  <c r="AF54" i="74"/>
  <c r="AG54" i="74" s="1"/>
  <c r="AF53" i="74"/>
  <c r="AG53" i="74"/>
  <c r="AF52" i="74"/>
  <c r="AG52" i="74" s="1"/>
  <c r="AF51" i="74"/>
  <c r="AG51" i="74" s="1"/>
  <c r="AF50" i="74"/>
  <c r="AG50" i="74" s="1"/>
  <c r="AF48" i="74"/>
  <c r="AG48" i="74" s="1"/>
  <c r="AF47" i="74"/>
  <c r="AG47" i="74" s="1"/>
  <c r="AF46" i="74"/>
  <c r="AG46" i="74" s="1"/>
  <c r="AF44" i="74"/>
  <c r="AG44" i="74" s="1"/>
  <c r="AF43" i="74"/>
  <c r="AG43" i="74"/>
  <c r="AF42" i="74"/>
  <c r="AG42" i="74" s="1"/>
  <c r="AF41" i="74"/>
  <c r="AG41" i="74" s="1"/>
  <c r="AF40" i="74"/>
  <c r="AG40" i="74" s="1"/>
  <c r="AF39" i="74"/>
  <c r="AG39" i="74"/>
  <c r="AF38" i="74"/>
  <c r="AG38" i="74" s="1"/>
  <c r="AF37" i="74"/>
  <c r="AG37" i="74" s="1"/>
  <c r="AF33" i="74"/>
  <c r="AG33" i="74"/>
  <c r="AF32" i="74"/>
  <c r="AG32" i="74" s="1"/>
  <c r="AF31" i="74"/>
  <c r="AG31" i="74" s="1"/>
  <c r="AF30" i="74"/>
  <c r="AG30" i="74" s="1"/>
  <c r="AF29" i="74"/>
  <c r="AG29" i="74" s="1"/>
  <c r="AF28" i="74"/>
  <c r="AG28" i="74" s="1"/>
  <c r="AF27" i="74"/>
  <c r="AG27" i="74" s="1"/>
  <c r="AF26" i="74"/>
  <c r="AG26" i="74" s="1"/>
  <c r="AF25" i="74"/>
  <c r="AG25" i="74" s="1"/>
  <c r="AF24" i="74"/>
  <c r="AG24" i="74" s="1"/>
  <c r="AF22" i="74"/>
  <c r="AG22" i="74" s="1"/>
  <c r="AF21" i="74"/>
  <c r="AG21" i="74" s="1"/>
  <c r="AF20" i="74"/>
  <c r="AG20" i="74" s="1"/>
  <c r="AF19" i="74"/>
  <c r="AG19" i="74" s="1"/>
  <c r="AF18" i="74"/>
  <c r="AG18" i="74" s="1"/>
  <c r="AF17" i="74"/>
  <c r="AG17" i="74" s="1"/>
  <c r="AF16" i="74"/>
  <c r="AG16" i="74" s="1"/>
  <c r="AF15" i="74"/>
  <c r="AG15" i="74" s="1"/>
  <c r="AF14" i="74"/>
  <c r="AG14" i="74" s="1"/>
  <c r="AF13" i="74"/>
  <c r="AG13" i="74" s="1"/>
  <c r="AF11" i="74"/>
  <c r="AG11" i="74" s="1"/>
  <c r="AF10" i="74"/>
  <c r="AG10" i="74" s="1"/>
  <c r="AF9" i="74"/>
  <c r="AG9" i="74" s="1"/>
  <c r="AF8" i="74"/>
  <c r="AG8" i="74" s="1"/>
  <c r="AF7" i="74"/>
  <c r="AG7" i="74" s="1"/>
  <c r="AC83" i="73"/>
  <c r="AA81" i="75"/>
  <c r="Y81" i="75"/>
  <c r="S81" i="75"/>
  <c r="M81" i="75"/>
  <c r="K81" i="75"/>
  <c r="I81" i="75"/>
  <c r="G81" i="75"/>
  <c r="E81" i="75"/>
  <c r="AA80" i="75"/>
  <c r="Y80" i="75"/>
  <c r="S80" i="75"/>
  <c r="M80" i="75"/>
  <c r="K80" i="75"/>
  <c r="I80" i="75"/>
  <c r="G80" i="75"/>
  <c r="E80" i="75"/>
  <c r="AA79" i="75"/>
  <c r="Y79" i="75"/>
  <c r="S79" i="75"/>
  <c r="M79" i="75"/>
  <c r="K79" i="75"/>
  <c r="I79" i="75"/>
  <c r="G79" i="75"/>
  <c r="E79" i="75"/>
  <c r="AA78" i="75"/>
  <c r="Y78" i="75"/>
  <c r="S78" i="75"/>
  <c r="M78" i="75"/>
  <c r="K78" i="75"/>
  <c r="I78" i="75"/>
  <c r="G78" i="75"/>
  <c r="E78" i="75"/>
  <c r="AA77" i="75"/>
  <c r="Y77" i="75"/>
  <c r="S77" i="75"/>
  <c r="M77" i="75"/>
  <c r="K77" i="75"/>
  <c r="I77" i="75"/>
  <c r="G77" i="75"/>
  <c r="E77" i="75"/>
  <c r="AA76" i="75"/>
  <c r="Y76" i="75"/>
  <c r="S76" i="75"/>
  <c r="M76" i="75"/>
  <c r="K76" i="75"/>
  <c r="I76" i="75"/>
  <c r="G76" i="75"/>
  <c r="E76" i="75"/>
  <c r="AA75" i="75"/>
  <c r="Y75" i="75"/>
  <c r="S75" i="75"/>
  <c r="M75" i="75"/>
  <c r="K75" i="75"/>
  <c r="I75" i="75"/>
  <c r="G75" i="75"/>
  <c r="E75" i="75"/>
  <c r="AA74" i="75"/>
  <c r="Y74" i="75"/>
  <c r="S74" i="75"/>
  <c r="M74" i="75"/>
  <c r="K74" i="75"/>
  <c r="I74" i="75"/>
  <c r="G74" i="75"/>
  <c r="E74" i="75"/>
  <c r="AA73" i="75"/>
  <c r="Y73" i="75"/>
  <c r="S73" i="75"/>
  <c r="M73" i="75"/>
  <c r="K73" i="75"/>
  <c r="I73" i="75"/>
  <c r="G73" i="75"/>
  <c r="E73" i="75"/>
  <c r="AA72" i="75"/>
  <c r="Y72" i="75"/>
  <c r="S72" i="75"/>
  <c r="M72" i="75"/>
  <c r="K72" i="75"/>
  <c r="I72" i="75"/>
  <c r="G72" i="75"/>
  <c r="E72" i="75"/>
  <c r="AA70" i="75"/>
  <c r="Y70" i="75"/>
  <c r="S70" i="75"/>
  <c r="M70" i="75"/>
  <c r="K70" i="75"/>
  <c r="I70" i="75"/>
  <c r="G70" i="75"/>
  <c r="E70" i="75"/>
  <c r="AA69" i="75"/>
  <c r="Y69" i="75"/>
  <c r="S69" i="75"/>
  <c r="M69" i="75"/>
  <c r="K69" i="75"/>
  <c r="I69" i="75"/>
  <c r="G69" i="75"/>
  <c r="E69" i="75"/>
  <c r="AA68" i="75"/>
  <c r="Y68" i="75"/>
  <c r="S68" i="75"/>
  <c r="M68" i="75"/>
  <c r="K68" i="75"/>
  <c r="I68" i="75"/>
  <c r="G68" i="75"/>
  <c r="E68" i="75"/>
  <c r="AA67" i="75"/>
  <c r="Y67" i="75"/>
  <c r="S67" i="75"/>
  <c r="M67" i="75"/>
  <c r="K67" i="75"/>
  <c r="I67" i="75"/>
  <c r="G67" i="75"/>
  <c r="E67" i="75"/>
  <c r="AA66" i="75"/>
  <c r="Y66" i="75"/>
  <c r="S66" i="75"/>
  <c r="M66" i="75"/>
  <c r="K66" i="75"/>
  <c r="I66" i="75"/>
  <c r="G66" i="75"/>
  <c r="E66" i="75"/>
  <c r="AA65" i="75"/>
  <c r="Y65" i="75"/>
  <c r="S65" i="75"/>
  <c r="M65" i="75"/>
  <c r="K65" i="75"/>
  <c r="I65" i="75"/>
  <c r="G65" i="75"/>
  <c r="E65" i="75"/>
  <c r="AA64" i="75"/>
  <c r="Y64" i="75"/>
  <c r="S64" i="75"/>
  <c r="M64" i="75"/>
  <c r="K64" i="75"/>
  <c r="I64" i="75"/>
  <c r="G64" i="75"/>
  <c r="E64" i="75"/>
  <c r="AA63" i="75"/>
  <c r="Y63" i="75"/>
  <c r="S63" i="75"/>
  <c r="M63" i="75"/>
  <c r="K63" i="75"/>
  <c r="I63" i="75"/>
  <c r="G63" i="75"/>
  <c r="E63" i="75"/>
  <c r="AA62" i="75"/>
  <c r="Y62" i="75"/>
  <c r="S62" i="75"/>
  <c r="M62" i="75"/>
  <c r="K62" i="75"/>
  <c r="I62" i="75"/>
  <c r="G62" i="75"/>
  <c r="E62" i="75"/>
  <c r="AA61" i="75"/>
  <c r="Y61" i="75"/>
  <c r="S61" i="75"/>
  <c r="K61" i="75"/>
  <c r="I61" i="75"/>
  <c r="G61" i="75"/>
  <c r="E61" i="75"/>
  <c r="AA59" i="75"/>
  <c r="Y59" i="75"/>
  <c r="S59" i="75"/>
  <c r="K59" i="75"/>
  <c r="I59" i="75"/>
  <c r="G59" i="75"/>
  <c r="E59" i="75"/>
  <c r="AA58" i="75"/>
  <c r="Y58" i="75"/>
  <c r="S58" i="75"/>
  <c r="K58" i="75"/>
  <c r="I58" i="75"/>
  <c r="G58" i="75"/>
  <c r="E58" i="75"/>
  <c r="AA57" i="75"/>
  <c r="Y57" i="75"/>
  <c r="S57" i="75"/>
  <c r="K57" i="75"/>
  <c r="I57" i="75"/>
  <c r="G57" i="75"/>
  <c r="E57" i="75"/>
  <c r="AA56" i="75"/>
  <c r="Y56" i="75"/>
  <c r="S56" i="75"/>
  <c r="K56" i="75"/>
  <c r="I56" i="75"/>
  <c r="G56" i="75"/>
  <c r="E56" i="75"/>
  <c r="AA55" i="75"/>
  <c r="Y55" i="75"/>
  <c r="S55" i="75"/>
  <c r="K55" i="75"/>
  <c r="I55" i="75"/>
  <c r="G55" i="75"/>
  <c r="E55" i="75"/>
  <c r="AA54" i="75"/>
  <c r="Y54" i="75"/>
  <c r="S54" i="75"/>
  <c r="K54" i="75"/>
  <c r="I54" i="75"/>
  <c r="G54" i="75"/>
  <c r="E54" i="75"/>
  <c r="AA53" i="75"/>
  <c r="Y53" i="75"/>
  <c r="S53" i="75"/>
  <c r="K53" i="75"/>
  <c r="I53" i="75"/>
  <c r="G53" i="75"/>
  <c r="E53" i="75"/>
  <c r="AA52" i="75"/>
  <c r="Y52" i="75"/>
  <c r="S52" i="75"/>
  <c r="K52" i="75"/>
  <c r="I52" i="75"/>
  <c r="G52" i="75"/>
  <c r="E52" i="75"/>
  <c r="AA51" i="75"/>
  <c r="Y51" i="75"/>
  <c r="S51" i="75"/>
  <c r="K51" i="75"/>
  <c r="I51" i="75"/>
  <c r="G51" i="75"/>
  <c r="E51" i="75"/>
  <c r="AA50" i="75"/>
  <c r="Y50" i="75"/>
  <c r="S50" i="75"/>
  <c r="K50" i="75"/>
  <c r="I50" i="75"/>
  <c r="G50" i="75"/>
  <c r="E50" i="75"/>
  <c r="AA48" i="75"/>
  <c r="Y48" i="75"/>
  <c r="S48" i="75"/>
  <c r="K48" i="75"/>
  <c r="I48" i="75"/>
  <c r="G48" i="75"/>
  <c r="E48" i="75"/>
  <c r="AA47" i="75"/>
  <c r="Y47" i="75"/>
  <c r="S47" i="75"/>
  <c r="K47" i="75"/>
  <c r="I47" i="75"/>
  <c r="G47" i="75"/>
  <c r="E47" i="75"/>
  <c r="AA46" i="75"/>
  <c r="Y46" i="75"/>
  <c r="S46" i="75"/>
  <c r="K46" i="75"/>
  <c r="I46" i="75"/>
  <c r="G46" i="75"/>
  <c r="E46" i="75"/>
  <c r="AA44" i="75"/>
  <c r="Y44" i="75"/>
  <c r="S44" i="75"/>
  <c r="K44" i="75"/>
  <c r="I44" i="75"/>
  <c r="G44" i="75"/>
  <c r="E44" i="75"/>
  <c r="AA43" i="75"/>
  <c r="Y43" i="75"/>
  <c r="S43" i="75"/>
  <c r="K43" i="75"/>
  <c r="I43" i="75"/>
  <c r="G43" i="75"/>
  <c r="E43" i="75"/>
  <c r="AA42" i="75"/>
  <c r="Y42" i="75"/>
  <c r="S42" i="75"/>
  <c r="K42" i="75"/>
  <c r="I42" i="75"/>
  <c r="G42" i="75"/>
  <c r="E42" i="75"/>
  <c r="AA41" i="75"/>
  <c r="Y41" i="75"/>
  <c r="S41" i="75"/>
  <c r="K41" i="75"/>
  <c r="I41" i="75"/>
  <c r="G41" i="75"/>
  <c r="E41" i="75"/>
  <c r="AA40" i="75"/>
  <c r="Y40" i="75"/>
  <c r="S40" i="75"/>
  <c r="K40" i="75"/>
  <c r="I40" i="75"/>
  <c r="G40" i="75"/>
  <c r="E40" i="75"/>
  <c r="AA39" i="75"/>
  <c r="Y39" i="75"/>
  <c r="S39" i="75"/>
  <c r="K39" i="75"/>
  <c r="I39" i="75"/>
  <c r="G39" i="75"/>
  <c r="E39" i="75"/>
  <c r="AA38" i="75"/>
  <c r="Y38" i="75"/>
  <c r="S38" i="75"/>
  <c r="K38" i="75"/>
  <c r="I38" i="75"/>
  <c r="G38" i="75"/>
  <c r="E38" i="75"/>
  <c r="AA37" i="75"/>
  <c r="Y37" i="75"/>
  <c r="S37" i="75"/>
  <c r="K37" i="75"/>
  <c r="I37" i="75"/>
  <c r="G37" i="75"/>
  <c r="E37" i="75"/>
  <c r="AA36" i="75"/>
  <c r="Y36" i="75"/>
  <c r="S36" i="75"/>
  <c r="K36" i="75"/>
  <c r="G36" i="75"/>
  <c r="E36" i="75"/>
  <c r="AA35" i="75"/>
  <c r="Y35" i="75"/>
  <c r="S35" i="75"/>
  <c r="G35" i="75"/>
  <c r="E35" i="75"/>
  <c r="AA33" i="75"/>
  <c r="Y33" i="75"/>
  <c r="S33" i="75"/>
  <c r="G33" i="75"/>
  <c r="E33" i="75"/>
  <c r="AA32" i="75"/>
  <c r="Y32" i="75"/>
  <c r="S32" i="75"/>
  <c r="G32" i="75"/>
  <c r="E32" i="75"/>
  <c r="AA31" i="75"/>
  <c r="Y31" i="75"/>
  <c r="S31" i="75"/>
  <c r="G31" i="75"/>
  <c r="E31" i="75"/>
  <c r="AA30" i="75"/>
  <c r="Y30" i="75"/>
  <c r="S30" i="75"/>
  <c r="G30" i="75"/>
  <c r="E30" i="75"/>
  <c r="AA29" i="75"/>
  <c r="Y29" i="75"/>
  <c r="S29" i="75"/>
  <c r="G29" i="75"/>
  <c r="E29" i="75"/>
  <c r="AA28" i="75"/>
  <c r="Y28" i="75"/>
  <c r="S28" i="75"/>
  <c r="G28" i="75"/>
  <c r="E28" i="75"/>
  <c r="AA27" i="75"/>
  <c r="Y27" i="75"/>
  <c r="S27" i="75"/>
  <c r="G27" i="75"/>
  <c r="E27" i="75"/>
  <c r="AA26" i="75"/>
  <c r="Y26" i="75"/>
  <c r="S26" i="75"/>
  <c r="G26" i="75"/>
  <c r="E26" i="75"/>
  <c r="AA25" i="75"/>
  <c r="Y25" i="75"/>
  <c r="S25" i="75"/>
  <c r="G25" i="75"/>
  <c r="E25" i="75"/>
  <c r="AA24" i="75"/>
  <c r="Y24" i="75"/>
  <c r="S24" i="75"/>
  <c r="G24" i="75"/>
  <c r="E24" i="75"/>
  <c r="AA23" i="75"/>
  <c r="Y23" i="75"/>
  <c r="S23" i="75"/>
  <c r="G23" i="75"/>
  <c r="E23" i="75"/>
  <c r="AA21" i="75"/>
  <c r="Y21" i="75"/>
  <c r="S21" i="75"/>
  <c r="G21" i="75"/>
  <c r="E21" i="75"/>
  <c r="AA20" i="75"/>
  <c r="Y20" i="75"/>
  <c r="S20" i="75"/>
  <c r="G20" i="75"/>
  <c r="E20" i="75"/>
  <c r="AA19" i="75"/>
  <c r="Y19" i="75"/>
  <c r="S19" i="75"/>
  <c r="G19" i="75"/>
  <c r="E19" i="75"/>
  <c r="AA18" i="75"/>
  <c r="Y18" i="75"/>
  <c r="S18" i="75"/>
  <c r="G18" i="75"/>
  <c r="E18" i="75"/>
  <c r="AA17" i="75"/>
  <c r="Y17" i="75"/>
  <c r="S17" i="75"/>
  <c r="G17" i="75"/>
  <c r="E17" i="75"/>
  <c r="AA16" i="75"/>
  <c r="Y16" i="75"/>
  <c r="S16" i="75"/>
  <c r="G16" i="75"/>
  <c r="E16" i="75"/>
  <c r="AA15" i="75"/>
  <c r="Y15" i="75"/>
  <c r="S15" i="75"/>
  <c r="G15" i="75"/>
  <c r="E15" i="75"/>
  <c r="AA14" i="75"/>
  <c r="Y14" i="75"/>
  <c r="S14" i="75"/>
  <c r="G14" i="75"/>
  <c r="E14" i="75"/>
  <c r="AA13" i="75"/>
  <c r="Y13" i="75"/>
  <c r="S13" i="75"/>
  <c r="G13" i="75"/>
  <c r="E13" i="75"/>
  <c r="AA11" i="75"/>
  <c r="Y11" i="75"/>
  <c r="S11" i="75"/>
  <c r="G11" i="75"/>
  <c r="E11" i="75"/>
  <c r="AA10" i="75"/>
  <c r="Y10" i="75"/>
  <c r="S10" i="75"/>
  <c r="G10" i="75"/>
  <c r="E10" i="75"/>
  <c r="AA9" i="75"/>
  <c r="Y9" i="75"/>
  <c r="S9" i="75"/>
  <c r="G9" i="75"/>
  <c r="E9" i="75"/>
  <c r="AA8" i="75"/>
  <c r="Y8" i="75"/>
  <c r="S8" i="75"/>
  <c r="G8" i="75"/>
  <c r="E8" i="75"/>
  <c r="AA81" i="74"/>
  <c r="Y81" i="74"/>
  <c r="S81" i="74"/>
  <c r="M81" i="74"/>
  <c r="K81" i="74"/>
  <c r="I81" i="74"/>
  <c r="G81" i="74"/>
  <c r="E81" i="74"/>
  <c r="AA80" i="74"/>
  <c r="Y80" i="74"/>
  <c r="V80" i="74"/>
  <c r="W80" i="74" s="1"/>
  <c r="S80" i="74"/>
  <c r="M80" i="74"/>
  <c r="K80" i="74"/>
  <c r="I80" i="74"/>
  <c r="G80" i="74"/>
  <c r="E80" i="74"/>
  <c r="AA79" i="74"/>
  <c r="Y79" i="74"/>
  <c r="V79" i="74"/>
  <c r="S79" i="74"/>
  <c r="M79" i="74"/>
  <c r="K79" i="74"/>
  <c r="I79" i="74"/>
  <c r="G79" i="74"/>
  <c r="E79" i="74"/>
  <c r="AA78" i="74"/>
  <c r="Y78" i="74"/>
  <c r="V78" i="74"/>
  <c r="S78" i="74"/>
  <c r="M78" i="74"/>
  <c r="K78" i="74"/>
  <c r="I78" i="74"/>
  <c r="G78" i="74"/>
  <c r="E78" i="74"/>
  <c r="AA77" i="74"/>
  <c r="Y77" i="74"/>
  <c r="V77" i="74"/>
  <c r="W78" i="74" s="1"/>
  <c r="S77" i="74"/>
  <c r="M77" i="74"/>
  <c r="K77" i="74"/>
  <c r="I77" i="74"/>
  <c r="G77" i="74"/>
  <c r="E77" i="74"/>
  <c r="AA76" i="74"/>
  <c r="Y76" i="74"/>
  <c r="V76" i="74"/>
  <c r="W77" i="74" s="1"/>
  <c r="S76" i="74"/>
  <c r="M76" i="74"/>
  <c r="K76" i="74"/>
  <c r="I76" i="74"/>
  <c r="G76" i="74"/>
  <c r="E76" i="74"/>
  <c r="AA75" i="74"/>
  <c r="Y75" i="74"/>
  <c r="V75" i="74"/>
  <c r="S75" i="74"/>
  <c r="M75" i="74"/>
  <c r="K75" i="74"/>
  <c r="I75" i="74"/>
  <c r="G75" i="74"/>
  <c r="E75" i="74"/>
  <c r="AA74" i="74"/>
  <c r="Y74" i="74"/>
  <c r="V74" i="74"/>
  <c r="W75" i="74" s="1"/>
  <c r="S74" i="74"/>
  <c r="M74" i="74"/>
  <c r="K74" i="74"/>
  <c r="I74" i="74"/>
  <c r="G74" i="74"/>
  <c r="E74" i="74"/>
  <c r="AA73" i="74"/>
  <c r="Y73" i="74"/>
  <c r="V73" i="74"/>
  <c r="W73" i="74" s="1"/>
  <c r="S73" i="74"/>
  <c r="M73" i="74"/>
  <c r="K73" i="74"/>
  <c r="I73" i="74"/>
  <c r="G73" i="74"/>
  <c r="E73" i="74"/>
  <c r="AA72" i="74"/>
  <c r="Y72" i="74"/>
  <c r="V72" i="74"/>
  <c r="S72" i="74"/>
  <c r="M72" i="74"/>
  <c r="K72" i="74"/>
  <c r="I72" i="74"/>
  <c r="G72" i="74"/>
  <c r="E72" i="74"/>
  <c r="AA70" i="74"/>
  <c r="Y70" i="74"/>
  <c r="V70" i="74"/>
  <c r="S70" i="74"/>
  <c r="M70" i="74"/>
  <c r="K70" i="74"/>
  <c r="I70" i="74"/>
  <c r="G70" i="74"/>
  <c r="E70" i="74"/>
  <c r="AA69" i="74"/>
  <c r="Y69" i="74"/>
  <c r="V69" i="74"/>
  <c r="W70" i="74" s="1"/>
  <c r="S69" i="74"/>
  <c r="M69" i="74"/>
  <c r="K69" i="74"/>
  <c r="I69" i="74"/>
  <c r="G69" i="74"/>
  <c r="E69" i="74"/>
  <c r="AA68" i="74"/>
  <c r="Y68" i="74"/>
  <c r="V68" i="74"/>
  <c r="W68" i="74" s="1"/>
  <c r="S68" i="74"/>
  <c r="M68" i="74"/>
  <c r="K68" i="74"/>
  <c r="I68" i="74"/>
  <c r="G68" i="74"/>
  <c r="E68" i="74"/>
  <c r="AA67" i="74"/>
  <c r="Y67" i="74"/>
  <c r="V67" i="74"/>
  <c r="S67" i="74"/>
  <c r="M67" i="74"/>
  <c r="K67" i="74"/>
  <c r="I67" i="74"/>
  <c r="G67" i="74"/>
  <c r="E67" i="74"/>
  <c r="AA66" i="74"/>
  <c r="Y66" i="74"/>
  <c r="V66" i="74"/>
  <c r="S66" i="74"/>
  <c r="M66" i="74"/>
  <c r="K66" i="74"/>
  <c r="I66" i="74"/>
  <c r="G66" i="74"/>
  <c r="E66" i="74"/>
  <c r="AA65" i="74"/>
  <c r="Y65" i="74"/>
  <c r="V65" i="74"/>
  <c r="S65" i="74"/>
  <c r="M65" i="74"/>
  <c r="K65" i="74"/>
  <c r="I65" i="74"/>
  <c r="G65" i="74"/>
  <c r="E65" i="74"/>
  <c r="AA64" i="74"/>
  <c r="Y64" i="74"/>
  <c r="V64" i="74"/>
  <c r="W65" i="74" s="1"/>
  <c r="S64" i="74"/>
  <c r="M64" i="74"/>
  <c r="K64" i="74"/>
  <c r="I64" i="74"/>
  <c r="G64" i="74"/>
  <c r="E64" i="74"/>
  <c r="AA63" i="74"/>
  <c r="Y63" i="74"/>
  <c r="V63" i="74"/>
  <c r="S63" i="74"/>
  <c r="M63" i="74"/>
  <c r="K63" i="74"/>
  <c r="I63" i="74"/>
  <c r="G63" i="74"/>
  <c r="E63" i="74"/>
  <c r="AA62" i="74"/>
  <c r="Y62" i="74"/>
  <c r="V62" i="74"/>
  <c r="S62" i="74"/>
  <c r="M62" i="74"/>
  <c r="K62" i="74"/>
  <c r="I62" i="74"/>
  <c r="G62" i="74"/>
  <c r="E62" i="74"/>
  <c r="AA61" i="74"/>
  <c r="V61" i="74"/>
  <c r="W62" i="74" s="1"/>
  <c r="S61" i="74"/>
  <c r="K61" i="74"/>
  <c r="I61" i="74"/>
  <c r="G61" i="74"/>
  <c r="E61" i="74"/>
  <c r="AA59" i="74"/>
  <c r="Y59" i="74"/>
  <c r="V59" i="74"/>
  <c r="S59" i="74"/>
  <c r="K59" i="74"/>
  <c r="I59" i="74"/>
  <c r="G59" i="74"/>
  <c r="E59" i="74"/>
  <c r="AA58" i="74"/>
  <c r="Y58" i="74"/>
  <c r="V58" i="74"/>
  <c r="S58" i="74"/>
  <c r="K58" i="74"/>
  <c r="I58" i="74"/>
  <c r="G58" i="74"/>
  <c r="E58" i="74"/>
  <c r="AA57" i="74"/>
  <c r="Y57" i="74"/>
  <c r="V57" i="74"/>
  <c r="S57" i="74"/>
  <c r="K57" i="74"/>
  <c r="I57" i="74"/>
  <c r="G57" i="74"/>
  <c r="E57" i="74"/>
  <c r="AA56" i="74"/>
  <c r="Y56" i="74"/>
  <c r="V56" i="74"/>
  <c r="S56" i="74"/>
  <c r="K56" i="74"/>
  <c r="I56" i="74"/>
  <c r="G56" i="74"/>
  <c r="E56" i="74"/>
  <c r="AA55" i="74"/>
  <c r="Y55" i="74"/>
  <c r="V55" i="74"/>
  <c r="S55" i="74"/>
  <c r="K55" i="74"/>
  <c r="I55" i="74"/>
  <c r="G55" i="74"/>
  <c r="E55" i="74"/>
  <c r="AA54" i="74"/>
  <c r="Y54" i="74"/>
  <c r="V54" i="74"/>
  <c r="W55" i="74" s="1"/>
  <c r="S54" i="74"/>
  <c r="K54" i="74"/>
  <c r="I54" i="74"/>
  <c r="G54" i="74"/>
  <c r="E54" i="74"/>
  <c r="AA53" i="74"/>
  <c r="Y53" i="74"/>
  <c r="V53" i="74"/>
  <c r="S53" i="74"/>
  <c r="K53" i="74"/>
  <c r="I53" i="74"/>
  <c r="G53" i="74"/>
  <c r="E53" i="74"/>
  <c r="AA52" i="74"/>
  <c r="Y52" i="74"/>
  <c r="V52" i="74"/>
  <c r="S52" i="74"/>
  <c r="K52" i="74"/>
  <c r="I52" i="74"/>
  <c r="G52" i="74"/>
  <c r="E52" i="74"/>
  <c r="AA51" i="74"/>
  <c r="Y51" i="74"/>
  <c r="V51" i="74"/>
  <c r="S51" i="74"/>
  <c r="K51" i="74"/>
  <c r="I51" i="74"/>
  <c r="G51" i="74"/>
  <c r="E51" i="74"/>
  <c r="AA50" i="74"/>
  <c r="Y50" i="74"/>
  <c r="V50" i="74"/>
  <c r="W51" i="74"/>
  <c r="S50" i="74"/>
  <c r="K50" i="74"/>
  <c r="I50" i="74"/>
  <c r="G50" i="74"/>
  <c r="E50" i="74"/>
  <c r="AA48" i="74"/>
  <c r="Y48" i="74"/>
  <c r="V48" i="74"/>
  <c r="S48" i="74"/>
  <c r="K48" i="74"/>
  <c r="I48" i="74"/>
  <c r="G48" i="74"/>
  <c r="E48" i="74"/>
  <c r="AA47" i="74"/>
  <c r="Y47" i="74"/>
  <c r="V47" i="74"/>
  <c r="S47" i="74"/>
  <c r="K47" i="74"/>
  <c r="I47" i="74"/>
  <c r="G47" i="74"/>
  <c r="E47" i="74"/>
  <c r="AA46" i="74"/>
  <c r="Y46" i="74"/>
  <c r="V46" i="74"/>
  <c r="W47" i="74"/>
  <c r="S46" i="74"/>
  <c r="K46" i="74"/>
  <c r="I46" i="74"/>
  <c r="G46" i="74"/>
  <c r="E46" i="74"/>
  <c r="AA44" i="74"/>
  <c r="Y44" i="74"/>
  <c r="V44" i="74"/>
  <c r="W44" i="74" s="1"/>
  <c r="S44" i="74"/>
  <c r="K44" i="74"/>
  <c r="I44" i="74"/>
  <c r="G44" i="74"/>
  <c r="E44" i="74"/>
  <c r="AA43" i="74"/>
  <c r="Y43" i="74"/>
  <c r="V43" i="74"/>
  <c r="W43" i="74" s="1"/>
  <c r="S43" i="74"/>
  <c r="K43" i="74"/>
  <c r="I43" i="74"/>
  <c r="G43" i="74"/>
  <c r="E43" i="74"/>
  <c r="AA42" i="74"/>
  <c r="Y42" i="74"/>
  <c r="V42" i="74"/>
  <c r="S42" i="74"/>
  <c r="K42" i="74"/>
  <c r="I42" i="74"/>
  <c r="G42" i="74"/>
  <c r="E42" i="74"/>
  <c r="AA41" i="74"/>
  <c r="Y41" i="74"/>
  <c r="V41" i="74"/>
  <c r="W41" i="74" s="1"/>
  <c r="S41" i="74"/>
  <c r="K41" i="74"/>
  <c r="I41" i="74"/>
  <c r="G41" i="74"/>
  <c r="E41" i="74"/>
  <c r="AA40" i="74"/>
  <c r="Y40" i="74"/>
  <c r="V40" i="74"/>
  <c r="S40" i="74"/>
  <c r="K40" i="74"/>
  <c r="I40" i="74"/>
  <c r="G40" i="74"/>
  <c r="E40" i="74"/>
  <c r="AA39" i="74"/>
  <c r="Y39" i="74"/>
  <c r="V39" i="74"/>
  <c r="S39" i="74"/>
  <c r="K39" i="74"/>
  <c r="I39" i="74"/>
  <c r="G39" i="74"/>
  <c r="E39" i="74"/>
  <c r="AA38" i="74"/>
  <c r="Y38" i="74"/>
  <c r="V38" i="74"/>
  <c r="W38" i="74" s="1"/>
  <c r="S38" i="74"/>
  <c r="K38" i="74"/>
  <c r="I38" i="74"/>
  <c r="G38" i="74"/>
  <c r="E38" i="74"/>
  <c r="AA37" i="74"/>
  <c r="Y37" i="74"/>
  <c r="V37" i="74"/>
  <c r="S37" i="74"/>
  <c r="K37" i="74"/>
  <c r="I37" i="74"/>
  <c r="G37" i="74"/>
  <c r="E37" i="74"/>
  <c r="AA36" i="74"/>
  <c r="Y36" i="74"/>
  <c r="V36" i="74"/>
  <c r="W36" i="74" s="1"/>
  <c r="S36" i="74"/>
  <c r="K36" i="74"/>
  <c r="G36" i="74"/>
  <c r="E36" i="74"/>
  <c r="AA35" i="74"/>
  <c r="Y35" i="74"/>
  <c r="V35" i="74"/>
  <c r="W35" i="74" s="1"/>
  <c r="S35" i="74"/>
  <c r="G35" i="74"/>
  <c r="E35" i="74"/>
  <c r="AA33" i="74"/>
  <c r="Y33" i="74"/>
  <c r="V33" i="74"/>
  <c r="S33" i="74"/>
  <c r="G33" i="74"/>
  <c r="E33" i="74"/>
  <c r="AA32" i="74"/>
  <c r="Y32" i="74"/>
  <c r="V32" i="74"/>
  <c r="W32" i="74" s="1"/>
  <c r="S32" i="74"/>
  <c r="G32" i="74"/>
  <c r="E32" i="74"/>
  <c r="AA31" i="74"/>
  <c r="Y31" i="74"/>
  <c r="V31" i="74"/>
  <c r="S31" i="74"/>
  <c r="G31" i="74"/>
  <c r="E31" i="74"/>
  <c r="AA30" i="74"/>
  <c r="Y30" i="74"/>
  <c r="V30" i="74"/>
  <c r="W30" i="74" s="1"/>
  <c r="S30" i="74"/>
  <c r="G30" i="74"/>
  <c r="E30" i="74"/>
  <c r="AA29" i="74"/>
  <c r="Y29" i="74"/>
  <c r="V29" i="74"/>
  <c r="S29" i="74"/>
  <c r="G29" i="74"/>
  <c r="E29" i="74"/>
  <c r="AA28" i="74"/>
  <c r="Y28" i="74"/>
  <c r="V28" i="74"/>
  <c r="W29" i="74"/>
  <c r="S28" i="74"/>
  <c r="G28" i="74"/>
  <c r="E28" i="74"/>
  <c r="AA27" i="74"/>
  <c r="Y27" i="74"/>
  <c r="V27" i="74"/>
  <c r="W27" i="74" s="1"/>
  <c r="S27" i="74"/>
  <c r="G27" i="74"/>
  <c r="E27" i="74"/>
  <c r="AA26" i="74"/>
  <c r="Y26" i="74"/>
  <c r="V26" i="74"/>
  <c r="W26" i="74" s="1"/>
  <c r="S26" i="74"/>
  <c r="G26" i="74"/>
  <c r="E26" i="74"/>
  <c r="AA25" i="74"/>
  <c r="Y25" i="74"/>
  <c r="V25" i="74"/>
  <c r="S25" i="74"/>
  <c r="G25" i="74"/>
  <c r="E25" i="74"/>
  <c r="AA24" i="74"/>
  <c r="Y24" i="74"/>
  <c r="V24" i="74"/>
  <c r="S24" i="74"/>
  <c r="G24" i="74"/>
  <c r="E24" i="74"/>
  <c r="AA22" i="74"/>
  <c r="Y22" i="74"/>
  <c r="V22" i="74"/>
  <c r="W24" i="74" s="1"/>
  <c r="S22" i="74"/>
  <c r="G22" i="74"/>
  <c r="E22" i="74"/>
  <c r="AA21" i="74"/>
  <c r="Y21" i="74"/>
  <c r="V21" i="74"/>
  <c r="S21" i="74"/>
  <c r="G21" i="74"/>
  <c r="E21" i="74"/>
  <c r="AA20" i="74"/>
  <c r="Y20" i="74"/>
  <c r="V20" i="74"/>
  <c r="S20" i="74"/>
  <c r="G20" i="74"/>
  <c r="E20" i="74"/>
  <c r="AA19" i="74"/>
  <c r="Y19" i="74"/>
  <c r="V19" i="74"/>
  <c r="S19" i="74"/>
  <c r="G19" i="74"/>
  <c r="E19" i="74"/>
  <c r="AA18" i="74"/>
  <c r="Y18" i="74"/>
  <c r="V18" i="74"/>
  <c r="S18" i="74"/>
  <c r="G18" i="74"/>
  <c r="E18" i="74"/>
  <c r="AA17" i="74"/>
  <c r="Y17" i="74"/>
  <c r="V17" i="74"/>
  <c r="S17" i="74"/>
  <c r="G17" i="74"/>
  <c r="E17" i="74"/>
  <c r="AA16" i="74"/>
  <c r="Y16" i="74"/>
  <c r="V16" i="74"/>
  <c r="S16" i="74"/>
  <c r="G16" i="74"/>
  <c r="E16" i="74"/>
  <c r="AA15" i="74"/>
  <c r="Y15" i="74"/>
  <c r="V15" i="74"/>
  <c r="S15" i="74"/>
  <c r="G15" i="74"/>
  <c r="E15" i="74"/>
  <c r="AA14" i="74"/>
  <c r="Y14" i="74"/>
  <c r="V14" i="74"/>
  <c r="S14" i="74"/>
  <c r="G14" i="74"/>
  <c r="E14" i="74"/>
  <c r="AA13" i="74"/>
  <c r="Y13" i="74"/>
  <c r="V13" i="74"/>
  <c r="S13" i="74"/>
  <c r="G13" i="74"/>
  <c r="E13" i="74"/>
  <c r="AA11" i="74"/>
  <c r="Y11" i="74"/>
  <c r="V11" i="74"/>
  <c r="W11" i="74" s="1"/>
  <c r="S11" i="74"/>
  <c r="G11" i="74"/>
  <c r="E11" i="74"/>
  <c r="AA10" i="74"/>
  <c r="Y10" i="74"/>
  <c r="V10" i="74"/>
  <c r="S10" i="74"/>
  <c r="G10" i="74"/>
  <c r="E10" i="74"/>
  <c r="AA9" i="74"/>
  <c r="Y9" i="74"/>
  <c r="V9" i="74"/>
  <c r="W9" i="74" s="1"/>
  <c r="S9" i="74"/>
  <c r="G9" i="74"/>
  <c r="E9" i="74"/>
  <c r="AA8" i="74"/>
  <c r="Y8" i="74"/>
  <c r="V8" i="74"/>
  <c r="S8" i="74"/>
  <c r="G8" i="74"/>
  <c r="E8" i="74"/>
  <c r="V7" i="74"/>
  <c r="U83" i="73"/>
  <c r="S83" i="73"/>
  <c r="Q83" i="73"/>
  <c r="O83" i="73"/>
  <c r="M83" i="73"/>
  <c r="K83" i="73"/>
  <c r="G83" i="73"/>
  <c r="E83" i="73"/>
  <c r="AC82" i="73"/>
  <c r="U82" i="73"/>
  <c r="S82" i="73"/>
  <c r="Q82" i="73"/>
  <c r="O82" i="73"/>
  <c r="M82" i="73"/>
  <c r="K82" i="73"/>
  <c r="G82" i="73"/>
  <c r="E82" i="73"/>
  <c r="AC81" i="73"/>
  <c r="U81" i="73"/>
  <c r="S81" i="73"/>
  <c r="Q81" i="73"/>
  <c r="O81" i="73"/>
  <c r="M81" i="73"/>
  <c r="K81" i="73"/>
  <c r="G81" i="73"/>
  <c r="E81" i="73"/>
  <c r="AC80" i="73"/>
  <c r="U80" i="73"/>
  <c r="S80" i="73"/>
  <c r="O80" i="73"/>
  <c r="M80" i="73"/>
  <c r="K80" i="73"/>
  <c r="G80" i="73"/>
  <c r="E80" i="73"/>
  <c r="AC79" i="73"/>
  <c r="U79" i="73"/>
  <c r="S79" i="73"/>
  <c r="O79" i="73"/>
  <c r="M79" i="73"/>
  <c r="K79" i="73"/>
  <c r="G79" i="73"/>
  <c r="E79" i="73"/>
  <c r="AC78" i="73"/>
  <c r="U78" i="73"/>
  <c r="S78" i="73"/>
  <c r="O78" i="73"/>
  <c r="M78" i="73"/>
  <c r="K78" i="73"/>
  <c r="G78" i="73"/>
  <c r="E78" i="73"/>
  <c r="AC77" i="73"/>
  <c r="U77" i="73"/>
  <c r="S77" i="73"/>
  <c r="O77" i="73"/>
  <c r="M77" i="73"/>
  <c r="K77" i="73"/>
  <c r="G77" i="73"/>
  <c r="E77" i="73"/>
  <c r="AC76" i="73"/>
  <c r="U76" i="73"/>
  <c r="S76" i="73"/>
  <c r="O76" i="73"/>
  <c r="M76" i="73"/>
  <c r="K76" i="73"/>
  <c r="G76" i="73"/>
  <c r="E76" i="73"/>
  <c r="AC75" i="73"/>
  <c r="U75" i="73"/>
  <c r="S75" i="73"/>
  <c r="O75" i="73"/>
  <c r="M75" i="73"/>
  <c r="K75" i="73"/>
  <c r="G75" i="73"/>
  <c r="E75" i="73"/>
  <c r="AC74" i="73"/>
  <c r="U74" i="73"/>
  <c r="S74" i="73"/>
  <c r="O74" i="73"/>
  <c r="M74" i="73"/>
  <c r="K74" i="73"/>
  <c r="G74" i="73"/>
  <c r="E74" i="73"/>
  <c r="AC72" i="73"/>
  <c r="U72" i="73"/>
  <c r="S72" i="73"/>
  <c r="O72" i="73"/>
  <c r="M72" i="73"/>
  <c r="K72" i="73"/>
  <c r="G72" i="73"/>
  <c r="E72" i="73"/>
  <c r="AC71" i="73"/>
  <c r="U71" i="73"/>
  <c r="S71" i="73"/>
  <c r="O71" i="73"/>
  <c r="M71" i="73"/>
  <c r="K71" i="73"/>
  <c r="G71" i="73"/>
  <c r="E71" i="73"/>
  <c r="AA70" i="73"/>
  <c r="Y70" i="73"/>
  <c r="W70" i="73"/>
  <c r="U70" i="73"/>
  <c r="S70" i="73"/>
  <c r="O70" i="73"/>
  <c r="M70" i="73"/>
  <c r="K70" i="73"/>
  <c r="G70" i="73"/>
  <c r="E70" i="73"/>
  <c r="AA69" i="73"/>
  <c r="Y69" i="73"/>
  <c r="W69" i="73"/>
  <c r="U69" i="73"/>
  <c r="S69" i="73"/>
  <c r="O69" i="73"/>
  <c r="M69" i="73"/>
  <c r="K69" i="73"/>
  <c r="G69" i="73"/>
  <c r="E69" i="73"/>
  <c r="AA68" i="73"/>
  <c r="Y68" i="73"/>
  <c r="W68" i="73"/>
  <c r="U68" i="73"/>
  <c r="S68" i="73"/>
  <c r="O68" i="73"/>
  <c r="M68" i="73"/>
  <c r="K68" i="73"/>
  <c r="G68" i="73"/>
  <c r="E68" i="73"/>
  <c r="AA67" i="73"/>
  <c r="Y67" i="73"/>
  <c r="W67" i="73"/>
  <c r="U67" i="73"/>
  <c r="S67" i="73"/>
  <c r="O67" i="73"/>
  <c r="K67" i="73"/>
  <c r="G67" i="73"/>
  <c r="E67" i="73"/>
  <c r="AA66" i="73"/>
  <c r="Y66" i="73"/>
  <c r="W66" i="73"/>
  <c r="U66" i="73"/>
  <c r="S66" i="73"/>
  <c r="O66" i="73"/>
  <c r="K66" i="73"/>
  <c r="G66" i="73"/>
  <c r="E66" i="73"/>
  <c r="AA65" i="73"/>
  <c r="Y65" i="73"/>
  <c r="W65" i="73"/>
  <c r="U65" i="73"/>
  <c r="S65" i="73"/>
  <c r="O65" i="73"/>
  <c r="K65" i="73"/>
  <c r="G65" i="73"/>
  <c r="E65" i="73"/>
  <c r="AA64" i="73"/>
  <c r="Y64" i="73"/>
  <c r="W64" i="73"/>
  <c r="U64" i="73"/>
  <c r="S64" i="73"/>
  <c r="O64" i="73"/>
  <c r="K64" i="73"/>
  <c r="G64" i="73"/>
  <c r="E64" i="73"/>
  <c r="AA63" i="73"/>
  <c r="Y63" i="73"/>
  <c r="W63" i="73"/>
  <c r="U63" i="73"/>
  <c r="S63" i="73"/>
  <c r="O63" i="73"/>
  <c r="K63" i="73"/>
  <c r="G63" i="73"/>
  <c r="E63" i="73"/>
  <c r="AA61" i="73"/>
  <c r="Y61" i="73"/>
  <c r="W61" i="73"/>
  <c r="U61" i="73"/>
  <c r="S61" i="73"/>
  <c r="O61" i="73"/>
  <c r="K61" i="73"/>
  <c r="G61" i="73"/>
  <c r="E61" i="73"/>
  <c r="AA60" i="73"/>
  <c r="Y60" i="73"/>
  <c r="W60" i="73"/>
  <c r="U60" i="73"/>
  <c r="S60" i="73"/>
  <c r="O60" i="73"/>
  <c r="K60" i="73"/>
  <c r="G60" i="73"/>
  <c r="E60" i="73"/>
  <c r="AA59" i="73"/>
  <c r="Y59" i="73"/>
  <c r="W59" i="73"/>
  <c r="U59" i="73"/>
  <c r="S59" i="73"/>
  <c r="O59" i="73"/>
  <c r="K59" i="73"/>
  <c r="G59" i="73"/>
  <c r="E59" i="73"/>
  <c r="AA58" i="73"/>
  <c r="Y58" i="73"/>
  <c r="W58" i="73"/>
  <c r="U58" i="73"/>
  <c r="S58" i="73"/>
  <c r="O58" i="73"/>
  <c r="K58" i="73"/>
  <c r="G58" i="73"/>
  <c r="E58" i="73"/>
  <c r="AA57" i="73"/>
  <c r="Y57" i="73"/>
  <c r="W57" i="73"/>
  <c r="U57" i="73"/>
  <c r="S57" i="73"/>
  <c r="O57" i="73"/>
  <c r="K57" i="73"/>
  <c r="G57" i="73"/>
  <c r="E57" i="73"/>
  <c r="AA56" i="73"/>
  <c r="Y56" i="73"/>
  <c r="W56" i="73"/>
  <c r="U56" i="73"/>
  <c r="S56" i="73"/>
  <c r="O56" i="73"/>
  <c r="K56" i="73"/>
  <c r="G56" i="73"/>
  <c r="E56" i="73"/>
  <c r="AA55" i="73"/>
  <c r="Y55" i="73"/>
  <c r="W55" i="73"/>
  <c r="U55" i="73"/>
  <c r="S55" i="73"/>
  <c r="O55" i="73"/>
  <c r="K55" i="73"/>
  <c r="G55" i="73"/>
  <c r="E55" i="73"/>
  <c r="AA54" i="73"/>
  <c r="Y54" i="73"/>
  <c r="W54" i="73"/>
  <c r="U54" i="73"/>
  <c r="S54" i="73"/>
  <c r="O54" i="73"/>
  <c r="K54" i="73"/>
  <c r="G54" i="73"/>
  <c r="E54" i="73"/>
  <c r="AA53" i="73"/>
  <c r="Y53" i="73"/>
  <c r="W53" i="73"/>
  <c r="U53" i="73"/>
  <c r="S53" i="73"/>
  <c r="O53" i="73"/>
  <c r="K53" i="73"/>
  <c r="G53" i="73"/>
  <c r="E53" i="73"/>
  <c r="AA52" i="73"/>
  <c r="Y52" i="73"/>
  <c r="W52" i="73"/>
  <c r="U52" i="73"/>
  <c r="S52" i="73"/>
  <c r="O52" i="73"/>
  <c r="K52" i="73"/>
  <c r="G52" i="73"/>
  <c r="E52" i="73"/>
  <c r="AA50" i="73"/>
  <c r="Y50" i="73"/>
  <c r="W50" i="73"/>
  <c r="U50" i="73"/>
  <c r="S50" i="73"/>
  <c r="O50" i="73"/>
  <c r="K50" i="73"/>
  <c r="G50" i="73"/>
  <c r="E50" i="73"/>
  <c r="AA49" i="73"/>
  <c r="Y49" i="73"/>
  <c r="W49" i="73"/>
  <c r="U49" i="73"/>
  <c r="S49" i="73"/>
  <c r="O49" i="73"/>
  <c r="K49" i="73"/>
  <c r="G49" i="73"/>
  <c r="E49" i="73"/>
  <c r="AA48" i="73"/>
  <c r="Y48" i="73"/>
  <c r="W48" i="73"/>
  <c r="U48" i="73"/>
  <c r="S48" i="73"/>
  <c r="O48" i="73"/>
  <c r="K48" i="73"/>
  <c r="G48" i="73"/>
  <c r="E48" i="73"/>
  <c r="AA46" i="73"/>
  <c r="Y46" i="73"/>
  <c r="W46" i="73"/>
  <c r="U46" i="73"/>
  <c r="S46" i="73"/>
  <c r="O46" i="73"/>
  <c r="K46" i="73"/>
  <c r="G46" i="73"/>
  <c r="E46" i="73"/>
  <c r="AA45" i="73"/>
  <c r="Y45" i="73"/>
  <c r="W45" i="73"/>
  <c r="U45" i="73"/>
  <c r="S45" i="73"/>
  <c r="O45" i="73"/>
  <c r="K45" i="73"/>
  <c r="G45" i="73"/>
  <c r="E45" i="73"/>
  <c r="AA44" i="73"/>
  <c r="Y44" i="73"/>
  <c r="W44" i="73"/>
  <c r="U44" i="73"/>
  <c r="S44" i="73"/>
  <c r="O44" i="73"/>
  <c r="K44" i="73"/>
  <c r="G44" i="73"/>
  <c r="E44" i="73"/>
  <c r="AA43" i="73"/>
  <c r="Y43" i="73"/>
  <c r="W43" i="73"/>
  <c r="U43" i="73"/>
  <c r="S43" i="73"/>
  <c r="O43" i="73"/>
  <c r="K43" i="73"/>
  <c r="G43" i="73"/>
  <c r="E43" i="73"/>
  <c r="AA42" i="73"/>
  <c r="Y42" i="73"/>
  <c r="W42" i="73"/>
  <c r="U42" i="73"/>
  <c r="S42" i="73"/>
  <c r="O42" i="73"/>
  <c r="K42" i="73"/>
  <c r="G42" i="73"/>
  <c r="E42" i="73"/>
  <c r="AA41" i="73"/>
  <c r="Y41" i="73"/>
  <c r="W41" i="73"/>
  <c r="U41" i="73"/>
  <c r="S41" i="73"/>
  <c r="O41" i="73"/>
  <c r="K41" i="73"/>
  <c r="G41" i="73"/>
  <c r="E41" i="73"/>
  <c r="AA40" i="73"/>
  <c r="Y40" i="73"/>
  <c r="W40" i="73"/>
  <c r="U40" i="73"/>
  <c r="S40" i="73"/>
  <c r="O40" i="73"/>
  <c r="K40" i="73"/>
  <c r="G40" i="73"/>
  <c r="E40" i="73"/>
  <c r="AA39" i="73"/>
  <c r="Y39" i="73"/>
  <c r="W39" i="73"/>
  <c r="U39" i="73"/>
  <c r="S39" i="73"/>
  <c r="O39" i="73"/>
  <c r="K39" i="73"/>
  <c r="G39" i="73"/>
  <c r="E39" i="73"/>
  <c r="AA38" i="73"/>
  <c r="Y38" i="73"/>
  <c r="W38" i="73"/>
  <c r="U38" i="73"/>
  <c r="S38" i="73"/>
  <c r="O38" i="73"/>
  <c r="K38" i="73"/>
  <c r="G38" i="73"/>
  <c r="E38" i="73"/>
  <c r="AA37" i="73"/>
  <c r="Y37" i="73"/>
  <c r="W37" i="73"/>
  <c r="U37" i="73"/>
  <c r="O37" i="73"/>
  <c r="K37" i="73"/>
  <c r="G37" i="73"/>
  <c r="E37" i="73"/>
  <c r="AA35" i="73"/>
  <c r="Y35" i="73"/>
  <c r="W35" i="73"/>
  <c r="U35" i="73"/>
  <c r="O35" i="73"/>
  <c r="K35" i="73"/>
  <c r="G35" i="73"/>
  <c r="E35" i="73"/>
  <c r="AA34" i="73"/>
  <c r="Y34" i="73"/>
  <c r="W34" i="73"/>
  <c r="U34" i="73"/>
  <c r="O34" i="73"/>
  <c r="K34" i="73"/>
  <c r="G34" i="73"/>
  <c r="E34" i="73"/>
  <c r="AA33" i="73"/>
  <c r="Y33" i="73"/>
  <c r="W33" i="73"/>
  <c r="U33" i="73"/>
  <c r="O33" i="73"/>
  <c r="K33" i="73"/>
  <c r="G33" i="73"/>
  <c r="E33" i="73"/>
  <c r="AA32" i="73"/>
  <c r="Y32" i="73"/>
  <c r="W32" i="73"/>
  <c r="U32" i="73"/>
  <c r="O32" i="73"/>
  <c r="K32" i="73"/>
  <c r="G32" i="73"/>
  <c r="E32" i="73"/>
  <c r="AA31" i="73"/>
  <c r="Y31" i="73"/>
  <c r="W31" i="73"/>
  <c r="U31" i="73"/>
  <c r="O31" i="73"/>
  <c r="K31" i="73"/>
  <c r="G31" i="73"/>
  <c r="E31" i="73"/>
  <c r="AA30" i="73"/>
  <c r="Y30" i="73"/>
  <c r="W30" i="73"/>
  <c r="U30" i="73"/>
  <c r="O30" i="73"/>
  <c r="K30" i="73"/>
  <c r="G30" i="73"/>
  <c r="E30" i="73"/>
  <c r="AA29" i="73"/>
  <c r="Y29" i="73"/>
  <c r="W29" i="73"/>
  <c r="U29" i="73"/>
  <c r="O29" i="73"/>
  <c r="K29" i="73"/>
  <c r="G29" i="73"/>
  <c r="E29" i="73"/>
  <c r="AA28" i="73"/>
  <c r="Y28" i="73"/>
  <c r="W28" i="73"/>
  <c r="U28" i="73"/>
  <c r="O28" i="73"/>
  <c r="K28" i="73"/>
  <c r="G28" i="73"/>
  <c r="E28" i="73"/>
  <c r="AA27" i="73"/>
  <c r="Y27" i="73"/>
  <c r="W27" i="73"/>
  <c r="U27" i="73"/>
  <c r="O27" i="73"/>
  <c r="K27" i="73"/>
  <c r="G27" i="73"/>
  <c r="E27" i="73"/>
  <c r="AA26" i="73"/>
  <c r="Y26" i="73"/>
  <c r="W26" i="73"/>
  <c r="U26" i="73"/>
  <c r="O26" i="73"/>
  <c r="K26" i="73"/>
  <c r="G26" i="73"/>
  <c r="E26" i="73"/>
  <c r="AA24" i="73"/>
  <c r="Y24" i="73"/>
  <c r="W24" i="73"/>
  <c r="U24" i="73"/>
  <c r="O24" i="73"/>
  <c r="K24" i="73"/>
  <c r="G24" i="73"/>
  <c r="E24" i="73"/>
  <c r="AA23" i="73"/>
  <c r="Y23" i="73"/>
  <c r="W23" i="73"/>
  <c r="U23" i="73"/>
  <c r="O23" i="73"/>
  <c r="K23" i="73"/>
  <c r="G23" i="73"/>
  <c r="E23" i="73"/>
  <c r="AA22" i="73"/>
  <c r="Y22" i="73"/>
  <c r="W22" i="73"/>
  <c r="U22" i="73"/>
  <c r="O22" i="73"/>
  <c r="K22" i="73"/>
  <c r="G22" i="73"/>
  <c r="E22" i="73"/>
  <c r="AA21" i="73"/>
  <c r="Y21" i="73"/>
  <c r="W21" i="73"/>
  <c r="U21" i="73"/>
  <c r="O21" i="73"/>
  <c r="K21" i="73"/>
  <c r="G21" i="73"/>
  <c r="E21" i="73"/>
  <c r="Y20" i="73"/>
  <c r="W20" i="73"/>
  <c r="U20" i="73"/>
  <c r="O20" i="73"/>
  <c r="K20" i="73"/>
  <c r="G20" i="73"/>
  <c r="E20" i="73"/>
  <c r="Y19" i="73"/>
  <c r="W19" i="73"/>
  <c r="U19" i="73"/>
  <c r="O19" i="73"/>
  <c r="K19" i="73"/>
  <c r="G19" i="73"/>
  <c r="E19" i="73"/>
  <c r="Y18" i="73"/>
  <c r="W18" i="73"/>
  <c r="O18" i="73"/>
  <c r="K18" i="73"/>
  <c r="G18" i="73"/>
  <c r="E18" i="73"/>
  <c r="Y17" i="73"/>
  <c r="W17" i="73"/>
  <c r="O17" i="73"/>
  <c r="K17" i="73"/>
  <c r="G17" i="73"/>
  <c r="E17" i="73"/>
  <c r="Y16" i="73"/>
  <c r="W16" i="73"/>
  <c r="U16" i="73"/>
  <c r="O16" i="73"/>
  <c r="K16" i="73"/>
  <c r="G16" i="73"/>
  <c r="E16" i="73"/>
  <c r="Y15" i="73"/>
  <c r="W15" i="73"/>
  <c r="U15" i="73"/>
  <c r="O15" i="73"/>
  <c r="K15" i="73"/>
  <c r="G15" i="73"/>
  <c r="E15" i="73"/>
  <c r="Y13" i="73"/>
  <c r="W13" i="73"/>
  <c r="O13" i="73"/>
  <c r="K13" i="73"/>
  <c r="G13" i="73"/>
  <c r="E13" i="73"/>
  <c r="Y12" i="73"/>
  <c r="W12" i="73"/>
  <c r="O12" i="73"/>
  <c r="K12" i="73"/>
  <c r="G12" i="73"/>
  <c r="E12" i="73"/>
  <c r="Y11" i="73"/>
  <c r="W11" i="73"/>
  <c r="O11" i="73"/>
  <c r="K11" i="73"/>
  <c r="G11" i="73"/>
  <c r="E11" i="73"/>
  <c r="Y10" i="73"/>
  <c r="W10" i="73"/>
  <c r="O10" i="73"/>
  <c r="K10" i="73"/>
  <c r="G10" i="73"/>
  <c r="E10" i="73"/>
  <c r="Y9" i="73"/>
  <c r="W9" i="73"/>
  <c r="O9" i="73"/>
  <c r="K9" i="73"/>
  <c r="G9" i="73"/>
  <c r="E9" i="73"/>
  <c r="Y8" i="73"/>
  <c r="W8" i="73"/>
  <c r="O8" i="73"/>
  <c r="K8" i="73"/>
  <c r="G8" i="73"/>
  <c r="E8" i="73"/>
  <c r="Y7" i="73"/>
  <c r="W7" i="73"/>
  <c r="O7" i="73"/>
  <c r="K7" i="73"/>
  <c r="G7" i="73"/>
  <c r="E7" i="73"/>
  <c r="AC83" i="72"/>
  <c r="U83" i="72"/>
  <c r="S83" i="72"/>
  <c r="Q83" i="72"/>
  <c r="O83" i="72"/>
  <c r="M83" i="72"/>
  <c r="K83" i="72"/>
  <c r="G83" i="72"/>
  <c r="E83" i="72"/>
  <c r="AC82" i="72"/>
  <c r="U82" i="72"/>
  <c r="S82" i="72"/>
  <c r="Q82" i="72"/>
  <c r="O82" i="72"/>
  <c r="M82" i="72"/>
  <c r="K82" i="72"/>
  <c r="G82" i="72"/>
  <c r="E82" i="72"/>
  <c r="AC81" i="72"/>
  <c r="U81" i="72"/>
  <c r="S81" i="72"/>
  <c r="Q81" i="72"/>
  <c r="O81" i="72"/>
  <c r="M81" i="72"/>
  <c r="K81" i="72"/>
  <c r="G81" i="72"/>
  <c r="E81" i="72"/>
  <c r="AC80" i="72"/>
  <c r="U80" i="72"/>
  <c r="S80" i="72"/>
  <c r="O80" i="72"/>
  <c r="M80" i="72"/>
  <c r="K80" i="72"/>
  <c r="G80" i="72"/>
  <c r="E80" i="72"/>
  <c r="AC79" i="72"/>
  <c r="U79" i="72"/>
  <c r="S79" i="72"/>
  <c r="O79" i="72"/>
  <c r="M79" i="72"/>
  <c r="K79" i="72"/>
  <c r="G79" i="72"/>
  <c r="E79" i="72"/>
  <c r="AC78" i="72"/>
  <c r="U78" i="72"/>
  <c r="S78" i="72"/>
  <c r="O78" i="72"/>
  <c r="M78" i="72"/>
  <c r="K78" i="72"/>
  <c r="G78" i="72"/>
  <c r="E78" i="72"/>
  <c r="AC77" i="72"/>
  <c r="U77" i="72"/>
  <c r="S77" i="72"/>
  <c r="O77" i="72"/>
  <c r="M77" i="72"/>
  <c r="K77" i="72"/>
  <c r="G77" i="72"/>
  <c r="E77" i="72"/>
  <c r="AC76" i="72"/>
  <c r="U76" i="72"/>
  <c r="S76" i="72"/>
  <c r="O76" i="72"/>
  <c r="M76" i="72"/>
  <c r="K76" i="72"/>
  <c r="G76" i="72"/>
  <c r="E76" i="72"/>
  <c r="AC75" i="72"/>
  <c r="U75" i="72"/>
  <c r="S75" i="72"/>
  <c r="O75" i="72"/>
  <c r="M75" i="72"/>
  <c r="K75" i="72"/>
  <c r="G75" i="72"/>
  <c r="E75" i="72"/>
  <c r="AC74" i="72"/>
  <c r="U74" i="72"/>
  <c r="S74" i="72"/>
  <c r="O74" i="72"/>
  <c r="M74" i="72"/>
  <c r="K74" i="72"/>
  <c r="G74" i="72"/>
  <c r="E74" i="72"/>
  <c r="AC72" i="72"/>
  <c r="U72" i="72"/>
  <c r="S72" i="72"/>
  <c r="O72" i="72"/>
  <c r="M72" i="72"/>
  <c r="K72" i="72"/>
  <c r="G72" i="72"/>
  <c r="E72" i="72"/>
  <c r="U71" i="72"/>
  <c r="S71" i="72"/>
  <c r="O71" i="72"/>
  <c r="M71" i="72"/>
  <c r="K71" i="72"/>
  <c r="G71" i="72"/>
  <c r="E71" i="72"/>
  <c r="AA70" i="72"/>
  <c r="Y70" i="72"/>
  <c r="W70" i="72"/>
  <c r="U70" i="72"/>
  <c r="S70" i="72"/>
  <c r="O70" i="72"/>
  <c r="M70" i="72"/>
  <c r="K70" i="72"/>
  <c r="G70" i="72"/>
  <c r="E70" i="72"/>
  <c r="AA69" i="72"/>
  <c r="Y69" i="72"/>
  <c r="W69" i="72"/>
  <c r="U69" i="72"/>
  <c r="S69" i="72"/>
  <c r="O69" i="72"/>
  <c r="M69" i="72"/>
  <c r="K69" i="72"/>
  <c r="G69" i="72"/>
  <c r="E69" i="72"/>
  <c r="AA68" i="72"/>
  <c r="Y68" i="72"/>
  <c r="W68" i="72"/>
  <c r="U68" i="72"/>
  <c r="S68" i="72"/>
  <c r="O68" i="72"/>
  <c r="M68" i="72"/>
  <c r="K68" i="72"/>
  <c r="G68" i="72"/>
  <c r="E68" i="72"/>
  <c r="AA67" i="72"/>
  <c r="Y67" i="72"/>
  <c r="W67" i="72"/>
  <c r="U67" i="72"/>
  <c r="S67" i="72"/>
  <c r="O67" i="72"/>
  <c r="K67" i="72"/>
  <c r="G67" i="72"/>
  <c r="E67" i="72"/>
  <c r="AA66" i="72"/>
  <c r="Y66" i="72"/>
  <c r="W66" i="72"/>
  <c r="U66" i="72"/>
  <c r="S66" i="72"/>
  <c r="O66" i="72"/>
  <c r="K66" i="72"/>
  <c r="G66" i="72"/>
  <c r="E66" i="72"/>
  <c r="AA65" i="72"/>
  <c r="Y65" i="72"/>
  <c r="W65" i="72"/>
  <c r="U65" i="72"/>
  <c r="S65" i="72"/>
  <c r="O65" i="72"/>
  <c r="K65" i="72"/>
  <c r="G65" i="72"/>
  <c r="E65" i="72"/>
  <c r="AA64" i="72"/>
  <c r="Y64" i="72"/>
  <c r="W64" i="72"/>
  <c r="U64" i="72"/>
  <c r="S64" i="72"/>
  <c r="O64" i="72"/>
  <c r="K64" i="72"/>
  <c r="G64" i="72"/>
  <c r="E64" i="72"/>
  <c r="AA63" i="72"/>
  <c r="Y63" i="72"/>
  <c r="W63" i="72"/>
  <c r="U63" i="72"/>
  <c r="S63" i="72"/>
  <c r="O63" i="72"/>
  <c r="K63" i="72"/>
  <c r="G63" i="72"/>
  <c r="E63" i="72"/>
  <c r="AA61" i="72"/>
  <c r="Y61" i="72"/>
  <c r="W61" i="72"/>
  <c r="U61" i="72"/>
  <c r="S61" i="72"/>
  <c r="O61" i="72"/>
  <c r="K61" i="72"/>
  <c r="G61" i="72"/>
  <c r="E61" i="72"/>
  <c r="AA60" i="72"/>
  <c r="Y60" i="72"/>
  <c r="W60" i="72"/>
  <c r="U60" i="72"/>
  <c r="S60" i="72"/>
  <c r="O60" i="72"/>
  <c r="K60" i="72"/>
  <c r="G60" i="72"/>
  <c r="E60" i="72"/>
  <c r="AA59" i="72"/>
  <c r="Y59" i="72"/>
  <c r="W59" i="72"/>
  <c r="U59" i="72"/>
  <c r="S59" i="72"/>
  <c r="O59" i="72"/>
  <c r="K59" i="72"/>
  <c r="G59" i="72"/>
  <c r="E59" i="72"/>
  <c r="AA58" i="72"/>
  <c r="Y58" i="72"/>
  <c r="W58" i="72"/>
  <c r="U58" i="72"/>
  <c r="S58" i="72"/>
  <c r="O58" i="72"/>
  <c r="K58" i="72"/>
  <c r="G58" i="72"/>
  <c r="E58" i="72"/>
  <c r="AA57" i="72"/>
  <c r="Y57" i="72"/>
  <c r="W57" i="72"/>
  <c r="U57" i="72"/>
  <c r="S57" i="72"/>
  <c r="O57" i="72"/>
  <c r="K57" i="72"/>
  <c r="G57" i="72"/>
  <c r="E57" i="72"/>
  <c r="AA56" i="72"/>
  <c r="Y56" i="72"/>
  <c r="W56" i="72"/>
  <c r="U56" i="72"/>
  <c r="S56" i="72"/>
  <c r="O56" i="72"/>
  <c r="K56" i="72"/>
  <c r="G56" i="72"/>
  <c r="E56" i="72"/>
  <c r="AA55" i="72"/>
  <c r="Y55" i="72"/>
  <c r="W55" i="72"/>
  <c r="U55" i="72"/>
  <c r="S55" i="72"/>
  <c r="O55" i="72"/>
  <c r="K55" i="72"/>
  <c r="G55" i="72"/>
  <c r="E55" i="72"/>
  <c r="AA54" i="72"/>
  <c r="Y54" i="72"/>
  <c r="W54" i="72"/>
  <c r="U54" i="72"/>
  <c r="S54" i="72"/>
  <c r="O54" i="72"/>
  <c r="K54" i="72"/>
  <c r="G54" i="72"/>
  <c r="E54" i="72"/>
  <c r="AA53" i="72"/>
  <c r="Y53" i="72"/>
  <c r="W53" i="72"/>
  <c r="U53" i="72"/>
  <c r="S53" i="72"/>
  <c r="O53" i="72"/>
  <c r="K53" i="72"/>
  <c r="G53" i="72"/>
  <c r="E53" i="72"/>
  <c r="AA52" i="72"/>
  <c r="Y52" i="72"/>
  <c r="W52" i="72"/>
  <c r="U52" i="72"/>
  <c r="S52" i="72"/>
  <c r="O52" i="72"/>
  <c r="K52" i="72"/>
  <c r="G52" i="72"/>
  <c r="E52" i="72"/>
  <c r="AA50" i="72"/>
  <c r="Y50" i="72"/>
  <c r="W50" i="72"/>
  <c r="U50" i="72"/>
  <c r="S50" i="72"/>
  <c r="O50" i="72"/>
  <c r="K50" i="72"/>
  <c r="G50" i="72"/>
  <c r="E50" i="72"/>
  <c r="AA49" i="72"/>
  <c r="Y49" i="72"/>
  <c r="W49" i="72"/>
  <c r="U49" i="72"/>
  <c r="S49" i="72"/>
  <c r="O49" i="72"/>
  <c r="K49" i="72"/>
  <c r="G49" i="72"/>
  <c r="E49" i="72"/>
  <c r="AA48" i="72"/>
  <c r="Y48" i="72"/>
  <c r="W48" i="72"/>
  <c r="U48" i="72"/>
  <c r="S48" i="72"/>
  <c r="O48" i="72"/>
  <c r="K48" i="72"/>
  <c r="G48" i="72"/>
  <c r="E48" i="72"/>
  <c r="AA46" i="72"/>
  <c r="Y46" i="72"/>
  <c r="W46" i="72"/>
  <c r="U46" i="72"/>
  <c r="S46" i="72"/>
  <c r="O46" i="72"/>
  <c r="K46" i="72"/>
  <c r="G46" i="72"/>
  <c r="E46" i="72"/>
  <c r="AA45" i="72"/>
  <c r="Y45" i="72"/>
  <c r="W45" i="72"/>
  <c r="U45" i="72"/>
  <c r="S45" i="72"/>
  <c r="O45" i="72"/>
  <c r="K45" i="72"/>
  <c r="G45" i="72"/>
  <c r="E45" i="72"/>
  <c r="AA44" i="72"/>
  <c r="Y44" i="72"/>
  <c r="W44" i="72"/>
  <c r="U44" i="72"/>
  <c r="S44" i="72"/>
  <c r="O44" i="72"/>
  <c r="K44" i="72"/>
  <c r="G44" i="72"/>
  <c r="E44" i="72"/>
  <c r="AA43" i="72"/>
  <c r="Y43" i="72"/>
  <c r="W43" i="72"/>
  <c r="U43" i="72"/>
  <c r="S43" i="72"/>
  <c r="O43" i="72"/>
  <c r="K43" i="72"/>
  <c r="G43" i="72"/>
  <c r="E43" i="72"/>
  <c r="AA42" i="72"/>
  <c r="Y42" i="72"/>
  <c r="W42" i="72"/>
  <c r="U42" i="72"/>
  <c r="S42" i="72"/>
  <c r="O42" i="72"/>
  <c r="K42" i="72"/>
  <c r="G42" i="72"/>
  <c r="E42" i="72"/>
  <c r="AA41" i="72"/>
  <c r="Y41" i="72"/>
  <c r="W41" i="72"/>
  <c r="U41" i="72"/>
  <c r="S41" i="72"/>
  <c r="O41" i="72"/>
  <c r="K41" i="72"/>
  <c r="G41" i="72"/>
  <c r="E41" i="72"/>
  <c r="AA40" i="72"/>
  <c r="Y40" i="72"/>
  <c r="W40" i="72"/>
  <c r="U40" i="72"/>
  <c r="S40" i="72"/>
  <c r="O40" i="72"/>
  <c r="K40" i="72"/>
  <c r="G40" i="72"/>
  <c r="E40" i="72"/>
  <c r="AA39" i="72"/>
  <c r="Y39" i="72"/>
  <c r="W39" i="72"/>
  <c r="U39" i="72"/>
  <c r="S39" i="72"/>
  <c r="O39" i="72"/>
  <c r="K39" i="72"/>
  <c r="G39" i="72"/>
  <c r="E39" i="72"/>
  <c r="AA38" i="72"/>
  <c r="Y38" i="72"/>
  <c r="W38" i="72"/>
  <c r="U38" i="72"/>
  <c r="S38" i="72"/>
  <c r="O38" i="72"/>
  <c r="K38" i="72"/>
  <c r="G38" i="72"/>
  <c r="E38" i="72"/>
  <c r="AA37" i="72"/>
  <c r="Y37" i="72"/>
  <c r="W37" i="72"/>
  <c r="U37" i="72"/>
  <c r="O37" i="72"/>
  <c r="K37" i="72"/>
  <c r="G37" i="72"/>
  <c r="E37" i="72"/>
  <c r="AA35" i="72"/>
  <c r="Y35" i="72"/>
  <c r="W35" i="72"/>
  <c r="U35" i="72"/>
  <c r="O35" i="72"/>
  <c r="K35" i="72"/>
  <c r="G35" i="72"/>
  <c r="E35" i="72"/>
  <c r="AA34" i="72"/>
  <c r="Y34" i="72"/>
  <c r="W34" i="72"/>
  <c r="U34" i="72"/>
  <c r="O34" i="72"/>
  <c r="K34" i="72"/>
  <c r="G34" i="72"/>
  <c r="E34" i="72"/>
  <c r="AA33" i="72"/>
  <c r="Y33" i="72"/>
  <c r="W33" i="72"/>
  <c r="U33" i="72"/>
  <c r="O33" i="72"/>
  <c r="K33" i="72"/>
  <c r="G33" i="72"/>
  <c r="E33" i="72"/>
  <c r="AA32" i="72"/>
  <c r="Y32" i="72"/>
  <c r="W32" i="72"/>
  <c r="U32" i="72"/>
  <c r="O32" i="72"/>
  <c r="K32" i="72"/>
  <c r="G32" i="72"/>
  <c r="E32" i="72"/>
  <c r="AA31" i="72"/>
  <c r="Y31" i="72"/>
  <c r="W31" i="72"/>
  <c r="U31" i="72"/>
  <c r="O31" i="72"/>
  <c r="K31" i="72"/>
  <c r="G31" i="72"/>
  <c r="E31" i="72"/>
  <c r="AA30" i="72"/>
  <c r="Y30" i="72"/>
  <c r="W30" i="72"/>
  <c r="U30" i="72"/>
  <c r="O30" i="72"/>
  <c r="K30" i="72"/>
  <c r="G30" i="72"/>
  <c r="E30" i="72"/>
  <c r="AA29" i="72"/>
  <c r="Y29" i="72"/>
  <c r="W29" i="72"/>
  <c r="U29" i="72"/>
  <c r="O29" i="72"/>
  <c r="K29" i="72"/>
  <c r="G29" i="72"/>
  <c r="E29" i="72"/>
  <c r="AA28" i="72"/>
  <c r="Y28" i="72"/>
  <c r="W28" i="72"/>
  <c r="U28" i="72"/>
  <c r="O28" i="72"/>
  <c r="K28" i="72"/>
  <c r="G28" i="72"/>
  <c r="E28" i="72"/>
  <c r="AA27" i="72"/>
  <c r="Y27" i="72"/>
  <c r="W27" i="72"/>
  <c r="U27" i="72"/>
  <c r="O27" i="72"/>
  <c r="K27" i="72"/>
  <c r="G27" i="72"/>
  <c r="E27" i="72"/>
  <c r="AA26" i="72"/>
  <c r="Y26" i="72"/>
  <c r="W26" i="72"/>
  <c r="U26" i="72"/>
  <c r="O26" i="72"/>
  <c r="K26" i="72"/>
  <c r="G26" i="72"/>
  <c r="E26" i="72"/>
  <c r="AA24" i="72"/>
  <c r="Y24" i="72"/>
  <c r="W24" i="72"/>
  <c r="U24" i="72"/>
  <c r="O24" i="72"/>
  <c r="K24" i="72"/>
  <c r="G24" i="72"/>
  <c r="E24" i="72"/>
  <c r="AA23" i="72"/>
  <c r="Y23" i="72"/>
  <c r="W23" i="72"/>
  <c r="U23" i="72"/>
  <c r="O23" i="72"/>
  <c r="K23" i="72"/>
  <c r="G23" i="72"/>
  <c r="E23" i="72"/>
  <c r="AA22" i="72"/>
  <c r="Y22" i="72"/>
  <c r="W22" i="72"/>
  <c r="U22" i="72"/>
  <c r="O22" i="72"/>
  <c r="K22" i="72"/>
  <c r="G22" i="72"/>
  <c r="E22" i="72"/>
  <c r="AA21" i="72"/>
  <c r="Y21" i="72"/>
  <c r="W21" i="72"/>
  <c r="U21" i="72"/>
  <c r="O21" i="72"/>
  <c r="K21" i="72"/>
  <c r="G21" i="72"/>
  <c r="E21" i="72"/>
  <c r="Y20" i="72"/>
  <c r="W20" i="72"/>
  <c r="U20" i="72"/>
  <c r="O20" i="72"/>
  <c r="K20" i="72"/>
  <c r="G20" i="72"/>
  <c r="E20" i="72"/>
  <c r="Y19" i="72"/>
  <c r="W19" i="72"/>
  <c r="U19" i="72"/>
  <c r="O19" i="72"/>
  <c r="K19" i="72"/>
  <c r="G19" i="72"/>
  <c r="E19" i="72"/>
  <c r="Y18" i="72"/>
  <c r="W18" i="72"/>
  <c r="U18" i="72"/>
  <c r="O18" i="72"/>
  <c r="K18" i="72"/>
  <c r="G18" i="72"/>
  <c r="E18" i="72"/>
  <c r="Y17" i="72"/>
  <c r="W17" i="72"/>
  <c r="U17" i="72"/>
  <c r="O17" i="72"/>
  <c r="K17" i="72"/>
  <c r="G17" i="72"/>
  <c r="E17" i="72"/>
  <c r="Y16" i="72"/>
  <c r="W16" i="72"/>
  <c r="U16" i="72"/>
  <c r="O16" i="72"/>
  <c r="K16" i="72"/>
  <c r="G16" i="72"/>
  <c r="E16" i="72"/>
  <c r="Y15" i="72"/>
  <c r="W15" i="72"/>
  <c r="U15" i="72"/>
  <c r="O15" i="72"/>
  <c r="K15" i="72"/>
  <c r="G15" i="72"/>
  <c r="E15" i="72"/>
  <c r="Y13" i="72"/>
  <c r="W13" i="72"/>
  <c r="U13" i="72"/>
  <c r="O13" i="72"/>
  <c r="K13" i="72"/>
  <c r="G13" i="72"/>
  <c r="E13" i="72"/>
  <c r="Y12" i="72"/>
  <c r="W12" i="72"/>
  <c r="U12" i="72"/>
  <c r="O12" i="72"/>
  <c r="K12" i="72"/>
  <c r="G12" i="72"/>
  <c r="E12" i="72"/>
  <c r="Y11" i="72"/>
  <c r="W11" i="72"/>
  <c r="U11" i="72"/>
  <c r="O11" i="72"/>
  <c r="K11" i="72"/>
  <c r="G11" i="72"/>
  <c r="E11" i="72"/>
  <c r="Y10" i="72"/>
  <c r="W10" i="72"/>
  <c r="U10" i="72"/>
  <c r="O10" i="72"/>
  <c r="K10" i="72"/>
  <c r="G10" i="72"/>
  <c r="E10" i="72"/>
  <c r="Y9" i="72"/>
  <c r="W9" i="72"/>
  <c r="U9" i="72"/>
  <c r="O9" i="72"/>
  <c r="K9" i="72"/>
  <c r="G9" i="72"/>
  <c r="E9" i="72"/>
  <c r="Y8" i="72"/>
  <c r="W8" i="72"/>
  <c r="U8" i="72"/>
  <c r="O8" i="72"/>
  <c r="K8" i="72"/>
  <c r="G8" i="72"/>
  <c r="E8" i="72"/>
  <c r="Y7" i="72"/>
  <c r="W7" i="72"/>
  <c r="U7" i="72"/>
  <c r="O7" i="72"/>
  <c r="K7" i="72"/>
  <c r="G7" i="72"/>
  <c r="E7" i="72"/>
  <c r="W63" i="74"/>
  <c r="W42" i="74"/>
  <c r="W28" i="74"/>
  <c r="W31" i="74"/>
  <c r="W21" i="74"/>
  <c r="W52" i="74"/>
  <c r="W53" i="74"/>
  <c r="W56" i="74"/>
  <c r="W16" i="74"/>
  <c r="W67" i="74"/>
  <c r="W83" i="74"/>
  <c r="W48" i="74"/>
  <c r="W61" i="74"/>
  <c r="W57" i="74"/>
  <c r="AF75" i="75"/>
  <c r="AG75" i="75"/>
  <c r="AF66" i="75"/>
  <c r="AG66" i="75" s="1"/>
  <c r="W87" i="74"/>
  <c r="W14" i="74"/>
  <c r="W86" i="74"/>
  <c r="W25" i="74"/>
  <c r="W66" i="74" l="1"/>
  <c r="AF77" i="75"/>
  <c r="AG77" i="75" s="1"/>
  <c r="W74" i="74"/>
  <c r="W17" i="74"/>
  <c r="W76" i="74"/>
  <c r="AF78" i="75"/>
  <c r="AG78" i="75" s="1"/>
  <c r="W46" i="74"/>
  <c r="AF70" i="75"/>
  <c r="AG70" i="75" s="1"/>
  <c r="AF80" i="75"/>
  <c r="AG80" i="75" s="1"/>
  <c r="W39" i="74"/>
  <c r="W50" i="74"/>
  <c r="W58" i="74"/>
  <c r="W59" i="74"/>
  <c r="W37" i="74"/>
  <c r="W8" i="74"/>
  <c r="W10" i="74"/>
  <c r="W15" i="74"/>
  <c r="W20" i="74"/>
  <c r="W33" i="74"/>
  <c r="W72" i="74"/>
  <c r="W79" i="74"/>
  <c r="W40" i="74"/>
  <c r="W18" i="74"/>
  <c r="W54" i="74"/>
  <c r="W64" i="74"/>
  <c r="W69" i="74"/>
  <c r="W81" i="74"/>
  <c r="AF83" i="75"/>
  <c r="AG83" i="75" s="1"/>
  <c r="V72" i="75"/>
  <c r="W13" i="74"/>
  <c r="V73" i="75"/>
  <c r="W19" i="74"/>
  <c r="W22" i="74"/>
</calcChain>
</file>

<file path=xl/sharedStrings.xml><?xml version="1.0" encoding="utf-8"?>
<sst xmlns="http://schemas.openxmlformats.org/spreadsheetml/2006/main" count="2625" uniqueCount="145">
  <si>
    <t>…</t>
  </si>
  <si>
    <t>不明</t>
  </si>
  <si>
    <t>(単位：人）</t>
    <rPh sb="1" eb="3">
      <t>タンイ</t>
    </rPh>
    <rPh sb="4" eb="5">
      <t>ニン</t>
    </rPh>
    <phoneticPr fontId="4"/>
  </si>
  <si>
    <t>年度</t>
    <rPh sb="0" eb="2">
      <t>ネンド</t>
    </rPh>
    <phoneticPr fontId="4"/>
  </si>
  <si>
    <t>（つづき）</t>
    <phoneticPr fontId="4"/>
  </si>
  <si>
    <t xml:space="preserve"> </t>
    <phoneticPr fontId="4"/>
  </si>
  <si>
    <t>増減数</t>
    <phoneticPr fontId="4"/>
  </si>
  <si>
    <t>…</t>
    <phoneticPr fontId="4"/>
  </si>
  <si>
    <t>24</t>
  </si>
  <si>
    <t>25</t>
  </si>
  <si>
    <t>26</t>
  </si>
  <si>
    <t>27</t>
  </si>
  <si>
    <t>28</t>
  </si>
  <si>
    <t>29</t>
  </si>
  <si>
    <t>30</t>
  </si>
  <si>
    <t>10</t>
    <phoneticPr fontId="4"/>
  </si>
  <si>
    <t>　中等教育学校</t>
    <rPh sb="1" eb="3">
      <t>チュウトウ</t>
    </rPh>
    <rPh sb="3" eb="5">
      <t>キョウイク</t>
    </rPh>
    <phoneticPr fontId="4"/>
  </si>
  <si>
    <t>　小学校</t>
    <phoneticPr fontId="6"/>
  </si>
  <si>
    <t>　中学校</t>
    <phoneticPr fontId="6"/>
  </si>
  <si>
    <t>　高等学校</t>
    <phoneticPr fontId="6"/>
  </si>
  <si>
    <t xml:space="preserve"> 幼保連携型認定こども園</t>
    <rPh sb="1" eb="3">
      <t>ヨウホ</t>
    </rPh>
    <rPh sb="3" eb="5">
      <t>レンケイ</t>
    </rPh>
    <rPh sb="5" eb="6">
      <t>ガタ</t>
    </rPh>
    <rPh sb="6" eb="8">
      <t>ニンテイ</t>
    </rPh>
    <rPh sb="11" eb="12">
      <t>エン</t>
    </rPh>
    <phoneticPr fontId="8"/>
  </si>
  <si>
    <t>　特別支援学校</t>
    <rPh sb="1" eb="3">
      <t>トクベツ</t>
    </rPh>
    <rPh sb="3" eb="5">
      <t>シエン</t>
    </rPh>
    <rPh sb="5" eb="7">
      <t>ガッコウ</t>
    </rPh>
    <phoneticPr fontId="4"/>
  </si>
  <si>
    <t xml:space="preserve"> 左記以外の者</t>
    <rPh sb="1" eb="3">
      <t>サキ</t>
    </rPh>
    <rPh sb="3" eb="5">
      <t>イガイ</t>
    </rPh>
    <rPh sb="6" eb="7">
      <t>モノ</t>
    </rPh>
    <phoneticPr fontId="4"/>
  </si>
  <si>
    <t>区　分</t>
    <phoneticPr fontId="4"/>
  </si>
  <si>
    <t>卒業者計</t>
    <rPh sb="0" eb="3">
      <t>ソツギョウシャ</t>
    </rPh>
    <rPh sb="3" eb="4">
      <t>ケイ</t>
    </rPh>
    <phoneticPr fontId="4"/>
  </si>
  <si>
    <t>年3月</t>
    <rPh sb="0" eb="1">
      <t>ネン</t>
    </rPh>
    <rPh sb="2" eb="3">
      <t>ガツ</t>
    </rPh>
    <phoneticPr fontId="4"/>
  </si>
  <si>
    <t>元</t>
    <phoneticPr fontId="4"/>
  </si>
  <si>
    <t>昭和</t>
    <phoneticPr fontId="4"/>
  </si>
  <si>
    <t>平成</t>
    <rPh sb="0" eb="2">
      <t>ヘイセイ</t>
    </rPh>
    <phoneticPr fontId="4"/>
  </si>
  <si>
    <t>２</t>
    <phoneticPr fontId="4"/>
  </si>
  <si>
    <t>３</t>
    <phoneticPr fontId="4"/>
  </si>
  <si>
    <t>４</t>
    <phoneticPr fontId="4"/>
  </si>
  <si>
    <t>５</t>
    <phoneticPr fontId="4"/>
  </si>
  <si>
    <t>６</t>
    <phoneticPr fontId="4"/>
  </si>
  <si>
    <t>７</t>
    <phoneticPr fontId="4"/>
  </si>
  <si>
    <t>８</t>
    <phoneticPr fontId="4"/>
  </si>
  <si>
    <t>９</t>
    <phoneticPr fontId="4"/>
  </si>
  <si>
    <t>11</t>
  </si>
  <si>
    <t>12</t>
  </si>
  <si>
    <t>13</t>
  </si>
  <si>
    <t>14</t>
  </si>
  <si>
    <t>15</t>
  </si>
  <si>
    <t>16</t>
  </si>
  <si>
    <t>17</t>
  </si>
  <si>
    <t>18</t>
  </si>
  <si>
    <t>19</t>
  </si>
  <si>
    <t>20</t>
  </si>
  <si>
    <t>21</t>
  </si>
  <si>
    <t>22</t>
  </si>
  <si>
    <t>23</t>
  </si>
  <si>
    <t>常用労働者</t>
    <rPh sb="0" eb="2">
      <t>ジョウヨウ</t>
    </rPh>
    <rPh sb="2" eb="4">
      <t>ロウドウ</t>
    </rPh>
    <rPh sb="4" eb="5">
      <t>シャ</t>
    </rPh>
    <phoneticPr fontId="4"/>
  </si>
  <si>
    <t>臨時
労働者</t>
    <rPh sb="0" eb="2">
      <t>リンジ</t>
    </rPh>
    <rPh sb="3" eb="6">
      <t>ロウドウシャ</t>
    </rPh>
    <phoneticPr fontId="4"/>
  </si>
  <si>
    <t>　幼稚園</t>
    <phoneticPr fontId="6"/>
  </si>
  <si>
    <t>　専修学校</t>
    <phoneticPr fontId="6"/>
  </si>
  <si>
    <t>　各種学校</t>
    <phoneticPr fontId="6"/>
  </si>
  <si>
    <t>　盲学校</t>
    <phoneticPr fontId="6"/>
  </si>
  <si>
    <t>　聾学校</t>
    <phoneticPr fontId="6"/>
  </si>
  <si>
    <t>　養護学校</t>
    <phoneticPr fontId="6"/>
  </si>
  <si>
    <t>区　分</t>
    <phoneticPr fontId="4"/>
  </si>
  <si>
    <t xml:space="preserve"> </t>
    <phoneticPr fontId="4"/>
  </si>
  <si>
    <t>増減数</t>
    <phoneticPr fontId="4"/>
  </si>
  <si>
    <t>昭和</t>
    <phoneticPr fontId="4"/>
  </si>
  <si>
    <t>…</t>
    <phoneticPr fontId="4"/>
  </si>
  <si>
    <t>昭和</t>
    <phoneticPr fontId="4"/>
  </si>
  <si>
    <t>元</t>
    <phoneticPr fontId="4"/>
  </si>
  <si>
    <t>２</t>
    <phoneticPr fontId="4"/>
  </si>
  <si>
    <t>３</t>
    <phoneticPr fontId="4"/>
  </si>
  <si>
    <t>４</t>
    <phoneticPr fontId="4"/>
  </si>
  <si>
    <t>５</t>
    <phoneticPr fontId="4"/>
  </si>
  <si>
    <t>６</t>
    <phoneticPr fontId="4"/>
  </si>
  <si>
    <t>７</t>
    <phoneticPr fontId="4"/>
  </si>
  <si>
    <t>８</t>
    <phoneticPr fontId="4"/>
  </si>
  <si>
    <t>９</t>
    <phoneticPr fontId="4"/>
  </si>
  <si>
    <t>10</t>
    <phoneticPr fontId="4"/>
  </si>
  <si>
    <t>（つづき）</t>
    <phoneticPr fontId="4"/>
  </si>
  <si>
    <t>区　分</t>
    <phoneticPr fontId="4"/>
  </si>
  <si>
    <t>　小学校</t>
    <phoneticPr fontId="4"/>
  </si>
  <si>
    <t>　中学校</t>
    <phoneticPr fontId="4"/>
  </si>
  <si>
    <t>　高等学校</t>
    <phoneticPr fontId="4"/>
  </si>
  <si>
    <t>　幼稚園</t>
    <phoneticPr fontId="4"/>
  </si>
  <si>
    <t>　専修学校</t>
    <phoneticPr fontId="4"/>
  </si>
  <si>
    <t>　各種学校</t>
    <phoneticPr fontId="4"/>
  </si>
  <si>
    <t>　盲学校</t>
    <phoneticPr fontId="4"/>
  </si>
  <si>
    <t>　聾学校</t>
    <phoneticPr fontId="4"/>
  </si>
  <si>
    <t>　養護学校</t>
    <phoneticPr fontId="4"/>
  </si>
  <si>
    <t xml:space="preserve"> </t>
    <phoneticPr fontId="4"/>
  </si>
  <si>
    <t>増減数</t>
    <phoneticPr fontId="4"/>
  </si>
  <si>
    <t>昭和</t>
    <phoneticPr fontId="4"/>
  </si>
  <si>
    <t>　義務教育学校</t>
    <rPh sb="1" eb="3">
      <t>ギム</t>
    </rPh>
    <rPh sb="3" eb="5">
      <t>キョウイク</t>
    </rPh>
    <phoneticPr fontId="4"/>
  </si>
  <si>
    <t xml:space="preserve"> 進学者</t>
    <phoneticPr fontId="4"/>
  </si>
  <si>
    <t xml:space="preserve"> 等入学者</t>
    <phoneticPr fontId="4"/>
  </si>
  <si>
    <t xml:space="preserve"> 公共職業能力開発施設 </t>
    <rPh sb="1" eb="3">
      <t>コウキョウ</t>
    </rPh>
    <rPh sb="3" eb="5">
      <t>ショクギョウ</t>
    </rPh>
    <rPh sb="5" eb="7">
      <t>ノウリョク</t>
    </rPh>
    <rPh sb="7" eb="9">
      <t>カイハツ</t>
    </rPh>
    <rPh sb="9" eb="11">
      <t>シセツ</t>
    </rPh>
    <phoneticPr fontId="4"/>
  </si>
  <si>
    <t>　卒業者に占める
　就職者の割合</t>
    <rPh sb="1" eb="4">
      <t>ソツギョウシャ</t>
    </rPh>
    <rPh sb="5" eb="6">
      <t>シ</t>
    </rPh>
    <rPh sb="10" eb="13">
      <t>シュウショクシャ</t>
    </rPh>
    <rPh sb="14" eb="16">
      <t>ワリアイ</t>
    </rPh>
    <phoneticPr fontId="4"/>
  </si>
  <si>
    <t>区　分</t>
    <phoneticPr fontId="4"/>
  </si>
  <si>
    <t>区　分</t>
    <phoneticPr fontId="4"/>
  </si>
  <si>
    <t>卒 業 者 総 数</t>
    <phoneticPr fontId="4"/>
  </si>
  <si>
    <t>（Ａ）</t>
    <phoneticPr fontId="4"/>
  </si>
  <si>
    <t>（Ｃ）</t>
    <phoneticPr fontId="4"/>
  </si>
  <si>
    <t>（Ｄ）</t>
    <phoneticPr fontId="4"/>
  </si>
  <si>
    <t>　進 学 者</t>
    <phoneticPr fontId="4"/>
  </si>
  <si>
    <t xml:space="preserve"> 公共職業能力開発施設 </t>
    <phoneticPr fontId="4"/>
  </si>
  <si>
    <t xml:space="preserve"> </t>
    <phoneticPr fontId="4"/>
  </si>
  <si>
    <t>増減数</t>
    <phoneticPr fontId="4"/>
  </si>
  <si>
    <t xml:space="preserve"> 進学者</t>
    <phoneticPr fontId="4"/>
  </si>
  <si>
    <t xml:space="preserve"> 等入学者</t>
    <phoneticPr fontId="4"/>
  </si>
  <si>
    <t xml:space="preserve"> 不詳・死亡の者</t>
    <rPh sb="4" eb="6">
      <t>シボウ</t>
    </rPh>
    <rPh sb="7" eb="8">
      <t>モノ</t>
    </rPh>
    <phoneticPr fontId="4"/>
  </si>
  <si>
    <t>第８４表      　学 校 種 別 在 学 者 数 の 推 移</t>
    <rPh sb="0" eb="1">
      <t>ダイ</t>
    </rPh>
    <rPh sb="3" eb="4">
      <t>ヒョウ</t>
    </rPh>
    <rPh sb="11" eb="12">
      <t>ガク</t>
    </rPh>
    <rPh sb="13" eb="14">
      <t>コウ</t>
    </rPh>
    <rPh sb="15" eb="16">
      <t>タネ</t>
    </rPh>
    <rPh sb="17" eb="18">
      <t>ベツ</t>
    </rPh>
    <rPh sb="19" eb="20">
      <t>ザイ</t>
    </rPh>
    <rPh sb="21" eb="22">
      <t>ガク</t>
    </rPh>
    <rPh sb="23" eb="24">
      <t>シャ</t>
    </rPh>
    <rPh sb="25" eb="26">
      <t>カズ</t>
    </rPh>
    <rPh sb="29" eb="30">
      <t>スイ</t>
    </rPh>
    <rPh sb="31" eb="32">
      <t>ウツリ</t>
    </rPh>
    <phoneticPr fontId="4"/>
  </si>
  <si>
    <t>第８５表　　    学 校 種 別 本 務 教 員 数 の 推 移</t>
    <rPh sb="26" eb="27">
      <t>スウ</t>
    </rPh>
    <phoneticPr fontId="4"/>
  </si>
  <si>
    <t>第８６表　　　 中 学 校 の 進 路 別 卒 業 者 数 の 推 移</t>
    <rPh sb="28" eb="29">
      <t>スウ</t>
    </rPh>
    <phoneticPr fontId="4"/>
  </si>
  <si>
    <t>第８７表　　  高 等 学 校 の 進 路 別 卒 業 者 数 の 推 移</t>
    <rPh sb="30" eb="31">
      <t>スウ</t>
    </rPh>
    <phoneticPr fontId="4"/>
  </si>
  <si>
    <t>令和</t>
    <rPh sb="0" eb="2">
      <t>レイワ</t>
    </rPh>
    <phoneticPr fontId="4"/>
  </si>
  <si>
    <t>　幼保連携型認定こども園</t>
    <rPh sb="1" eb="3">
      <t>ヨウホ</t>
    </rPh>
    <rPh sb="3" eb="5">
      <t>レンケイ</t>
    </rPh>
    <rPh sb="5" eb="6">
      <t>ガタ</t>
    </rPh>
    <rPh sb="6" eb="8">
      <t>ニンテイ</t>
    </rPh>
    <rPh sb="11" eb="12">
      <t>エン</t>
    </rPh>
    <phoneticPr fontId="8"/>
  </si>
  <si>
    <t>　特別支援学校</t>
    <rPh sb="1" eb="3">
      <t>トクベツ</t>
    </rPh>
    <rPh sb="3" eb="5">
      <t>シエン</t>
    </rPh>
    <phoneticPr fontId="4"/>
  </si>
  <si>
    <t>２</t>
    <phoneticPr fontId="6"/>
  </si>
  <si>
    <t>ﾎﾟｲﾝﾄ差</t>
    <phoneticPr fontId="6"/>
  </si>
  <si>
    <t>自営業主</t>
    <rPh sb="0" eb="3">
      <t>ジエイギョウ</t>
    </rPh>
    <rPh sb="3" eb="4">
      <t>ヌシ</t>
    </rPh>
    <phoneticPr fontId="4"/>
  </si>
  <si>
    <t>有期雇用</t>
    <rPh sb="0" eb="2">
      <t>ユウキ</t>
    </rPh>
    <rPh sb="2" eb="4">
      <t>コヨウ</t>
    </rPh>
    <phoneticPr fontId="4"/>
  </si>
  <si>
    <t>（Ｂ）</t>
    <phoneticPr fontId="4"/>
  </si>
  <si>
    <t>（Ｅ）　就 職 者 等</t>
    <rPh sb="10" eb="11">
      <t>トウ</t>
    </rPh>
    <phoneticPr fontId="4"/>
  </si>
  <si>
    <t>　就職者（再掲）</t>
    <phoneticPr fontId="4"/>
  </si>
  <si>
    <t>（a+b+c+d）</t>
    <phoneticPr fontId="6"/>
  </si>
  <si>
    <t xml:space="preserve"> 専修学校（高等課程） </t>
    <phoneticPr fontId="4"/>
  </si>
  <si>
    <t xml:space="preserve"> 専修学校（一般課程）</t>
    <phoneticPr fontId="4"/>
  </si>
  <si>
    <t>（a）</t>
    <phoneticPr fontId="6"/>
  </si>
  <si>
    <t>無期雇用（b）</t>
    <rPh sb="0" eb="2">
      <t>ムキ</t>
    </rPh>
    <rPh sb="2" eb="4">
      <t>コヨウ</t>
    </rPh>
    <phoneticPr fontId="4"/>
  </si>
  <si>
    <t>(A)(B)(C)(D)のうち就職しているもの
（再掲）（c）</t>
    <phoneticPr fontId="4"/>
  </si>
  <si>
    <t>　進学率</t>
    <phoneticPr fontId="6"/>
  </si>
  <si>
    <t>　（％）</t>
    <phoneticPr fontId="4"/>
  </si>
  <si>
    <t>（単位：人）</t>
    <rPh sb="1" eb="3">
      <t>タンイ</t>
    </rPh>
    <rPh sb="4" eb="5">
      <t>ニン</t>
    </rPh>
    <phoneticPr fontId="4"/>
  </si>
  <si>
    <t>左記（E）有期雇用労働者のうち雇用契約期間が一年以上、かつフルタイム勤務相当の者
（再掲）　（ｄ）</t>
    <phoneticPr fontId="4"/>
  </si>
  <si>
    <t>卒 業 者 総 数</t>
    <phoneticPr fontId="6"/>
  </si>
  <si>
    <t>…</t>
    <phoneticPr fontId="6"/>
  </si>
  <si>
    <t xml:space="preserve"> （単位：人）</t>
    <rPh sb="2" eb="4">
      <t>タンイ</t>
    </rPh>
    <rPh sb="5" eb="6">
      <t>ニン</t>
    </rPh>
    <phoneticPr fontId="4"/>
  </si>
  <si>
    <t xml:space="preserve"> 専修学校（専門課程）</t>
    <phoneticPr fontId="4"/>
  </si>
  <si>
    <t xml:space="preserve"> 専修学校（一般課程）　 </t>
    <phoneticPr fontId="4"/>
  </si>
  <si>
    <t>３</t>
  </si>
  <si>
    <t>４</t>
  </si>
  <si>
    <t>５</t>
  </si>
  <si>
    <t>１．平成15年度以前の｢就職者(再掲)｣とは、｢就職者等(Ｅ)｣及び｢左記Ａ、Ｂ、Ｃ、Ｄのうち就職している者(再掲)｣をいい、｢卒業者に占める就職者の割合｣とは、その占める比率をいう。</t>
    <rPh sb="8" eb="10">
      <t>イゼン</t>
    </rPh>
    <rPh sb="16" eb="18">
      <t>サイケイ</t>
    </rPh>
    <phoneticPr fontId="8"/>
  </si>
  <si>
    <t>２．平成16年度から令和元年度までの｢就職者等(Ｅ)｣には、一時的な仕事に就いた者（同欄( )内書）を含むが、｢就職者(再掲)｣とは、｢就職者等(Ｅ)｣のうち一時的な仕事に就いた者を除く者及び｢左記Ａ、Ｂ、Ｃ、Ｄのうち就職している者(再掲)｣をいい、｢卒業者に占める就職者の割合｣とは、その占める比率をいう。</t>
    <rPh sb="2" eb="4">
      <t>ヘイセイ</t>
    </rPh>
    <rPh sb="6" eb="8">
      <t>ネンド</t>
    </rPh>
    <rPh sb="10" eb="12">
      <t>レイワ</t>
    </rPh>
    <rPh sb="12" eb="13">
      <t>ガン</t>
    </rPh>
    <rPh sb="13" eb="15">
      <t>ネンド</t>
    </rPh>
    <rPh sb="30" eb="33">
      <t>イチジテキ</t>
    </rPh>
    <rPh sb="34" eb="36">
      <t>シゴト</t>
    </rPh>
    <rPh sb="37" eb="38">
      <t>ツ</t>
    </rPh>
    <rPh sb="40" eb="41">
      <t>モノ</t>
    </rPh>
    <rPh sb="42" eb="43">
      <t>ドウ</t>
    </rPh>
    <rPh sb="43" eb="44">
      <t>ラン</t>
    </rPh>
    <rPh sb="47" eb="48">
      <t>ウチ</t>
    </rPh>
    <rPh sb="48" eb="49">
      <t>ガキ</t>
    </rPh>
    <rPh sb="51" eb="52">
      <t>フク</t>
    </rPh>
    <rPh sb="91" eb="92">
      <t>ノゾ</t>
    </rPh>
    <rPh sb="93" eb="94">
      <t>モノ</t>
    </rPh>
    <phoneticPr fontId="8"/>
  </si>
  <si>
    <t>３．令和２年度以降の｢卒業者に占める就職者の割合｣とは、卒業者のうち｢自営業主等｣及び｢無期雇用労働者｣、｢左記Ａ、Ｂ、Ｃ、Ｄのうち就職している者(再掲)｣、｢左記有期雇用労働者のうち雇用契約期間が一年以上、かつフルタイム勤務相当の者(再掲)｣の占める比率をいう。</t>
    <rPh sb="7" eb="9">
      <t>イコウ</t>
    </rPh>
    <rPh sb="35" eb="40">
      <t>ジエイギョウヌシトウ</t>
    </rPh>
    <rPh sb="41" eb="42">
      <t>オヨ</t>
    </rPh>
    <rPh sb="44" eb="48">
      <t>ムキコヨウ</t>
    </rPh>
    <rPh sb="48" eb="51">
      <t>ロウドウシャ</t>
    </rPh>
    <phoneticPr fontId="8"/>
  </si>
  <si>
    <t>１．平成29年度以前の｢就職者等(Ｅ)｣は、雇用契約期間が1年未満で期間の定めのある者及び雇用契約期間の長さにかかわらず短時間勤務の者を含まない。また、｢卒業者に占める就職者の割合｣とは、卒業者のうち｢就職者等(Ｅ)｣及び｢左記Ａ、Ｂ、Ｃ、Ｄのうち就職している者(再掲)｣の占める比率をいう。</t>
    <rPh sb="8" eb="10">
      <t>イゼン</t>
    </rPh>
    <phoneticPr fontId="8"/>
  </si>
  <si>
    <t>２．平成30年度以降の｢卒業者に占める就職者の割合｣とは、卒業者のうち｢自営業主等｣及び｢無期雇用労働者｣、｢左記Ａ、Ｂ、Ｃ、Ｄのうち就職している者(再掲)｣、｢左記有期雇用労働者のうち雇用契約期間が一年以上、かつフルタイム勤務相当の者(再掲)｣の占める比率をいう。</t>
    <rPh sb="2" eb="4">
      <t>ヘイセイ</t>
    </rPh>
    <rPh sb="6" eb="8">
      <t>ネンド</t>
    </rPh>
    <rPh sb="8" eb="10">
      <t>イコウ</t>
    </rPh>
    <rPh sb="36" eb="41">
      <t>ジエイギョウヌシトウ</t>
    </rPh>
    <rPh sb="42" eb="43">
      <t>オヨ</t>
    </rPh>
    <rPh sb="45" eb="49">
      <t>ムキコヨウ</t>
    </rPh>
    <rPh sb="49" eb="52">
      <t>ロウドウシャ</t>
    </rPh>
    <phoneticPr fontId="8"/>
  </si>
  <si>
    <t>６</t>
  </si>
  <si>
    <t>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</si>
</sst>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5">
    <numFmt numFmtId="41" formatCode="_ * #,##0_ ;_ * \-#,##0_ ;_ * &quot;-&quot;_ ;_ @_ "/>
    <numFmt numFmtId="43" formatCode="_ * #,##0.00_ ;_ * \-#,##0.00_ ;_ * &quot;-&quot;??_ ;_ @_ "/>
    <numFmt numFmtId="176" formatCode="#,##0;\-#,##0;\-"/>
    <numFmt numFmtId="177" formatCode="#,##0.0"/>
    <numFmt numFmtId="178" formatCode="#,##0;&quot;△ &quot;#,##0"/>
    <numFmt numFmtId="179" formatCode="0;&quot;△ &quot;0"/>
    <numFmt numFmtId="180" formatCode="0.0_ "/>
    <numFmt numFmtId="181" formatCode="#,##0.0_ ;[Red]\-#,##0.0\ "/>
    <numFmt numFmtId="182" formatCode="#,##0.0;&quot;△ &quot;#,##0.0"/>
    <numFmt numFmtId="183" formatCode="0.0_);[Red]\(0.0\)"/>
    <numFmt numFmtId="184" formatCode="0.0;&quot;△ &quot;0.0"/>
    <numFmt numFmtId="185" formatCode="#,##0;&quot;△&quot;#,##0;\-"/>
    <numFmt numFmtId="186" formatCode="#,##0;&quot;△&quot;#,##0"/>
    <numFmt numFmtId="187" formatCode="#,##0;&quot;△&quot;#,##0.#"/>
    <numFmt numFmtId="188" formatCode="#,##0.#"/>
    <numFmt numFmtId="189" formatCode="#,##0;&quot;△&quot;#,##0.0"/>
    <numFmt numFmtId="190" formatCode="#,##0.0;&quot;△&quot;#,##0.0"/>
    <numFmt numFmtId="191" formatCode="#,##0;\-#,##0;&quot;-&quot;"/>
    <numFmt numFmtId="192" formatCode="[$-411]g/&quot;標&quot;&quot;準&quot;"/>
    <numFmt numFmtId="193" formatCode="&quot;｣&quot;#,##0;[Red]\-&quot;｣&quot;#,##0"/>
    <numFmt numFmtId="194" formatCode="_ &quot;SFr.&quot;* #,##0.00_ ;_ &quot;SFr.&quot;* \-#,##0.00_ ;_ &quot;SFr.&quot;* &quot;-&quot;??_ ;_ @_ "/>
    <numFmt numFmtId="195" formatCode="#,##0.0;\-#,##0.000;\-"/>
    <numFmt numFmtId="196" formatCode="#,##0;0;&quot;-&quot;"/>
    <numFmt numFmtId="197" formatCode="#,##0.0;&quot;△&quot;#,##0.0;&quot;-&quot;"/>
    <numFmt numFmtId="198" formatCode="\(#,##0\);\(\-#,##0\);\(\-\)"/>
  </numFmts>
  <fonts count="39" x14ac:knownFonts="1">
    <font>
      <sz val="14"/>
      <name val="Terminal"/>
      <charset val="128"/>
    </font>
    <font>
      <sz val="13"/>
      <name val="System"/>
      <charset val="128"/>
    </font>
    <font>
      <sz val="10"/>
      <name val="ＭＳ 明朝"/>
      <family val="1"/>
      <charset val="128"/>
    </font>
    <font>
      <sz val="14"/>
      <name val="Terminal"/>
      <charset val="128"/>
    </font>
    <font>
      <sz val="6"/>
      <name val="ＭＳ Ｐ明朝"/>
      <family val="1"/>
      <charset val="128"/>
    </font>
    <font>
      <b/>
      <sz val="12"/>
      <name val="ＭＳ 明朝"/>
      <family val="1"/>
      <charset val="128"/>
    </font>
    <font>
      <sz val="7"/>
      <name val="Terminal"/>
      <charset val="128"/>
    </font>
    <font>
      <sz val="11"/>
      <name val="ＭＳ Ｐゴシック"/>
      <family val="3"/>
      <charset val="128"/>
    </font>
    <font>
      <sz val="6"/>
      <name val="ＭＳ Ｐゴシック"/>
      <family val="3"/>
      <charset val="128"/>
    </font>
    <font>
      <b/>
      <sz val="12"/>
      <name val="ＭＳ ゴシック"/>
      <family val="3"/>
      <charset val="128"/>
    </font>
    <font>
      <b/>
      <sz val="14"/>
      <name val="ＭＳ ゴシック"/>
      <family val="3"/>
      <charset val="128"/>
    </font>
    <font>
      <b/>
      <sz val="10"/>
      <name val="ＭＳ ゴシック"/>
      <family val="3"/>
      <charset val="128"/>
    </font>
    <font>
      <b/>
      <sz val="11"/>
      <name val="ＭＳ ゴシック"/>
      <family val="3"/>
      <charset val="128"/>
    </font>
    <font>
      <sz val="12"/>
      <name val="ＭＳ ゴシック"/>
      <family val="3"/>
      <charset val="128"/>
    </font>
    <font>
      <sz val="11"/>
      <color indexed="8"/>
      <name val="ＭＳ Ｐゴシック"/>
      <family val="3"/>
      <charset val="128"/>
    </font>
    <font>
      <sz val="10"/>
      <color indexed="8"/>
      <name val="Arial"/>
      <family val="2"/>
    </font>
    <font>
      <sz val="10"/>
      <name val="Arial"/>
      <family val="2"/>
    </font>
    <font>
      <sz val="9"/>
      <name val="Times New Roman"/>
      <family val="1"/>
    </font>
    <font>
      <sz val="8"/>
      <name val="Arial"/>
      <family val="2"/>
    </font>
    <font>
      <b/>
      <sz val="12"/>
      <name val="Arial"/>
      <family val="2"/>
    </font>
    <font>
      <sz val="8"/>
      <color indexed="16"/>
      <name val="Century Schoolbook"/>
      <family val="1"/>
    </font>
    <font>
      <b/>
      <i/>
      <sz val="10"/>
      <name val="Times New Roman"/>
      <family val="1"/>
    </font>
    <font>
      <b/>
      <sz val="11"/>
      <name val="Helv"/>
      <family val="2"/>
    </font>
    <font>
      <b/>
      <sz val="9"/>
      <name val="Times New Roman"/>
      <family val="1"/>
    </font>
    <font>
      <sz val="22"/>
      <name val="ＭＳ 明朝"/>
      <family val="1"/>
      <charset val="128"/>
    </font>
    <font>
      <u/>
      <sz val="7.7"/>
      <color indexed="12"/>
      <name val="ＭＳ Ｐゴシック"/>
      <family val="3"/>
      <charset val="128"/>
    </font>
    <font>
      <b/>
      <sz val="9"/>
      <name val="ＭＳ ゴシック"/>
      <family val="3"/>
      <charset val="128"/>
    </font>
    <font>
      <b/>
      <sz val="12.5"/>
      <name val="ＭＳ ゴシック"/>
      <family val="3"/>
      <charset val="128"/>
    </font>
    <font>
      <sz val="12.5"/>
      <name val="ＭＳ ゴシック"/>
      <family val="3"/>
      <charset val="128"/>
    </font>
    <font>
      <b/>
      <sz val="8"/>
      <name val="ＭＳ ゴシック"/>
      <family val="3"/>
      <charset val="128"/>
    </font>
    <font>
      <b/>
      <sz val="6"/>
      <name val="ＭＳ Ｐゴシック"/>
      <family val="3"/>
      <charset val="128"/>
    </font>
    <font>
      <sz val="11"/>
      <color theme="1"/>
      <name val="ＭＳ Ｐゴシック"/>
      <family val="3"/>
      <charset val="128"/>
      <scheme val="minor"/>
    </font>
    <font>
      <sz val="11"/>
      <color theme="1"/>
      <name val="ＭＳ Ｐゴシック"/>
      <family val="3"/>
      <charset val="128"/>
    </font>
    <font>
      <sz val="14"/>
      <color theme="1"/>
      <name val="ＭＳ Ｐゴシック"/>
      <family val="3"/>
      <charset val="128"/>
    </font>
    <font>
      <sz val="11"/>
      <color theme="1"/>
      <name val="ＭＳ ゴシック"/>
      <family val="3"/>
      <charset val="128"/>
    </font>
    <font>
      <sz val="12"/>
      <color rgb="FFFF0000"/>
      <name val="ＭＳ ゴシック"/>
      <family val="3"/>
      <charset val="128"/>
    </font>
    <font>
      <sz val="12"/>
      <color rgb="FFFF0000"/>
      <name val="ＭＳ 明朝"/>
      <family val="1"/>
      <charset val="128"/>
    </font>
    <font>
      <sz val="10"/>
      <color rgb="FFFF0000"/>
      <name val="ＭＳ ゴシック"/>
      <family val="3"/>
      <charset val="128"/>
    </font>
    <font>
      <b/>
      <sz val="14"/>
      <color theme="1"/>
      <name val="ＭＳ ゴシック"/>
      <family val="3"/>
      <charset val="128"/>
    </font>
  </fonts>
  <fills count="4">
    <fill>
      <patternFill patternType="none"/>
    </fill>
    <fill>
      <patternFill patternType="gray125"/>
    </fill>
    <fill>
      <patternFill patternType="solid">
        <fgColor indexed="22"/>
        <bgColor indexed="64"/>
      </patternFill>
    </fill>
    <fill>
      <patternFill patternType="solid">
        <fgColor indexed="26"/>
        <bgColor indexed="64"/>
      </patternFill>
    </fill>
  </fills>
  <borders count="17">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s>
  <cellStyleXfs count="64">
    <xf numFmtId="0" fontId="0" fillId="0" borderId="0"/>
    <xf numFmtId="191" fontId="15" fillId="0" borderId="0" applyFill="0" applyBorder="0" applyAlignment="0"/>
    <xf numFmtId="41" fontId="16" fillId="0" borderId="0" applyFont="0" applyFill="0" applyBorder="0" applyAlignment="0" applyProtection="0"/>
    <xf numFmtId="43" fontId="16" fillId="0" borderId="0" applyFont="0" applyFill="0" applyBorder="0" applyAlignment="0" applyProtection="0"/>
    <xf numFmtId="192" fontId="7" fillId="0" borderId="0" applyFont="0" applyFill="0" applyBorder="0" applyAlignment="0" applyProtection="0"/>
    <xf numFmtId="193" fontId="7" fillId="0" borderId="0" applyFont="0" applyFill="0" applyBorder="0" applyAlignment="0" applyProtection="0"/>
    <xf numFmtId="0" fontId="17" fillId="0" borderId="0">
      <alignment horizontal="left"/>
    </xf>
    <xf numFmtId="38" fontId="18" fillId="2" borderId="0" applyNumberFormat="0" applyBorder="0" applyAlignment="0" applyProtection="0"/>
    <xf numFmtId="0" fontId="19" fillId="0" borderId="1" applyNumberFormat="0" applyAlignment="0" applyProtection="0">
      <alignment horizontal="left" vertical="center"/>
    </xf>
    <xf numFmtId="0" fontId="19" fillId="0" borderId="2">
      <alignment horizontal="left" vertical="center"/>
    </xf>
    <xf numFmtId="10" fontId="18" fillId="3" borderId="3" applyNumberFormat="0" applyBorder="0" applyAlignment="0" applyProtection="0"/>
    <xf numFmtId="194" fontId="2" fillId="0" borderId="0"/>
    <xf numFmtId="0" fontId="16" fillId="0" borderId="0"/>
    <xf numFmtId="10" fontId="16" fillId="0" borderId="0" applyFont="0" applyFill="0" applyBorder="0" applyAlignment="0" applyProtection="0"/>
    <xf numFmtId="4" fontId="17" fillId="0" borderId="0">
      <alignment horizontal="right"/>
    </xf>
    <xf numFmtId="4" fontId="20" fillId="0" borderId="0">
      <alignment horizontal="right"/>
    </xf>
    <xf numFmtId="0" fontId="21" fillId="0" borderId="0">
      <alignment horizontal="left"/>
    </xf>
    <xf numFmtId="0" fontId="22" fillId="0" borderId="0"/>
    <xf numFmtId="0" fontId="23" fillId="0" borderId="0">
      <alignment horizontal="center"/>
    </xf>
    <xf numFmtId="0" fontId="7" fillId="0" borderId="0"/>
    <xf numFmtId="0" fontId="24" fillId="0" borderId="0">
      <alignment vertical="center"/>
    </xf>
    <xf numFmtId="0" fontId="25" fillId="0" borderId="0" applyNumberFormat="0" applyFill="0" applyBorder="0" applyAlignment="0" applyProtection="0">
      <alignment vertical="top"/>
      <protection locked="0"/>
    </xf>
    <xf numFmtId="38" fontId="1" fillId="0" borderId="0" applyFont="0" applyFill="0" applyBorder="0" applyAlignment="0" applyProtection="0"/>
    <xf numFmtId="38" fontId="7" fillId="0" borderId="0" applyFont="0" applyFill="0" applyBorder="0" applyAlignment="0" applyProtection="0"/>
    <xf numFmtId="38" fontId="14" fillId="0" borderId="0" applyFont="0" applyFill="0" applyBorder="0" applyAlignment="0" applyProtection="0">
      <alignment vertical="center"/>
    </xf>
    <xf numFmtId="38" fontId="1" fillId="0" borderId="0" applyFont="0" applyFill="0" applyBorder="0" applyAlignment="0" applyProtection="0"/>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7" fillId="0" borderId="0">
      <alignment vertical="center"/>
    </xf>
    <xf numFmtId="0" fontId="7"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31" fillId="0" borderId="0">
      <alignment vertical="center"/>
    </xf>
    <xf numFmtId="0" fontId="7" fillId="0" borderId="0"/>
    <xf numFmtId="0" fontId="3" fillId="0" borderId="0"/>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cellStyleXfs>
  <cellXfs count="378">
    <xf numFmtId="0" fontId="0" fillId="0" borderId="0" xfId="0"/>
    <xf numFmtId="0" fontId="5" fillId="0" borderId="0" xfId="62" applyFont="1" applyFill="1" applyAlignment="1">
      <alignment vertical="center"/>
    </xf>
    <xf numFmtId="0" fontId="5" fillId="0" borderId="0" xfId="59" applyFont="1" applyFill="1" applyAlignment="1">
      <alignment vertical="center"/>
    </xf>
    <xf numFmtId="0" fontId="5" fillId="0" borderId="0" xfId="60" applyFont="1" applyFill="1" applyAlignment="1">
      <alignment vertical="center"/>
    </xf>
    <xf numFmtId="0" fontId="5" fillId="0" borderId="0" xfId="61" applyFont="1" applyFill="1" applyAlignment="1">
      <alignment vertical="center"/>
    </xf>
    <xf numFmtId="178" fontId="9" fillId="0" borderId="0" xfId="23" applyNumberFormat="1" applyFont="1" applyFill="1" applyBorder="1" applyAlignment="1">
      <alignment vertical="center"/>
    </xf>
    <xf numFmtId="176" fontId="9" fillId="0" borderId="0" xfId="59" applyNumberFormat="1" applyFont="1" applyFill="1" applyBorder="1" applyAlignment="1" applyProtection="1">
      <alignment horizontal="right" vertical="center"/>
      <protection locked="0"/>
    </xf>
    <xf numFmtId="38" fontId="5" fillId="0" borderId="0" xfId="23" applyFont="1" applyFill="1" applyAlignment="1">
      <alignment vertical="center"/>
    </xf>
    <xf numFmtId="0" fontId="32" fillId="0" borderId="0" xfId="48" applyFont="1" applyFill="1"/>
    <xf numFmtId="0" fontId="33" fillId="0" borderId="0" xfId="48" quotePrefix="1" applyFont="1" applyFill="1" applyAlignment="1"/>
    <xf numFmtId="49" fontId="34" fillId="0" borderId="0" xfId="63" applyNumberFormat="1" applyFont="1" applyFill="1" applyBorder="1" applyAlignment="1" applyProtection="1">
      <alignment horizontal="center"/>
    </xf>
    <xf numFmtId="49" fontId="34" fillId="0" borderId="0" xfId="63" applyNumberFormat="1" applyFont="1" applyFill="1" applyBorder="1" applyAlignment="1" applyProtection="1">
      <alignment horizontal="right"/>
    </xf>
    <xf numFmtId="0" fontId="9" fillId="0" borderId="0" xfId="59" applyFont="1" applyFill="1" applyAlignment="1">
      <alignment vertical="center"/>
    </xf>
    <xf numFmtId="0" fontId="10" fillId="0" borderId="0" xfId="59" applyFont="1" applyFill="1" applyAlignment="1">
      <alignment vertical="center"/>
    </xf>
    <xf numFmtId="0" fontId="10" fillId="0" borderId="0" xfId="59" applyFont="1" applyFill="1" applyAlignment="1">
      <alignment horizontal="left" vertical="center"/>
    </xf>
    <xf numFmtId="0" fontId="10" fillId="0" borderId="0" xfId="59" applyFont="1" applyFill="1" applyAlignment="1">
      <alignment horizontal="centerContinuous" vertical="center"/>
    </xf>
    <xf numFmtId="0" fontId="9" fillId="0" borderId="0" xfId="59" applyFont="1" applyFill="1" applyAlignment="1">
      <alignment horizontal="center" vertical="center"/>
    </xf>
    <xf numFmtId="0" fontId="9" fillId="0" borderId="3" xfId="59" applyFont="1" applyFill="1" applyBorder="1" applyAlignment="1">
      <alignment horizontal="center" vertical="center"/>
    </xf>
    <xf numFmtId="0" fontId="9" fillId="0" borderId="4" xfId="59" applyFont="1" applyFill="1" applyBorder="1" applyAlignment="1">
      <alignment horizontal="center" vertical="center"/>
    </xf>
    <xf numFmtId="0" fontId="9" fillId="0" borderId="0" xfId="59" applyFont="1" applyFill="1" applyBorder="1" applyAlignment="1">
      <alignment vertical="center"/>
    </xf>
    <xf numFmtId="0" fontId="9" fillId="0" borderId="0" xfId="56" applyFont="1" applyFill="1" applyAlignment="1">
      <alignment vertical="center"/>
    </xf>
    <xf numFmtId="178" fontId="9" fillId="0" borderId="0" xfId="23" applyNumberFormat="1" applyFont="1" applyFill="1" applyAlignment="1">
      <alignment vertical="center"/>
    </xf>
    <xf numFmtId="38" fontId="9" fillId="0" borderId="0" xfId="23" applyFont="1" applyFill="1" applyAlignment="1">
      <alignment vertical="center"/>
    </xf>
    <xf numFmtId="0" fontId="9" fillId="0" borderId="0" xfId="60" applyFont="1" applyFill="1" applyBorder="1" applyAlignment="1">
      <alignment horizontal="center" vertical="center"/>
    </xf>
    <xf numFmtId="0" fontId="9" fillId="0" borderId="0" xfId="60" applyFont="1" applyFill="1" applyAlignment="1">
      <alignment vertical="center"/>
    </xf>
    <xf numFmtId="0" fontId="9" fillId="0" borderId="0" xfId="60" applyFont="1" applyFill="1" applyAlignment="1">
      <alignment horizontal="centerContinuous" vertical="center"/>
    </xf>
    <xf numFmtId="0" fontId="9" fillId="0" borderId="0" xfId="60" applyFont="1" applyFill="1" applyBorder="1" applyAlignment="1">
      <alignment vertical="center"/>
    </xf>
    <xf numFmtId="0" fontId="9" fillId="0" borderId="0" xfId="60" applyFont="1" applyFill="1" applyBorder="1" applyAlignment="1">
      <alignment horizontal="centerContinuous" vertical="center"/>
    </xf>
    <xf numFmtId="0" fontId="9" fillId="0" borderId="5" xfId="60" applyFont="1" applyFill="1" applyBorder="1" applyAlignment="1">
      <alignment horizontal="center" vertical="center"/>
    </xf>
    <xf numFmtId="0" fontId="9" fillId="0" borderId="3" xfId="60" applyFont="1" applyFill="1" applyBorder="1" applyAlignment="1">
      <alignment horizontal="center" vertical="center"/>
    </xf>
    <xf numFmtId="0" fontId="9" fillId="0" borderId="5" xfId="56" applyFont="1" applyFill="1" applyBorder="1" applyAlignment="1">
      <alignment horizontal="center" vertical="center"/>
    </xf>
    <xf numFmtId="0" fontId="9" fillId="0" borderId="4" xfId="60" applyFont="1" applyFill="1" applyBorder="1" applyAlignment="1">
      <alignment horizontal="center" vertical="center"/>
    </xf>
    <xf numFmtId="38" fontId="9" fillId="0" borderId="0" xfId="22" applyFont="1" applyFill="1" applyAlignment="1">
      <alignment vertical="center"/>
    </xf>
    <xf numFmtId="178" fontId="9" fillId="0" borderId="0" xfId="22" applyNumberFormat="1" applyFont="1" applyFill="1" applyAlignment="1">
      <alignment vertical="center"/>
    </xf>
    <xf numFmtId="0" fontId="9" fillId="0" borderId="0" xfId="61" applyFont="1" applyFill="1" applyAlignment="1">
      <alignment vertical="center"/>
    </xf>
    <xf numFmtId="0" fontId="9" fillId="0" borderId="0" xfId="61" applyFont="1" applyFill="1" applyAlignment="1">
      <alignment horizontal="centerContinuous" vertical="center"/>
    </xf>
    <xf numFmtId="0" fontId="9" fillId="0" borderId="5" xfId="61" applyFont="1" applyFill="1" applyBorder="1" applyAlignment="1">
      <alignment horizontal="center" vertical="center"/>
    </xf>
    <xf numFmtId="0" fontId="9" fillId="0" borderId="4" xfId="61" applyFont="1" applyFill="1" applyBorder="1" applyAlignment="1">
      <alignment horizontal="center" vertical="center"/>
    </xf>
    <xf numFmtId="0" fontId="9" fillId="0" borderId="0" xfId="61" applyFont="1" applyFill="1" applyBorder="1" applyAlignment="1">
      <alignment vertical="center"/>
    </xf>
    <xf numFmtId="0" fontId="9" fillId="0" borderId="0" xfId="57" applyFont="1" applyFill="1" applyAlignment="1">
      <alignment vertical="center"/>
    </xf>
    <xf numFmtId="0" fontId="10" fillId="0" borderId="0" xfId="61" applyFont="1" applyFill="1" applyBorder="1" applyAlignment="1">
      <alignment vertical="center"/>
    </xf>
    <xf numFmtId="0" fontId="9" fillId="0" borderId="0" xfId="62" applyFont="1" applyFill="1" applyAlignment="1">
      <alignment vertical="center"/>
    </xf>
    <xf numFmtId="0" fontId="9" fillId="0" borderId="0" xfId="62" applyFont="1" applyFill="1" applyAlignment="1">
      <alignment horizontal="centerContinuous" vertical="center"/>
    </xf>
    <xf numFmtId="0" fontId="9" fillId="0" borderId="0" xfId="62" applyFont="1" applyFill="1" applyBorder="1" applyAlignment="1">
      <alignment horizontal="right" vertical="center"/>
    </xf>
    <xf numFmtId="0" fontId="10" fillId="0" borderId="5" xfId="62" applyFont="1" applyFill="1" applyBorder="1" applyAlignment="1">
      <alignment horizontal="center" vertical="center"/>
    </xf>
    <xf numFmtId="0" fontId="9" fillId="0" borderId="5" xfId="62" applyFont="1" applyFill="1" applyBorder="1" applyAlignment="1">
      <alignment vertical="center"/>
    </xf>
    <xf numFmtId="0" fontId="9" fillId="0" borderId="5" xfId="62" applyFont="1" applyFill="1" applyBorder="1" applyAlignment="1">
      <alignment horizontal="centerContinuous" vertical="center"/>
    </xf>
    <xf numFmtId="0" fontId="9" fillId="0" borderId="5" xfId="62" applyFont="1" applyFill="1" applyBorder="1" applyAlignment="1">
      <alignment horizontal="right" vertical="center"/>
    </xf>
    <xf numFmtId="0" fontId="9" fillId="0" borderId="0" xfId="62" applyFont="1" applyFill="1" applyBorder="1" applyAlignment="1">
      <alignment vertical="center"/>
    </xf>
    <xf numFmtId="0" fontId="9" fillId="0" borderId="5" xfId="62" applyFont="1" applyFill="1" applyBorder="1" applyAlignment="1">
      <alignment horizontal="center" vertical="center"/>
    </xf>
    <xf numFmtId="0" fontId="9" fillId="0" borderId="3" xfId="62" applyFont="1" applyFill="1" applyBorder="1" applyAlignment="1">
      <alignment horizontal="center" vertical="center"/>
    </xf>
    <xf numFmtId="0" fontId="9" fillId="0" borderId="4" xfId="62" applyFont="1" applyFill="1" applyBorder="1" applyAlignment="1">
      <alignment horizontal="center" vertical="center"/>
    </xf>
    <xf numFmtId="0" fontId="9" fillId="0" borderId="6" xfId="62" quotePrefix="1" applyFont="1" applyFill="1" applyBorder="1" applyAlignment="1">
      <alignment vertical="center"/>
    </xf>
    <xf numFmtId="0" fontId="9" fillId="0" borderId="6" xfId="58" quotePrefix="1" applyFont="1" applyFill="1" applyBorder="1" applyAlignment="1">
      <alignment vertical="center"/>
    </xf>
    <xf numFmtId="0" fontId="9" fillId="0" borderId="0" xfId="58" applyFont="1" applyFill="1" applyAlignment="1">
      <alignment vertical="center"/>
    </xf>
    <xf numFmtId="0" fontId="9" fillId="0" borderId="0" xfId="58" quotePrefix="1" applyFont="1" applyFill="1" applyBorder="1" applyAlignment="1">
      <alignment vertical="center"/>
    </xf>
    <xf numFmtId="38" fontId="9" fillId="0" borderId="6" xfId="22" quotePrefix="1" applyFont="1" applyFill="1" applyBorder="1" applyAlignment="1">
      <alignment vertical="center"/>
    </xf>
    <xf numFmtId="0" fontId="9" fillId="0" borderId="8" xfId="61" applyFont="1" applyFill="1" applyBorder="1" applyAlignment="1">
      <alignment vertical="center" wrapText="1"/>
    </xf>
    <xf numFmtId="0" fontId="12" fillId="0" borderId="5" xfId="61" applyFont="1" applyFill="1" applyBorder="1" applyAlignment="1">
      <alignment horizontal="left" vertical="top"/>
    </xf>
    <xf numFmtId="0" fontId="9" fillId="0" borderId="10" xfId="62" applyFont="1" applyFill="1" applyBorder="1" applyAlignment="1">
      <alignment vertical="center"/>
    </xf>
    <xf numFmtId="0" fontId="9" fillId="0" borderId="9" xfId="62" applyFont="1" applyFill="1" applyBorder="1" applyAlignment="1">
      <alignment vertical="center"/>
    </xf>
    <xf numFmtId="0" fontId="12" fillId="0" borderId="10" xfId="62" applyFont="1" applyFill="1" applyBorder="1" applyAlignment="1">
      <alignment vertical="center"/>
    </xf>
    <xf numFmtId="0" fontId="12" fillId="0" borderId="9" xfId="62" applyFont="1" applyFill="1" applyBorder="1" applyAlignment="1">
      <alignment vertical="center"/>
    </xf>
    <xf numFmtId="0" fontId="9" fillId="0" borderId="6" xfId="61" applyFont="1" applyFill="1" applyBorder="1" applyAlignment="1">
      <alignment horizontal="left" vertical="center"/>
    </xf>
    <xf numFmtId="0" fontId="12" fillId="0" borderId="7" xfId="61" applyFont="1" applyFill="1" applyBorder="1" applyAlignment="1">
      <alignment horizontal="left" vertical="center"/>
    </xf>
    <xf numFmtId="0" fontId="12" fillId="0" borderId="7" xfId="61" applyFont="1" applyFill="1" applyBorder="1" applyAlignment="1">
      <alignment vertical="center"/>
    </xf>
    <xf numFmtId="38" fontId="9" fillId="0" borderId="0" xfId="23" applyFont="1" applyFill="1" applyBorder="1" applyAlignment="1">
      <alignment vertical="center"/>
    </xf>
    <xf numFmtId="0" fontId="9" fillId="0" borderId="0" xfId="59" applyFont="1" applyFill="1" applyAlignment="1">
      <alignment horizontal="left" vertical="center"/>
    </xf>
    <xf numFmtId="0" fontId="9" fillId="0" borderId="0" xfId="59" applyFont="1" applyFill="1" applyAlignment="1">
      <alignment horizontal="centerContinuous" vertical="center"/>
    </xf>
    <xf numFmtId="0" fontId="9" fillId="0" borderId="0" xfId="59" applyFont="1" applyFill="1" applyBorder="1" applyAlignment="1">
      <alignment horizontal="center" vertical="center"/>
    </xf>
    <xf numFmtId="0" fontId="9" fillId="0" borderId="0" xfId="59" applyFont="1" applyFill="1" applyBorder="1" applyAlignment="1">
      <alignment horizontal="left" vertical="center"/>
    </xf>
    <xf numFmtId="0" fontId="9" fillId="0" borderId="9" xfId="59" applyFont="1" applyFill="1" applyBorder="1" applyAlignment="1">
      <alignment horizontal="center" vertical="center"/>
    </xf>
    <xf numFmtId="0" fontId="9" fillId="0" borderId="10" xfId="59" applyFont="1" applyFill="1" applyBorder="1" applyAlignment="1">
      <alignment horizontal="left" vertical="center"/>
    </xf>
    <xf numFmtId="0" fontId="9" fillId="0" borderId="5" xfId="59" applyFont="1" applyFill="1" applyBorder="1" applyAlignment="1">
      <alignment horizontal="center" vertical="center"/>
    </xf>
    <xf numFmtId="0" fontId="9" fillId="0" borderId="4" xfId="56" applyFont="1" applyFill="1" applyBorder="1" applyAlignment="1">
      <alignment horizontal="center" vertical="center"/>
    </xf>
    <xf numFmtId="0" fontId="35" fillId="0" borderId="0" xfId="61" applyFont="1" applyFill="1" applyAlignment="1">
      <alignment vertical="center"/>
    </xf>
    <xf numFmtId="0" fontId="35" fillId="0" borderId="0" xfId="61" applyFont="1" applyFill="1" applyBorder="1" applyAlignment="1">
      <alignment vertical="center"/>
    </xf>
    <xf numFmtId="0" fontId="36" fillId="0" borderId="0" xfId="61" applyFont="1" applyFill="1" applyAlignment="1">
      <alignment vertical="center"/>
    </xf>
    <xf numFmtId="0" fontId="37" fillId="0" borderId="0" xfId="61" applyFont="1" applyFill="1" applyAlignment="1">
      <alignment horizontal="right" vertical="center"/>
    </xf>
    <xf numFmtId="0" fontId="35" fillId="0" borderId="0" xfId="62" applyFont="1" applyFill="1" applyAlignment="1">
      <alignment vertical="center"/>
    </xf>
    <xf numFmtId="38" fontId="35" fillId="0" borderId="0" xfId="62" applyNumberFormat="1" applyFont="1" applyFill="1" applyAlignment="1">
      <alignment vertical="center"/>
    </xf>
    <xf numFmtId="0" fontId="36" fillId="0" borderId="0" xfId="62" applyFont="1" applyFill="1" applyAlignment="1">
      <alignment vertical="center"/>
    </xf>
    <xf numFmtId="0" fontId="9" fillId="0" borderId="5" xfId="59" applyFont="1" applyFill="1" applyBorder="1" applyAlignment="1">
      <alignment horizontal="left" vertical="center"/>
    </xf>
    <xf numFmtId="0" fontId="9" fillId="0" borderId="5" xfId="59" applyFont="1" applyFill="1" applyBorder="1" applyAlignment="1">
      <alignment horizontal="right" vertical="center"/>
    </xf>
    <xf numFmtId="0" fontId="9" fillId="0" borderId="5" xfId="61" applyFont="1" applyFill="1" applyBorder="1" applyAlignment="1">
      <alignment horizontal="right" vertical="center"/>
    </xf>
    <xf numFmtId="38" fontId="35" fillId="0" borderId="0" xfId="62" applyNumberFormat="1" applyFont="1" applyFill="1" applyBorder="1" applyAlignment="1">
      <alignment vertical="center"/>
    </xf>
    <xf numFmtId="0" fontId="9" fillId="0" borderId="0" xfId="62" quotePrefix="1" applyFont="1" applyFill="1" applyBorder="1" applyAlignment="1">
      <alignment vertical="center"/>
    </xf>
    <xf numFmtId="38" fontId="9" fillId="0" borderId="0" xfId="22" quotePrefix="1" applyFont="1" applyFill="1" applyBorder="1" applyAlignment="1">
      <alignment vertical="center"/>
    </xf>
    <xf numFmtId="0" fontId="9" fillId="0" borderId="0" xfId="58" quotePrefix="1" applyFont="1" applyFill="1" applyBorder="1" applyAlignment="1">
      <alignment horizontal="right" vertical="center"/>
    </xf>
    <xf numFmtId="0" fontId="9" fillId="0" borderId="0" xfId="62" quotePrefix="1" applyFont="1" applyFill="1" applyBorder="1" applyAlignment="1">
      <alignment horizontal="right" vertical="center"/>
    </xf>
    <xf numFmtId="38" fontId="9" fillId="0" borderId="0" xfId="22" quotePrefix="1" applyFont="1" applyFill="1" applyBorder="1" applyAlignment="1">
      <alignment horizontal="right" vertical="center"/>
    </xf>
    <xf numFmtId="0" fontId="5" fillId="0" borderId="0" xfId="62" applyFont="1" applyFill="1" applyBorder="1" applyAlignment="1">
      <alignment vertical="center"/>
    </xf>
    <xf numFmtId="0" fontId="10" fillId="0" borderId="5" xfId="62" applyFont="1" applyFill="1" applyBorder="1" applyAlignment="1">
      <alignment horizontal="right" vertical="center"/>
    </xf>
    <xf numFmtId="0" fontId="5" fillId="0" borderId="0" xfId="62" applyFont="1" applyFill="1" applyAlignment="1">
      <alignment horizontal="right" vertical="center"/>
    </xf>
    <xf numFmtId="0" fontId="12" fillId="0" borderId="0" xfId="62" applyFont="1" applyFill="1" applyBorder="1" applyAlignment="1">
      <alignment horizontal="right" vertical="center" shrinkToFit="1"/>
    </xf>
    <xf numFmtId="0" fontId="11" fillId="0" borderId="0" xfId="62" applyFont="1" applyFill="1" applyBorder="1" applyAlignment="1">
      <alignment horizontal="right" vertical="center" shrinkToFit="1"/>
    </xf>
    <xf numFmtId="0" fontId="9" fillId="0" borderId="0" xfId="62" applyFont="1" applyFill="1" applyBorder="1" applyAlignment="1">
      <alignment horizontal="center" vertical="center" shrinkToFit="1"/>
    </xf>
    <xf numFmtId="0" fontId="9" fillId="0" borderId="0" xfId="62" quotePrefix="1" applyFont="1" applyFill="1" applyBorder="1" applyAlignment="1">
      <alignment horizontal="center" vertical="center"/>
    </xf>
    <xf numFmtId="0" fontId="5" fillId="0" borderId="0" xfId="62" applyFont="1" applyFill="1" applyAlignment="1">
      <alignment horizontal="center" vertical="center"/>
    </xf>
    <xf numFmtId="0" fontId="11" fillId="0" borderId="0" xfId="62" applyFont="1" applyFill="1" applyBorder="1" applyAlignment="1">
      <alignment vertical="center" shrinkToFit="1"/>
    </xf>
    <xf numFmtId="0" fontId="11" fillId="0" borderId="6" xfId="62" applyFont="1" applyFill="1" applyBorder="1" applyAlignment="1">
      <alignment vertical="center" shrinkToFit="1"/>
    </xf>
    <xf numFmtId="0" fontId="9" fillId="0" borderId="5" xfId="61" applyFont="1" applyFill="1" applyBorder="1" applyAlignment="1">
      <alignment vertical="center"/>
    </xf>
    <xf numFmtId="0" fontId="11" fillId="0" borderId="7" xfId="62" applyFont="1" applyFill="1" applyBorder="1" applyAlignment="1">
      <alignment horizontal="right" vertical="center" shrinkToFit="1"/>
    </xf>
    <xf numFmtId="0" fontId="9" fillId="0" borderId="7" xfId="62" quotePrefix="1" applyFont="1" applyFill="1" applyBorder="1" applyAlignment="1">
      <alignment horizontal="right" vertical="center"/>
    </xf>
    <xf numFmtId="0" fontId="12" fillId="0" borderId="7" xfId="62" applyFont="1" applyFill="1" applyBorder="1" applyAlignment="1">
      <alignment horizontal="right" vertical="center" shrinkToFit="1"/>
    </xf>
    <xf numFmtId="0" fontId="9" fillId="0" borderId="7" xfId="58" quotePrefix="1" applyFont="1" applyFill="1" applyBorder="1" applyAlignment="1">
      <alignment horizontal="right" vertical="center"/>
    </xf>
    <xf numFmtId="38" fontId="9" fillId="0" borderId="7" xfId="22" quotePrefix="1" applyFont="1" applyFill="1" applyBorder="1" applyAlignment="1">
      <alignment horizontal="right" vertical="center"/>
    </xf>
    <xf numFmtId="0" fontId="9" fillId="0" borderId="0" xfId="61" applyFont="1" applyFill="1" applyBorder="1" applyAlignment="1">
      <alignment vertical="center" wrapText="1"/>
    </xf>
    <xf numFmtId="0" fontId="9" fillId="0" borderId="0" xfId="60" applyFont="1" applyFill="1" applyBorder="1" applyAlignment="1">
      <alignment horizontal="right" vertical="center"/>
    </xf>
    <xf numFmtId="0" fontId="5" fillId="0" borderId="0" xfId="62" applyFont="1" applyFill="1" applyBorder="1" applyAlignment="1">
      <alignment horizontal="right" vertical="center"/>
    </xf>
    <xf numFmtId="0" fontId="9" fillId="0" borderId="5" xfId="59" applyFont="1" applyFill="1" applyBorder="1" applyAlignment="1">
      <alignment vertical="center"/>
    </xf>
    <xf numFmtId="0" fontId="38" fillId="0" borderId="0" xfId="48" applyFont="1" applyFill="1" applyAlignment="1">
      <alignment horizontal="right" vertical="top"/>
    </xf>
    <xf numFmtId="0" fontId="9" fillId="0" borderId="0" xfId="60" applyFont="1" applyFill="1" applyAlignment="1">
      <alignment horizontal="right" vertical="center"/>
    </xf>
    <xf numFmtId="0" fontId="9" fillId="0" borderId="11" xfId="60" applyFont="1" applyFill="1" applyBorder="1" applyAlignment="1">
      <alignment horizontal="center" vertical="center"/>
    </xf>
    <xf numFmtId="0" fontId="9" fillId="0" borderId="11" xfId="56" applyFont="1" applyFill="1" applyBorder="1" applyAlignment="1">
      <alignment horizontal="center" vertical="center"/>
    </xf>
    <xf numFmtId="0" fontId="9" fillId="0" borderId="10" xfId="59" applyFont="1" applyFill="1" applyBorder="1" applyAlignment="1">
      <alignment vertical="center"/>
    </xf>
    <xf numFmtId="38" fontId="9" fillId="0" borderId="0" xfId="61" applyNumberFormat="1" applyFont="1" applyFill="1" applyAlignment="1">
      <alignment vertical="center"/>
    </xf>
    <xf numFmtId="0" fontId="9" fillId="0" borderId="3" xfId="61" applyFont="1" applyFill="1" applyBorder="1" applyAlignment="1">
      <alignment horizontal="center" vertical="center"/>
    </xf>
    <xf numFmtId="0" fontId="12" fillId="0" borderId="6" xfId="62" applyFont="1" applyFill="1" applyBorder="1" applyAlignment="1">
      <alignment vertical="center" shrinkToFit="1"/>
    </xf>
    <xf numFmtId="0" fontId="9" fillId="0" borderId="12" xfId="61" applyFont="1" applyFill="1" applyBorder="1" applyAlignment="1">
      <alignment horizontal="center" vertical="center"/>
    </xf>
    <xf numFmtId="178" fontId="35" fillId="0" borderId="0" xfId="61" applyNumberFormat="1" applyFont="1" applyFill="1" applyBorder="1" applyAlignment="1">
      <alignment vertical="center"/>
    </xf>
    <xf numFmtId="0" fontId="9" fillId="0" borderId="3" xfId="56" applyFont="1" applyFill="1" applyBorder="1" applyAlignment="1">
      <alignment horizontal="center" vertical="center"/>
    </xf>
    <xf numFmtId="0" fontId="9" fillId="0" borderId="11" xfId="59" applyFont="1" applyFill="1" applyBorder="1" applyAlignment="1">
      <alignment horizontal="center" vertical="center"/>
    </xf>
    <xf numFmtId="0" fontId="9" fillId="0" borderId="10" xfId="62" applyFont="1" applyFill="1" applyBorder="1" applyAlignment="1">
      <alignment horizontal="center" vertical="center" shrinkToFit="1"/>
    </xf>
    <xf numFmtId="0" fontId="12" fillId="0" borderId="0" xfId="62" applyFont="1" applyFill="1" applyBorder="1" applyAlignment="1">
      <alignment vertical="center" shrinkToFit="1"/>
    </xf>
    <xf numFmtId="0" fontId="9" fillId="0" borderId="11" xfId="61" applyFont="1" applyFill="1" applyBorder="1" applyAlignment="1">
      <alignment horizontal="center" vertical="center"/>
    </xf>
    <xf numFmtId="0" fontId="9" fillId="0" borderId="3" xfId="61" applyFont="1" applyFill="1" applyBorder="1" applyAlignment="1">
      <alignment horizontal="center" vertical="center" shrinkToFit="1"/>
    </xf>
    <xf numFmtId="0" fontId="9" fillId="0" borderId="11" xfId="61" applyFont="1" applyFill="1" applyBorder="1" applyAlignment="1">
      <alignment horizontal="center" vertical="center" shrinkToFit="1"/>
    </xf>
    <xf numFmtId="0" fontId="9" fillId="0" borderId="3" xfId="62" applyFont="1" applyFill="1" applyBorder="1" applyAlignment="1">
      <alignment horizontal="center" vertical="center" shrinkToFit="1"/>
    </xf>
    <xf numFmtId="0" fontId="12" fillId="0" borderId="0" xfId="61" applyFont="1" applyFill="1" applyBorder="1" applyAlignment="1">
      <alignment horizontal="left" vertical="top"/>
    </xf>
    <xf numFmtId="0" fontId="11" fillId="0" borderId="0" xfId="61" applyFont="1" applyFill="1" applyBorder="1" applyAlignment="1">
      <alignment horizontal="left" vertical="top"/>
    </xf>
    <xf numFmtId="186" fontId="12" fillId="0" borderId="0" xfId="22" applyNumberFormat="1" applyFont="1" applyFill="1" applyBorder="1" applyAlignment="1">
      <alignment horizontal="center" vertical="center" wrapText="1" shrinkToFit="1"/>
    </xf>
    <xf numFmtId="186" fontId="11" fillId="0" borderId="10" xfId="22" applyNumberFormat="1" applyFont="1" applyFill="1" applyBorder="1" applyAlignment="1">
      <alignment horizontal="center" vertical="center" wrapText="1" shrinkToFit="1"/>
    </xf>
    <xf numFmtId="0" fontId="12" fillId="0" borderId="0" xfId="61" applyFont="1" applyFill="1" applyBorder="1" applyAlignment="1">
      <alignment horizontal="center" vertical="center"/>
    </xf>
    <xf numFmtId="0" fontId="11" fillId="0" borderId="0" xfId="61" applyFont="1" applyFill="1" applyBorder="1" applyAlignment="1">
      <alignment horizontal="center" vertical="center"/>
    </xf>
    <xf numFmtId="0" fontId="9" fillId="0" borderId="10" xfId="61" applyFont="1" applyFill="1" applyBorder="1" applyAlignment="1">
      <alignment horizontal="center" vertical="center" shrinkToFit="1"/>
    </xf>
    <xf numFmtId="0" fontId="37" fillId="0" borderId="0" xfId="61" applyFont="1" applyFill="1" applyBorder="1" applyAlignment="1">
      <alignment horizontal="right" vertical="center"/>
    </xf>
    <xf numFmtId="38" fontId="27" fillId="0" borderId="10" xfId="23" applyFont="1" applyFill="1" applyBorder="1" applyAlignment="1">
      <alignment vertical="center" shrinkToFit="1"/>
    </xf>
    <xf numFmtId="176" fontId="27" fillId="0" borderId="10" xfId="59" applyNumberFormat="1" applyFont="1" applyFill="1" applyBorder="1" applyAlignment="1" applyProtection="1">
      <alignment horizontal="right" vertical="center" shrinkToFit="1"/>
      <protection locked="0"/>
    </xf>
    <xf numFmtId="38" fontId="27" fillId="0" borderId="0" xfId="23" applyFont="1" applyFill="1" applyBorder="1" applyAlignment="1">
      <alignment vertical="center" shrinkToFit="1"/>
    </xf>
    <xf numFmtId="186" fontId="27" fillId="0" borderId="0" xfId="23" applyNumberFormat="1" applyFont="1" applyFill="1" applyBorder="1" applyAlignment="1">
      <alignment vertical="center" shrinkToFit="1"/>
    </xf>
    <xf numFmtId="176" fontId="27" fillId="0" borderId="0" xfId="59" applyNumberFormat="1" applyFont="1" applyFill="1" applyBorder="1" applyAlignment="1" applyProtection="1">
      <alignment horizontal="right" vertical="center" shrinkToFit="1"/>
      <protection locked="0"/>
    </xf>
    <xf numFmtId="0" fontId="27" fillId="0" borderId="0" xfId="59" applyFont="1" applyFill="1" applyBorder="1" applyAlignment="1">
      <alignment vertical="center" shrinkToFit="1"/>
    </xf>
    <xf numFmtId="178" fontId="27" fillId="0" borderId="0" xfId="59" applyNumberFormat="1" applyFont="1" applyFill="1" applyBorder="1" applyAlignment="1">
      <alignment vertical="center" shrinkToFit="1"/>
    </xf>
    <xf numFmtId="178" fontId="27" fillId="0" borderId="0" xfId="56" applyNumberFormat="1" applyFont="1" applyFill="1" applyBorder="1" applyAlignment="1">
      <alignment vertical="center" shrinkToFit="1"/>
    </xf>
    <xf numFmtId="178" fontId="27" fillId="0" borderId="0" xfId="23" applyNumberFormat="1" applyFont="1" applyFill="1" applyBorder="1" applyAlignment="1">
      <alignment vertical="center" shrinkToFit="1"/>
    </xf>
    <xf numFmtId="176" fontId="27" fillId="0" borderId="5" xfId="59" applyNumberFormat="1" applyFont="1" applyFill="1" applyBorder="1" applyAlignment="1" applyProtection="1">
      <alignment horizontal="right" vertical="center" shrinkToFit="1"/>
      <protection locked="0"/>
    </xf>
    <xf numFmtId="38" fontId="27" fillId="0" borderId="10" xfId="22" applyFont="1" applyFill="1" applyBorder="1" applyAlignment="1">
      <alignment vertical="center"/>
    </xf>
    <xf numFmtId="176" fontId="27" fillId="0" borderId="10" xfId="59" applyNumberFormat="1" applyFont="1" applyFill="1" applyBorder="1" applyAlignment="1" applyProtection="1">
      <alignment horizontal="right" vertical="center"/>
      <protection locked="0"/>
    </xf>
    <xf numFmtId="176" fontId="28" fillId="0" borderId="10" xfId="59" applyNumberFormat="1" applyFont="1" applyFill="1" applyBorder="1" applyAlignment="1" applyProtection="1">
      <alignment horizontal="right" vertical="center"/>
      <protection locked="0"/>
    </xf>
    <xf numFmtId="38" fontId="27" fillId="0" borderId="0" xfId="22" applyFont="1" applyFill="1" applyBorder="1" applyAlignment="1">
      <alignment vertical="center"/>
    </xf>
    <xf numFmtId="176" fontId="28" fillId="0" borderId="0" xfId="59" applyNumberFormat="1" applyFont="1" applyFill="1" applyBorder="1" applyAlignment="1" applyProtection="1">
      <alignment horizontal="right" vertical="center"/>
      <protection locked="0"/>
    </xf>
    <xf numFmtId="176" fontId="27" fillId="0" borderId="0" xfId="59" applyNumberFormat="1" applyFont="1" applyFill="1" applyBorder="1" applyAlignment="1" applyProtection="1">
      <alignment horizontal="right" vertical="center"/>
      <protection locked="0"/>
    </xf>
    <xf numFmtId="38" fontId="27" fillId="0" borderId="0" xfId="22" applyFont="1" applyFill="1" applyBorder="1" applyAlignment="1">
      <alignment horizontal="right" vertical="center"/>
    </xf>
    <xf numFmtId="186" fontId="27" fillId="0" borderId="0" xfId="59" applyNumberFormat="1" applyFont="1" applyFill="1" applyBorder="1" applyAlignment="1" applyProtection="1">
      <alignment horizontal="right" vertical="center"/>
      <protection locked="0"/>
    </xf>
    <xf numFmtId="38" fontId="27" fillId="0" borderId="0" xfId="22" applyNumberFormat="1" applyFont="1" applyFill="1" applyBorder="1" applyAlignment="1">
      <alignment vertical="center"/>
    </xf>
    <xf numFmtId="38" fontId="27" fillId="0" borderId="7" xfId="22" applyFont="1" applyFill="1" applyBorder="1" applyAlignment="1">
      <alignment vertical="center"/>
    </xf>
    <xf numFmtId="0" fontId="27" fillId="0" borderId="0" xfId="60" applyFont="1" applyFill="1" applyBorder="1" applyAlignment="1">
      <alignment vertical="center"/>
    </xf>
    <xf numFmtId="178" fontId="27" fillId="0" borderId="7" xfId="60" applyNumberFormat="1" applyFont="1" applyFill="1" applyBorder="1" applyAlignment="1">
      <alignment vertical="center"/>
    </xf>
    <xf numFmtId="178" fontId="27" fillId="0" borderId="0" xfId="60" applyNumberFormat="1" applyFont="1" applyFill="1" applyBorder="1" applyAlignment="1">
      <alignment vertical="center"/>
    </xf>
    <xf numFmtId="3" fontId="27" fillId="0" borderId="0" xfId="60" applyNumberFormat="1" applyFont="1" applyFill="1" applyBorder="1" applyAlignment="1">
      <alignment vertical="center"/>
    </xf>
    <xf numFmtId="179" fontId="27" fillId="0" borderId="0" xfId="22" applyNumberFormat="1" applyFont="1" applyFill="1" applyBorder="1" applyAlignment="1">
      <alignment vertical="center"/>
    </xf>
    <xf numFmtId="178" fontId="27" fillId="0" borderId="0" xfId="22" applyNumberFormat="1" applyFont="1" applyFill="1" applyBorder="1" applyAlignment="1">
      <alignment vertical="center"/>
    </xf>
    <xf numFmtId="178" fontId="27" fillId="0" borderId="7" xfId="22" applyNumberFormat="1" applyFont="1" applyFill="1" applyBorder="1" applyAlignment="1">
      <alignment vertical="center"/>
    </xf>
    <xf numFmtId="178" fontId="28" fillId="0" borderId="0" xfId="22" applyNumberFormat="1" applyFont="1" applyFill="1" applyBorder="1" applyAlignment="1" applyProtection="1">
      <alignment horizontal="right" vertical="center"/>
      <protection locked="0"/>
    </xf>
    <xf numFmtId="38" fontId="27" fillId="0" borderId="0" xfId="22" applyFont="1" applyFill="1" applyBorder="1" applyAlignment="1">
      <alignment vertical="center" shrinkToFit="1"/>
    </xf>
    <xf numFmtId="176" fontId="27" fillId="0" borderId="0" xfId="61" applyNumberFormat="1" applyFont="1" applyFill="1" applyBorder="1" applyAlignment="1" applyProtection="1">
      <alignment horizontal="right" vertical="center" shrinkToFit="1"/>
      <protection locked="0"/>
    </xf>
    <xf numFmtId="176" fontId="28" fillId="0" borderId="0" xfId="61" applyNumberFormat="1" applyFont="1" applyFill="1" applyBorder="1" applyAlignment="1" applyProtection="1">
      <alignment horizontal="right" vertical="center" shrinkToFit="1"/>
      <protection locked="0"/>
    </xf>
    <xf numFmtId="38" fontId="27" fillId="0" borderId="0" xfId="22" applyFont="1" applyFill="1" applyBorder="1" applyAlignment="1">
      <alignment horizontal="right" vertical="center" indent="8"/>
    </xf>
    <xf numFmtId="180" fontId="27" fillId="0" borderId="0" xfId="22" applyNumberFormat="1" applyFont="1" applyFill="1" applyBorder="1" applyAlignment="1">
      <alignment vertical="center" shrinkToFit="1"/>
    </xf>
    <xf numFmtId="181" fontId="27" fillId="0" borderId="0" xfId="22" applyNumberFormat="1" applyFont="1" applyFill="1" applyBorder="1" applyAlignment="1">
      <alignment vertical="center" shrinkToFit="1"/>
    </xf>
    <xf numFmtId="176" fontId="28" fillId="0" borderId="0" xfId="61" applyNumberFormat="1" applyFont="1" applyFill="1" applyBorder="1" applyAlignment="1" applyProtection="1">
      <alignment horizontal="right" vertical="center" indent="8"/>
      <protection locked="0"/>
    </xf>
    <xf numFmtId="185" fontId="27" fillId="0" borderId="0" xfId="22" applyNumberFormat="1" applyFont="1" applyFill="1" applyBorder="1" applyAlignment="1">
      <alignment vertical="center" shrinkToFit="1"/>
    </xf>
    <xf numFmtId="0" fontId="27" fillId="0" borderId="0" xfId="61" applyFont="1" applyFill="1" applyBorder="1" applyAlignment="1">
      <alignment vertical="center" shrinkToFit="1"/>
    </xf>
    <xf numFmtId="3" fontId="27" fillId="0" borderId="0" xfId="57" applyNumberFormat="1" applyFont="1" applyFill="1" applyBorder="1" applyAlignment="1">
      <alignment vertical="center" shrinkToFit="1"/>
    </xf>
    <xf numFmtId="0" fontId="27" fillId="0" borderId="0" xfId="57" applyFont="1" applyFill="1" applyBorder="1" applyAlignment="1">
      <alignment vertical="center" shrinkToFit="1"/>
    </xf>
    <xf numFmtId="180" fontId="27" fillId="0" borderId="0" xfId="57" applyNumberFormat="1" applyFont="1" applyFill="1" applyBorder="1" applyAlignment="1">
      <alignment vertical="center" shrinkToFit="1"/>
    </xf>
    <xf numFmtId="178" fontId="27" fillId="0" borderId="7" xfId="22" applyNumberFormat="1" applyFont="1" applyFill="1" applyBorder="1" applyAlignment="1">
      <alignment vertical="center" shrinkToFit="1"/>
    </xf>
    <xf numFmtId="178" fontId="27" fillId="0" borderId="0" xfId="22" applyNumberFormat="1" applyFont="1" applyFill="1" applyBorder="1" applyAlignment="1">
      <alignment vertical="center" shrinkToFit="1"/>
    </xf>
    <xf numFmtId="178" fontId="27" fillId="0" borderId="0" xfId="22" applyNumberFormat="1" applyFont="1" applyFill="1" applyBorder="1" applyAlignment="1">
      <alignment horizontal="right" vertical="center" indent="8"/>
    </xf>
    <xf numFmtId="183" fontId="27" fillId="0" borderId="0" xfId="57" applyNumberFormat="1" applyFont="1" applyFill="1" applyBorder="1" applyAlignment="1">
      <alignment vertical="center" shrinkToFit="1"/>
    </xf>
    <xf numFmtId="183" fontId="27" fillId="0" borderId="0" xfId="22" applyNumberFormat="1" applyFont="1" applyFill="1" applyBorder="1" applyAlignment="1">
      <alignment vertical="center" shrinkToFit="1"/>
    </xf>
    <xf numFmtId="178" fontId="27" fillId="0" borderId="0" xfId="61" applyNumberFormat="1" applyFont="1" applyFill="1" applyBorder="1" applyAlignment="1">
      <alignment vertical="center" shrinkToFit="1"/>
    </xf>
    <xf numFmtId="185" fontId="27" fillId="0" borderId="5" xfId="22" applyNumberFormat="1" applyFont="1" applyFill="1" applyBorder="1" applyAlignment="1">
      <alignment vertical="center" shrinkToFit="1"/>
    </xf>
    <xf numFmtId="186" fontId="27" fillId="0" borderId="5" xfId="22" applyNumberFormat="1" applyFont="1" applyFill="1" applyBorder="1" applyAlignment="1">
      <alignment horizontal="right" vertical="center" shrinkToFit="1"/>
    </xf>
    <xf numFmtId="176" fontId="28" fillId="0" borderId="5" xfId="61" applyNumberFormat="1" applyFont="1" applyFill="1" applyBorder="1" applyAlignment="1" applyProtection="1">
      <alignment horizontal="right" vertical="center" shrinkToFit="1"/>
      <protection locked="0"/>
    </xf>
    <xf numFmtId="176" fontId="27" fillId="0" borderId="0" xfId="62" applyNumberFormat="1" applyFont="1" applyFill="1" applyBorder="1" applyAlignment="1" applyProtection="1">
      <alignment horizontal="right" vertical="center" shrinkToFit="1"/>
      <protection locked="0"/>
    </xf>
    <xf numFmtId="0" fontId="27" fillId="0" borderId="0" xfId="62" applyFont="1" applyFill="1" applyBorder="1" applyAlignment="1">
      <alignment vertical="center" shrinkToFit="1"/>
    </xf>
    <xf numFmtId="185" fontId="27" fillId="0" borderId="0" xfId="62" applyNumberFormat="1" applyFont="1" applyFill="1" applyBorder="1" applyAlignment="1">
      <alignment vertical="center" shrinkToFit="1"/>
    </xf>
    <xf numFmtId="0" fontId="27" fillId="0" borderId="0" xfId="58" applyFont="1" applyFill="1" applyBorder="1" applyAlignment="1">
      <alignment vertical="center" shrinkToFit="1"/>
    </xf>
    <xf numFmtId="178" fontId="27" fillId="0" borderId="0" xfId="62" applyNumberFormat="1" applyFont="1" applyFill="1" applyBorder="1" applyAlignment="1">
      <alignment vertical="center" shrinkToFit="1"/>
    </xf>
    <xf numFmtId="180" fontId="27" fillId="0" borderId="5" xfId="22" applyNumberFormat="1" applyFont="1" applyFill="1" applyBorder="1" applyAlignment="1">
      <alignment vertical="center" shrinkToFit="1"/>
    </xf>
    <xf numFmtId="181" fontId="27" fillId="0" borderId="5" xfId="22" applyNumberFormat="1" applyFont="1" applyFill="1" applyBorder="1" applyAlignment="1">
      <alignment vertical="center" shrinkToFit="1"/>
    </xf>
    <xf numFmtId="0" fontId="9" fillId="0" borderId="10" xfId="62" applyNumberFormat="1" applyFont="1" applyFill="1" applyBorder="1" applyAlignment="1">
      <alignment horizontal="center" vertical="center" shrinkToFit="1"/>
    </xf>
    <xf numFmtId="0" fontId="9" fillId="0" borderId="0" xfId="62" applyNumberFormat="1" applyFont="1" applyFill="1" applyBorder="1" applyAlignment="1">
      <alignment horizontal="center" vertical="center" shrinkToFit="1"/>
    </xf>
    <xf numFmtId="0" fontId="9" fillId="0" borderId="0" xfId="62" quotePrefix="1" applyNumberFormat="1" applyFont="1" applyFill="1" applyBorder="1" applyAlignment="1">
      <alignment horizontal="center" vertical="center"/>
    </xf>
    <xf numFmtId="0" fontId="9" fillId="0" borderId="11" xfId="62" applyFont="1" applyFill="1" applyBorder="1" applyAlignment="1">
      <alignment horizontal="center" vertical="center"/>
    </xf>
    <xf numFmtId="0" fontId="9" fillId="0" borderId="10" xfId="62" quotePrefix="1" applyFont="1" applyFill="1" applyBorder="1" applyAlignment="1">
      <alignment horizontal="right" vertical="center"/>
    </xf>
    <xf numFmtId="0" fontId="9" fillId="0" borderId="9" xfId="62" quotePrefix="1" applyFont="1" applyFill="1" applyBorder="1" applyAlignment="1">
      <alignment vertical="center"/>
    </xf>
    <xf numFmtId="0" fontId="9" fillId="0" borderId="8" xfId="62" quotePrefix="1" applyFont="1" applyFill="1" applyBorder="1" applyAlignment="1">
      <alignment horizontal="right" vertical="center"/>
    </xf>
    <xf numFmtId="0" fontId="9" fillId="0" borderId="10" xfId="62" quotePrefix="1" applyFont="1" applyFill="1" applyBorder="1" applyAlignment="1">
      <alignment vertical="center"/>
    </xf>
    <xf numFmtId="186" fontId="27" fillId="0" borderId="10" xfId="23" applyNumberFormat="1" applyFont="1" applyFill="1" applyBorder="1" applyAlignment="1">
      <alignment vertical="center" shrinkToFit="1"/>
    </xf>
    <xf numFmtId="0" fontId="9" fillId="0" borderId="5" xfId="62" quotePrefix="1" applyFont="1" applyFill="1" applyBorder="1" applyAlignment="1">
      <alignment horizontal="right" vertical="center"/>
    </xf>
    <xf numFmtId="0" fontId="9" fillId="0" borderId="5" xfId="62" applyNumberFormat="1" applyFont="1" applyFill="1" applyBorder="1" applyAlignment="1">
      <alignment horizontal="center" vertical="center" shrinkToFit="1"/>
    </xf>
    <xf numFmtId="0" fontId="9" fillId="0" borderId="13" xfId="62" quotePrefix="1" applyFont="1" applyFill="1" applyBorder="1" applyAlignment="1">
      <alignment vertical="center"/>
    </xf>
    <xf numFmtId="38" fontId="27" fillId="0" borderId="5" xfId="23" applyFont="1" applyFill="1" applyBorder="1" applyAlignment="1">
      <alignment vertical="center" shrinkToFit="1"/>
    </xf>
    <xf numFmtId="186" fontId="27" fillId="0" borderId="5" xfId="23" applyNumberFormat="1" applyFont="1" applyFill="1" applyBorder="1" applyAlignment="1">
      <alignment vertical="center" shrinkToFit="1"/>
    </xf>
    <xf numFmtId="0" fontId="9" fillId="0" borderId="4" xfId="62" quotePrefix="1" applyFont="1" applyFill="1" applyBorder="1" applyAlignment="1">
      <alignment horizontal="right" vertical="center"/>
    </xf>
    <xf numFmtId="0" fontId="9" fillId="0" borderId="5" xfId="62" applyFont="1" applyFill="1" applyBorder="1" applyAlignment="1">
      <alignment horizontal="center" vertical="center" shrinkToFit="1"/>
    </xf>
    <xf numFmtId="0" fontId="9" fillId="0" borderId="5" xfId="62" quotePrefix="1" applyFont="1" applyFill="1" applyBorder="1" applyAlignment="1">
      <alignment vertical="center"/>
    </xf>
    <xf numFmtId="0" fontId="12" fillId="0" borderId="6" xfId="62" applyFont="1" applyFill="1" applyBorder="1" applyAlignment="1">
      <alignment horizontal="left" vertical="center" shrinkToFit="1"/>
    </xf>
    <xf numFmtId="186" fontId="27" fillId="0" borderId="10" xfId="22" applyNumberFormat="1" applyFont="1" applyFill="1" applyBorder="1" applyAlignment="1">
      <alignment vertical="center"/>
    </xf>
    <xf numFmtId="38" fontId="27" fillId="0" borderId="5" xfId="22" applyFont="1" applyFill="1" applyBorder="1" applyAlignment="1">
      <alignment vertical="center"/>
    </xf>
    <xf numFmtId="176" fontId="28" fillId="0" borderId="5" xfId="59" applyNumberFormat="1" applyFont="1" applyFill="1" applyBorder="1" applyAlignment="1" applyProtection="1">
      <alignment horizontal="right" vertical="center"/>
      <protection locked="0"/>
    </xf>
    <xf numFmtId="186" fontId="27" fillId="0" borderId="5" xfId="22" applyNumberFormat="1" applyFont="1" applyFill="1" applyBorder="1" applyAlignment="1">
      <alignment vertical="center"/>
    </xf>
    <xf numFmtId="186" fontId="27" fillId="0" borderId="5" xfId="22" applyNumberFormat="1" applyFont="1" applyFill="1" applyBorder="1" applyAlignment="1">
      <alignment horizontal="right" vertical="center"/>
    </xf>
    <xf numFmtId="186" fontId="27" fillId="0" borderId="0" xfId="22" applyNumberFormat="1" applyFont="1" applyFill="1" applyBorder="1" applyAlignment="1">
      <alignment horizontal="right" vertical="center"/>
    </xf>
    <xf numFmtId="186" fontId="27" fillId="0" borderId="0" xfId="22" applyNumberFormat="1" applyFont="1" applyFill="1" applyBorder="1" applyAlignment="1">
      <alignment vertical="center"/>
    </xf>
    <xf numFmtId="176" fontId="27" fillId="0" borderId="0" xfId="59" applyNumberFormat="1" applyFont="1" applyFill="1" applyBorder="1" applyAlignment="1" applyProtection="1">
      <alignment vertical="center"/>
      <protection locked="0"/>
    </xf>
    <xf numFmtId="196" fontId="27" fillId="0" borderId="0" xfId="61" applyNumberFormat="1" applyFont="1" applyFill="1" applyBorder="1" applyAlignment="1">
      <alignment horizontal="right" vertical="center" shrinkToFit="1"/>
    </xf>
    <xf numFmtId="186" fontId="27" fillId="0" borderId="0" xfId="22" applyNumberFormat="1" applyFont="1" applyFill="1" applyBorder="1" applyAlignment="1">
      <alignment horizontal="right" vertical="center" shrinkToFit="1"/>
    </xf>
    <xf numFmtId="186" fontId="27" fillId="0" borderId="0" xfId="22" applyNumberFormat="1" applyFont="1" applyFill="1" applyBorder="1" applyAlignment="1">
      <alignment vertical="center" shrinkToFit="1"/>
    </xf>
    <xf numFmtId="187" fontId="27" fillId="0" borderId="0" xfId="22" applyNumberFormat="1" applyFont="1" applyFill="1" applyBorder="1" applyAlignment="1">
      <alignment horizontal="right" vertical="center" shrinkToFit="1"/>
    </xf>
    <xf numFmtId="0" fontId="12" fillId="0" borderId="5" xfId="62" applyFont="1" applyFill="1" applyBorder="1" applyAlignment="1">
      <alignment horizontal="right" vertical="center" shrinkToFit="1"/>
    </xf>
    <xf numFmtId="0" fontId="11" fillId="0" borderId="13" xfId="62" applyFont="1" applyFill="1" applyBorder="1" applyAlignment="1">
      <alignment vertical="center" shrinkToFit="1"/>
    </xf>
    <xf numFmtId="38" fontId="27" fillId="0" borderId="5" xfId="22" applyFont="1" applyFill="1" applyBorder="1" applyAlignment="1">
      <alignment vertical="center" shrinkToFit="1"/>
    </xf>
    <xf numFmtId="186" fontId="27" fillId="0" borderId="5" xfId="22" applyNumberFormat="1" applyFont="1" applyFill="1" applyBorder="1" applyAlignment="1">
      <alignment vertical="center" shrinkToFit="1"/>
    </xf>
    <xf numFmtId="38" fontId="27" fillId="0" borderId="5" xfId="22" applyFont="1" applyFill="1" applyBorder="1" applyAlignment="1">
      <alignment horizontal="right" vertical="center" indent="8"/>
    </xf>
    <xf numFmtId="187" fontId="27" fillId="0" borderId="5" xfId="22" applyNumberFormat="1" applyFont="1" applyFill="1" applyBorder="1" applyAlignment="1">
      <alignment horizontal="right" vertical="center" shrinkToFit="1"/>
    </xf>
    <xf numFmtId="184" fontId="27" fillId="0" borderId="5" xfId="22" quotePrefix="1" applyNumberFormat="1" applyFont="1" applyFill="1" applyBorder="1" applyAlignment="1">
      <alignment horizontal="right" vertical="center" shrinkToFit="1"/>
    </xf>
    <xf numFmtId="0" fontId="12" fillId="0" borderId="4" xfId="62" applyFont="1" applyFill="1" applyBorder="1" applyAlignment="1">
      <alignment horizontal="right" vertical="center" shrinkToFit="1"/>
    </xf>
    <xf numFmtId="0" fontId="11" fillId="0" borderId="5" xfId="62" applyFont="1" applyFill="1" applyBorder="1" applyAlignment="1">
      <alignment vertical="center" shrinkToFit="1"/>
    </xf>
    <xf numFmtId="184" fontId="27" fillId="0" borderId="10" xfId="22" quotePrefix="1" applyNumberFormat="1" applyFont="1" applyFill="1" applyBorder="1" applyAlignment="1">
      <alignment horizontal="right" vertical="center" shrinkToFit="1"/>
    </xf>
    <xf numFmtId="185" fontId="27" fillId="0" borderId="0" xfId="22" applyNumberFormat="1" applyFont="1" applyFill="1" applyBorder="1" applyAlignment="1">
      <alignment horizontal="right" vertical="center" shrinkToFit="1"/>
    </xf>
    <xf numFmtId="184" fontId="27" fillId="0" borderId="0" xfId="62" applyNumberFormat="1" applyFont="1" applyFill="1" applyBorder="1" applyAlignment="1" applyProtection="1">
      <alignment horizontal="right" vertical="center" shrinkToFit="1"/>
      <protection locked="0"/>
    </xf>
    <xf numFmtId="0" fontId="12" fillId="0" borderId="10" xfId="62" applyFont="1" applyFill="1" applyBorder="1" applyAlignment="1">
      <alignment horizontal="left" vertical="top"/>
    </xf>
    <xf numFmtId="0" fontId="12" fillId="0" borderId="10" xfId="62" applyFont="1" applyFill="1" applyBorder="1" applyAlignment="1">
      <alignment horizontal="center" vertical="top" shrinkToFit="1"/>
    </xf>
    <xf numFmtId="0" fontId="12" fillId="0" borderId="10" xfId="62" applyFont="1" applyFill="1" applyBorder="1" applyAlignment="1">
      <alignment horizontal="left" vertical="top" shrinkToFit="1"/>
    </xf>
    <xf numFmtId="0" fontId="9" fillId="0" borderId="10" xfId="62" applyFont="1" applyFill="1" applyBorder="1" applyAlignment="1">
      <alignment vertical="center" wrapText="1"/>
    </xf>
    <xf numFmtId="0" fontId="11" fillId="0" borderId="10" xfId="0" applyFont="1" applyFill="1" applyBorder="1" applyAlignment="1">
      <alignment horizontal="left" vertical="top" wrapText="1" shrinkToFit="1"/>
    </xf>
    <xf numFmtId="0" fontId="11" fillId="0" borderId="10" xfId="0" applyFont="1" applyFill="1" applyBorder="1" applyAlignment="1">
      <alignment vertical="top" wrapText="1" shrinkToFit="1"/>
    </xf>
    <xf numFmtId="0" fontId="5" fillId="0" borderId="5" xfId="62" applyFont="1" applyFill="1" applyBorder="1" applyAlignment="1">
      <alignment horizontal="right" vertical="center"/>
    </xf>
    <xf numFmtId="0" fontId="5" fillId="0" borderId="5" xfId="62" applyFont="1" applyFill="1" applyBorder="1" applyAlignment="1">
      <alignment horizontal="center" vertical="center"/>
    </xf>
    <xf numFmtId="0" fontId="5" fillId="0" borderId="5" xfId="62" applyFont="1" applyFill="1" applyBorder="1" applyAlignment="1">
      <alignment vertical="center"/>
    </xf>
    <xf numFmtId="0" fontId="13" fillId="0" borderId="0" xfId="0" applyFont="1" applyFill="1" applyBorder="1" applyAlignment="1">
      <alignment vertical="center"/>
    </xf>
    <xf numFmtId="0" fontId="5" fillId="0" borderId="13" xfId="62" applyFont="1" applyFill="1" applyBorder="1" applyAlignment="1">
      <alignment vertical="center"/>
    </xf>
    <xf numFmtId="0" fontId="9" fillId="0" borderId="9" xfId="61" applyFont="1" applyFill="1" applyBorder="1" applyAlignment="1">
      <alignment vertical="center" shrinkToFit="1"/>
    </xf>
    <xf numFmtId="0" fontId="11" fillId="0" borderId="5" xfId="61" applyFont="1" applyFill="1" applyBorder="1" applyAlignment="1">
      <alignment vertical="top"/>
    </xf>
    <xf numFmtId="0" fontId="9" fillId="0" borderId="11" xfId="61" applyFont="1" applyFill="1" applyBorder="1" applyAlignment="1">
      <alignment vertical="center"/>
    </xf>
    <xf numFmtId="0" fontId="9" fillId="0" borderId="2" xfId="61" applyFont="1" applyFill="1" applyBorder="1" applyAlignment="1">
      <alignment vertical="center"/>
    </xf>
    <xf numFmtId="0" fontId="9" fillId="0" borderId="15" xfId="61" applyFont="1" applyFill="1" applyBorder="1" applyAlignment="1">
      <alignment vertical="center"/>
    </xf>
    <xf numFmtId="0" fontId="9" fillId="0" borderId="10" xfId="61" applyFont="1" applyFill="1" applyBorder="1" applyAlignment="1">
      <alignment vertical="center" wrapText="1"/>
    </xf>
    <xf numFmtId="186" fontId="26" fillId="0" borderId="11" xfId="22" applyNumberFormat="1" applyFont="1" applyFill="1" applyBorder="1" applyAlignment="1">
      <alignment horizontal="center" vertical="center" wrapText="1" shrinkToFit="1"/>
    </xf>
    <xf numFmtId="0" fontId="9" fillId="0" borderId="13" xfId="61" applyFont="1" applyFill="1" applyBorder="1" applyAlignment="1">
      <alignment horizontal="center" vertical="center"/>
    </xf>
    <xf numFmtId="0" fontId="11" fillId="0" borderId="7" xfId="61" applyFont="1" applyFill="1" applyBorder="1" applyAlignment="1">
      <alignment vertical="center"/>
    </xf>
    <xf numFmtId="0" fontId="9" fillId="0" borderId="0" xfId="62" quotePrefix="1" applyFont="1" applyFill="1" applyBorder="1" applyAlignment="1">
      <alignment horizontal="center" vertical="center" shrinkToFit="1"/>
    </xf>
    <xf numFmtId="0" fontId="12" fillId="0" borderId="5" xfId="62" applyFont="1" applyFill="1" applyBorder="1" applyAlignment="1">
      <alignment vertical="top"/>
    </xf>
    <xf numFmtId="0" fontId="11" fillId="0" borderId="5" xfId="62" applyFont="1" applyFill="1" applyBorder="1" applyAlignment="1">
      <alignment horizontal="left" vertical="top"/>
    </xf>
    <xf numFmtId="0" fontId="12" fillId="0" borderId="8" xfId="62" applyFont="1" applyFill="1" applyBorder="1" applyAlignment="1">
      <alignment vertical="center"/>
    </xf>
    <xf numFmtId="198" fontId="27" fillId="0" borderId="0" xfId="62" applyNumberFormat="1" applyFont="1" applyFill="1" applyBorder="1" applyAlignment="1" applyProtection="1">
      <alignment horizontal="right" vertical="center" shrinkToFit="1"/>
      <protection locked="0"/>
    </xf>
    <xf numFmtId="0" fontId="5" fillId="0" borderId="4" xfId="62" applyFont="1" applyFill="1" applyBorder="1" applyAlignment="1">
      <alignment horizontal="right" vertical="center"/>
    </xf>
    <xf numFmtId="0" fontId="10" fillId="0" borderId="0" xfId="62" applyFont="1" applyFill="1" applyBorder="1" applyAlignment="1">
      <alignment vertical="center"/>
    </xf>
    <xf numFmtId="0" fontId="9" fillId="0" borderId="8" xfId="61" applyFont="1" applyFill="1" applyBorder="1" applyAlignment="1">
      <alignment horizontal="center" vertical="center" wrapText="1"/>
    </xf>
    <xf numFmtId="0" fontId="9" fillId="0" borderId="10" xfId="61" applyFont="1" applyFill="1" applyBorder="1" applyAlignment="1">
      <alignment horizontal="center" vertical="center" wrapText="1"/>
    </xf>
    <xf numFmtId="0" fontId="9" fillId="0" borderId="9" xfId="61" applyFont="1" applyFill="1" applyBorder="1" applyAlignment="1">
      <alignment horizontal="center" vertical="center" wrapText="1"/>
    </xf>
    <xf numFmtId="0" fontId="9" fillId="0" borderId="8" xfId="59" applyFont="1" applyFill="1" applyBorder="1" applyAlignment="1">
      <alignment horizontal="left" vertical="center"/>
    </xf>
    <xf numFmtId="0" fontId="9" fillId="0" borderId="0" xfId="61" applyFont="1" applyFill="1" applyBorder="1" applyAlignment="1">
      <alignment horizontal="center" vertical="center" wrapText="1"/>
    </xf>
    <xf numFmtId="0" fontId="9" fillId="0" borderId="6" xfId="61" applyFont="1" applyFill="1" applyBorder="1" applyAlignment="1">
      <alignment horizontal="center" vertical="center" wrapText="1"/>
    </xf>
    <xf numFmtId="0" fontId="9" fillId="0" borderId="10" xfId="61" applyFont="1" applyFill="1" applyBorder="1" applyAlignment="1">
      <alignment horizontal="center" vertical="center"/>
    </xf>
    <xf numFmtId="0" fontId="9" fillId="0" borderId="0" xfId="61" applyFont="1" applyFill="1" applyBorder="1" applyAlignment="1">
      <alignment horizontal="center" vertical="center"/>
    </xf>
    <xf numFmtId="0" fontId="10" fillId="0" borderId="0" xfId="61" applyFont="1" applyFill="1" applyBorder="1" applyAlignment="1">
      <alignment horizontal="center" vertical="center"/>
    </xf>
    <xf numFmtId="0" fontId="9" fillId="0" borderId="7" xfId="61" applyFont="1" applyFill="1" applyBorder="1" applyAlignment="1">
      <alignment horizontal="center" vertical="center" wrapText="1"/>
    </xf>
    <xf numFmtId="186" fontId="12" fillId="0" borderId="14" xfId="22" applyNumberFormat="1" applyFont="1" applyFill="1" applyBorder="1" applyAlignment="1">
      <alignment horizontal="center" vertical="center" wrapText="1" shrinkToFit="1"/>
    </xf>
    <xf numFmtId="186" fontId="12" fillId="0" borderId="12" xfId="22" applyNumberFormat="1" applyFont="1" applyFill="1" applyBorder="1" applyAlignment="1">
      <alignment horizontal="center" vertical="center" wrapText="1" shrinkToFit="1"/>
    </xf>
    <xf numFmtId="0" fontId="9" fillId="0" borderId="8" xfId="61" applyFont="1" applyFill="1" applyBorder="1" applyAlignment="1">
      <alignment vertical="center" shrinkToFit="1"/>
    </xf>
    <xf numFmtId="0" fontId="9" fillId="0" borderId="7" xfId="61" applyFont="1" applyFill="1" applyBorder="1" applyAlignment="1">
      <alignment vertical="center" wrapText="1"/>
    </xf>
    <xf numFmtId="0" fontId="9" fillId="0" borderId="6" xfId="61" applyFont="1" applyFill="1" applyBorder="1" applyAlignment="1">
      <alignment vertical="center" wrapText="1"/>
    </xf>
    <xf numFmtId="0" fontId="9" fillId="0" borderId="8" xfId="61" applyFont="1" applyFill="1" applyBorder="1" applyAlignment="1">
      <alignment vertical="center"/>
    </xf>
    <xf numFmtId="0" fontId="9" fillId="0" borderId="9" xfId="61" applyFont="1" applyFill="1" applyBorder="1" applyAlignment="1">
      <alignment vertical="center"/>
    </xf>
    <xf numFmtId="0" fontId="9" fillId="0" borderId="7" xfId="61" applyFont="1" applyFill="1" applyBorder="1" applyAlignment="1">
      <alignment vertical="center"/>
    </xf>
    <xf numFmtId="0" fontId="9" fillId="0" borderId="6" xfId="61" applyFont="1" applyFill="1" applyBorder="1" applyAlignment="1">
      <alignment vertical="center"/>
    </xf>
    <xf numFmtId="0" fontId="10" fillId="0" borderId="0" xfId="62" applyFont="1" applyFill="1" applyBorder="1" applyAlignment="1">
      <alignment horizontal="center" vertical="center"/>
    </xf>
    <xf numFmtId="0" fontId="9" fillId="0" borderId="10" xfId="62" applyFont="1" applyFill="1" applyBorder="1" applyAlignment="1">
      <alignment horizontal="center" vertical="center"/>
    </xf>
    <xf numFmtId="195" fontId="27" fillId="0" borderId="0" xfId="23" applyNumberFormat="1" applyFont="1" applyFill="1" applyBorder="1" applyAlignment="1">
      <alignment vertical="center" shrinkToFit="1"/>
    </xf>
    <xf numFmtId="195" fontId="27" fillId="0" borderId="0" xfId="22" applyNumberFormat="1" applyFont="1" applyFill="1" applyBorder="1" applyAlignment="1">
      <alignment vertical="center"/>
    </xf>
    <xf numFmtId="182" fontId="27" fillId="0" borderId="0" xfId="22" applyNumberFormat="1" applyFont="1" applyFill="1" applyBorder="1" applyAlignment="1">
      <alignment horizontal="right" vertical="center" shrinkToFit="1"/>
    </xf>
    <xf numFmtId="184" fontId="27" fillId="0" borderId="0" xfId="22" quotePrefix="1" applyNumberFormat="1" applyFont="1" applyFill="1" applyBorder="1" applyAlignment="1">
      <alignment horizontal="right" vertical="center" shrinkToFit="1"/>
    </xf>
    <xf numFmtId="189" fontId="27" fillId="0" borderId="0" xfId="22" applyNumberFormat="1" applyFont="1" applyFill="1" applyBorder="1" applyAlignment="1">
      <alignment horizontal="right" vertical="center" shrinkToFit="1"/>
    </xf>
    <xf numFmtId="177" fontId="27" fillId="0" borderId="0" xfId="22" applyNumberFormat="1" applyFont="1" applyFill="1" applyBorder="1" applyAlignment="1">
      <alignment horizontal="right" vertical="center" shrinkToFit="1"/>
    </xf>
    <xf numFmtId="184" fontId="27" fillId="0" borderId="0" xfId="57" applyNumberFormat="1" applyFont="1" applyFill="1" applyBorder="1" applyAlignment="1">
      <alignment horizontal="right" vertical="center" shrinkToFit="1"/>
    </xf>
    <xf numFmtId="182" fontId="27" fillId="0" borderId="0" xfId="61" applyNumberFormat="1" applyFont="1" applyFill="1" applyBorder="1" applyAlignment="1">
      <alignment horizontal="right" vertical="center" shrinkToFit="1"/>
    </xf>
    <xf numFmtId="188" fontId="27" fillId="0" borderId="0" xfId="22" quotePrefix="1" applyNumberFormat="1" applyFont="1" applyFill="1" applyBorder="1" applyAlignment="1">
      <alignment horizontal="right" vertical="center" shrinkToFit="1"/>
    </xf>
    <xf numFmtId="186" fontId="27" fillId="0" borderId="0" xfId="57" applyNumberFormat="1" applyFont="1" applyFill="1" applyBorder="1" applyAlignment="1">
      <alignment vertical="center" shrinkToFit="1"/>
    </xf>
    <xf numFmtId="187" fontId="27" fillId="0" borderId="0" xfId="22" applyNumberFormat="1" applyFont="1" applyFill="1" applyBorder="1" applyAlignment="1">
      <alignment vertical="center" shrinkToFit="1"/>
    </xf>
    <xf numFmtId="187" fontId="27" fillId="0" borderId="0" xfId="57" applyNumberFormat="1" applyFont="1" applyFill="1" applyBorder="1" applyAlignment="1">
      <alignment horizontal="right" vertical="center" shrinkToFit="1"/>
    </xf>
    <xf numFmtId="188" fontId="27" fillId="0" borderId="0" xfId="22" applyNumberFormat="1" applyFont="1" applyFill="1" applyBorder="1" applyAlignment="1">
      <alignment horizontal="right" vertical="center" shrinkToFit="1"/>
    </xf>
    <xf numFmtId="186" fontId="27" fillId="0" borderId="0" xfId="61" applyNumberFormat="1" applyFont="1" applyFill="1" applyBorder="1" applyAlignment="1">
      <alignment vertical="center" shrinkToFit="1"/>
    </xf>
    <xf numFmtId="187" fontId="27" fillId="0" borderId="0" xfId="61" applyNumberFormat="1" applyFont="1" applyFill="1" applyBorder="1" applyAlignment="1">
      <alignment vertical="center" shrinkToFit="1"/>
    </xf>
    <xf numFmtId="177" fontId="27" fillId="0" borderId="0" xfId="61" applyNumberFormat="1" applyFont="1" applyFill="1" applyBorder="1" applyAlignment="1">
      <alignment vertical="center" shrinkToFit="1"/>
    </xf>
    <xf numFmtId="186" fontId="27" fillId="0" borderId="0" xfId="62" applyNumberFormat="1" applyFont="1" applyFill="1" applyBorder="1" applyAlignment="1">
      <alignment vertical="center" shrinkToFit="1"/>
    </xf>
    <xf numFmtId="197" fontId="27" fillId="0" borderId="0" xfId="22" quotePrefix="1" applyNumberFormat="1" applyFont="1" applyFill="1" applyBorder="1" applyAlignment="1">
      <alignment horizontal="right" vertical="center" shrinkToFit="1"/>
    </xf>
    <xf numFmtId="197" fontId="27" fillId="0" borderId="0" xfId="22" applyNumberFormat="1" applyFont="1" applyFill="1" applyBorder="1" applyAlignment="1">
      <alignment horizontal="right" vertical="center" shrinkToFit="1"/>
    </xf>
    <xf numFmtId="190" fontId="27" fillId="0" borderId="0" xfId="22" applyNumberFormat="1" applyFont="1" applyFill="1" applyBorder="1" applyAlignment="1">
      <alignment horizontal="right" vertical="center" shrinkToFit="1"/>
    </xf>
    <xf numFmtId="197" fontId="27" fillId="0" borderId="0" xfId="22" applyNumberFormat="1" applyFont="1" applyFill="1" applyBorder="1" applyAlignment="1">
      <alignment vertical="center" shrinkToFit="1"/>
    </xf>
    <xf numFmtId="197" fontId="27" fillId="0" borderId="0" xfId="62" applyNumberFormat="1" applyFont="1" applyFill="1" applyBorder="1" applyAlignment="1">
      <alignment vertical="center" shrinkToFit="1"/>
    </xf>
    <xf numFmtId="186" fontId="27" fillId="0" borderId="0" xfId="58" applyNumberFormat="1" applyFont="1" applyFill="1" applyBorder="1" applyAlignment="1">
      <alignment vertical="center" shrinkToFit="1"/>
    </xf>
    <xf numFmtId="197" fontId="27" fillId="0" borderId="0" xfId="58" applyNumberFormat="1" applyFont="1" applyFill="1" applyBorder="1" applyAlignment="1">
      <alignment vertical="center" shrinkToFit="1"/>
    </xf>
    <xf numFmtId="0" fontId="9" fillId="0" borderId="8" xfId="59" applyFont="1" applyFill="1" applyBorder="1" applyAlignment="1">
      <alignment vertical="center"/>
    </xf>
    <xf numFmtId="0" fontId="9" fillId="0" borderId="9" xfId="59" applyFont="1" applyFill="1" applyBorder="1" applyAlignment="1">
      <alignment vertical="center"/>
    </xf>
    <xf numFmtId="0" fontId="9" fillId="0" borderId="8" xfId="61" applyFont="1" applyFill="1" applyBorder="1" applyAlignment="1">
      <alignment horizontal="center" vertical="center" wrapText="1"/>
    </xf>
    <xf numFmtId="0" fontId="9" fillId="0" borderId="10" xfId="61" applyFont="1" applyFill="1" applyBorder="1" applyAlignment="1">
      <alignment horizontal="center" vertical="center" wrapText="1"/>
    </xf>
    <xf numFmtId="0" fontId="9" fillId="0" borderId="4" xfId="61" applyFont="1" applyFill="1" applyBorder="1" applyAlignment="1">
      <alignment horizontal="center" vertical="center" wrapText="1"/>
    </xf>
    <xf numFmtId="0" fontId="9" fillId="0" borderId="5" xfId="61" applyFont="1" applyFill="1" applyBorder="1" applyAlignment="1">
      <alignment horizontal="center" vertical="center" wrapText="1"/>
    </xf>
    <xf numFmtId="0" fontId="10" fillId="0" borderId="0" xfId="59" applyFont="1" applyFill="1" applyBorder="1" applyAlignment="1">
      <alignment horizontal="center" vertical="center"/>
    </xf>
    <xf numFmtId="0" fontId="9" fillId="0" borderId="9" xfId="61" applyFont="1" applyFill="1" applyBorder="1" applyAlignment="1">
      <alignment horizontal="center" vertical="center" wrapText="1"/>
    </xf>
    <xf numFmtId="0" fontId="9" fillId="0" borderId="13" xfId="61" applyFont="1" applyFill="1" applyBorder="1" applyAlignment="1">
      <alignment horizontal="center" vertical="center" wrapText="1"/>
    </xf>
    <xf numFmtId="0" fontId="9" fillId="0" borderId="8" xfId="59" applyFont="1" applyFill="1" applyBorder="1" applyAlignment="1">
      <alignment horizontal="left" vertical="center"/>
    </xf>
    <xf numFmtId="0" fontId="9" fillId="0" borderId="9" xfId="59" applyFont="1" applyFill="1" applyBorder="1" applyAlignment="1">
      <alignment horizontal="left" vertical="center"/>
    </xf>
    <xf numFmtId="0" fontId="9" fillId="0" borderId="8" xfId="56" applyFont="1" applyFill="1" applyBorder="1" applyAlignment="1">
      <alignment horizontal="left" vertical="center"/>
    </xf>
    <xf numFmtId="0" fontId="9" fillId="0" borderId="9" xfId="56" applyFont="1" applyFill="1" applyBorder="1" applyAlignment="1">
      <alignment horizontal="left" vertical="center"/>
    </xf>
    <xf numFmtId="0" fontId="33" fillId="0" borderId="0" xfId="48" quotePrefix="1" applyFont="1" applyFill="1" applyAlignment="1">
      <alignment horizontal="center"/>
    </xf>
    <xf numFmtId="0" fontId="9" fillId="0" borderId="8" xfId="59" applyFont="1" applyFill="1" applyBorder="1" applyAlignment="1">
      <alignment horizontal="left" vertical="center" shrinkToFit="1"/>
    </xf>
    <xf numFmtId="0" fontId="9" fillId="0" borderId="9" xfId="59" applyFont="1" applyFill="1" applyBorder="1" applyAlignment="1">
      <alignment horizontal="left" vertical="center" shrinkToFit="1"/>
    </xf>
    <xf numFmtId="0" fontId="10" fillId="0" borderId="0" xfId="60" applyFont="1" applyFill="1" applyBorder="1" applyAlignment="1">
      <alignment horizontal="center" vertical="center"/>
    </xf>
    <xf numFmtId="0" fontId="9" fillId="0" borderId="8" xfId="60" applyFont="1" applyFill="1" applyBorder="1" applyAlignment="1">
      <alignment vertical="center"/>
    </xf>
    <xf numFmtId="0" fontId="9" fillId="0" borderId="9" xfId="60" applyFont="1" applyFill="1" applyBorder="1" applyAlignment="1">
      <alignment vertical="center"/>
    </xf>
    <xf numFmtId="0" fontId="9" fillId="0" borderId="8" xfId="56" applyFont="1" applyFill="1" applyBorder="1" applyAlignment="1">
      <alignment vertical="center"/>
    </xf>
    <xf numFmtId="0" fontId="9" fillId="0" borderId="9" xfId="56" applyFont="1" applyFill="1" applyBorder="1" applyAlignment="1">
      <alignment vertical="center"/>
    </xf>
    <xf numFmtId="0" fontId="9" fillId="0" borderId="10" xfId="60" applyFont="1" applyFill="1" applyBorder="1" applyAlignment="1">
      <alignment vertical="center"/>
    </xf>
    <xf numFmtId="0" fontId="9" fillId="0" borderId="8" xfId="59" applyFont="1" applyFill="1" applyBorder="1" applyAlignment="1">
      <alignment vertical="center" shrinkToFit="1"/>
    </xf>
    <xf numFmtId="0" fontId="9" fillId="0" borderId="9" xfId="59" applyFont="1" applyFill="1" applyBorder="1" applyAlignment="1">
      <alignment vertical="center" shrinkToFit="1"/>
    </xf>
    <xf numFmtId="0" fontId="9" fillId="0" borderId="0" xfId="61" applyFont="1" applyFill="1" applyBorder="1" applyAlignment="1">
      <alignment horizontal="center" vertical="center" wrapText="1"/>
    </xf>
    <xf numFmtId="0" fontId="9" fillId="0" borderId="6" xfId="61" applyFont="1" applyFill="1" applyBorder="1" applyAlignment="1">
      <alignment horizontal="center" vertical="center" wrapText="1"/>
    </xf>
    <xf numFmtId="0" fontId="9" fillId="0" borderId="10" xfId="61" applyFont="1" applyFill="1" applyBorder="1" applyAlignment="1">
      <alignment horizontal="center" vertical="center"/>
    </xf>
    <xf numFmtId="0" fontId="9" fillId="0" borderId="9" xfId="61" applyFont="1" applyFill="1" applyBorder="1" applyAlignment="1">
      <alignment horizontal="center" vertical="center"/>
    </xf>
    <xf numFmtId="0" fontId="9" fillId="0" borderId="0" xfId="61" applyFont="1" applyFill="1" applyBorder="1" applyAlignment="1">
      <alignment horizontal="center" vertical="center"/>
    </xf>
    <xf numFmtId="0" fontId="9" fillId="0" borderId="6" xfId="61" applyFont="1" applyFill="1" applyBorder="1" applyAlignment="1">
      <alignment horizontal="center" vertical="center"/>
    </xf>
    <xf numFmtId="0" fontId="10" fillId="0" borderId="0" xfId="61" applyFont="1" applyFill="1" applyBorder="1" applyAlignment="1">
      <alignment horizontal="center" vertical="center"/>
    </xf>
    <xf numFmtId="0" fontId="9" fillId="0" borderId="7" xfId="61" applyFont="1" applyFill="1" applyBorder="1" applyAlignment="1">
      <alignment horizontal="center" vertical="center" wrapText="1"/>
    </xf>
    <xf numFmtId="0" fontId="12" fillId="0" borderId="0" xfId="61" applyFont="1" applyFill="1" applyBorder="1" applyAlignment="1">
      <alignment horizontal="center" vertical="center" wrapText="1"/>
    </xf>
    <xf numFmtId="186" fontId="9" fillId="0" borderId="11" xfId="22" applyNumberFormat="1" applyFont="1" applyFill="1" applyBorder="1" applyAlignment="1">
      <alignment horizontal="center" vertical="center" shrinkToFit="1"/>
    </xf>
    <xf numFmtId="186" fontId="9" fillId="0" borderId="2" xfId="22" applyNumberFormat="1" applyFont="1" applyFill="1" applyBorder="1" applyAlignment="1">
      <alignment horizontal="center" vertical="center" shrinkToFit="1"/>
    </xf>
    <xf numFmtId="186" fontId="12" fillId="0" borderId="14" xfId="22" applyNumberFormat="1" applyFont="1" applyFill="1" applyBorder="1" applyAlignment="1">
      <alignment horizontal="center" vertical="center" wrapText="1" shrinkToFit="1"/>
    </xf>
    <xf numFmtId="186" fontId="12" fillId="0" borderId="12" xfId="22" applyNumberFormat="1" applyFont="1" applyFill="1" applyBorder="1" applyAlignment="1">
      <alignment horizontal="center" vertical="center" wrapText="1" shrinkToFit="1"/>
    </xf>
    <xf numFmtId="0" fontId="9" fillId="0" borderId="7" xfId="61" applyFont="1" applyFill="1" applyBorder="1" applyAlignment="1">
      <alignment vertical="top" shrinkToFit="1"/>
    </xf>
    <xf numFmtId="0" fontId="9" fillId="0" borderId="0" xfId="61" applyFont="1" applyFill="1" applyBorder="1" applyAlignment="1">
      <alignment vertical="top" shrinkToFit="1"/>
    </xf>
    <xf numFmtId="0" fontId="9" fillId="0" borderId="8" xfId="61" applyFont="1" applyFill="1" applyBorder="1" applyAlignment="1">
      <alignment vertical="center" shrinkToFit="1"/>
    </xf>
    <xf numFmtId="0" fontId="9" fillId="0" borderId="10" xfId="61" applyFont="1" applyFill="1" applyBorder="1" applyAlignment="1">
      <alignment vertical="center" shrinkToFit="1"/>
    </xf>
    <xf numFmtId="0" fontId="9" fillId="0" borderId="7" xfId="61" applyFont="1" applyFill="1" applyBorder="1" applyAlignment="1">
      <alignment vertical="center" wrapText="1"/>
    </xf>
    <xf numFmtId="0" fontId="9" fillId="0" borderId="6" xfId="61" applyFont="1" applyFill="1" applyBorder="1" applyAlignment="1">
      <alignment vertical="center" wrapText="1"/>
    </xf>
    <xf numFmtId="38" fontId="27" fillId="0" borderId="0" xfId="22" applyFont="1" applyFill="1" applyBorder="1" applyAlignment="1">
      <alignment horizontal="right" vertical="center" indent="9"/>
    </xf>
    <xf numFmtId="0" fontId="29" fillId="0" borderId="8" xfId="61" applyFont="1" applyFill="1" applyBorder="1" applyAlignment="1">
      <alignment horizontal="center" vertical="center" wrapText="1"/>
    </xf>
    <xf numFmtId="0" fontId="29" fillId="0" borderId="7" xfId="61" applyFont="1" applyFill="1" applyBorder="1" applyAlignment="1">
      <alignment horizontal="center" vertical="center" wrapText="1"/>
    </xf>
    <xf numFmtId="0" fontId="29" fillId="0" borderId="4" xfId="61" applyFont="1" applyFill="1" applyBorder="1" applyAlignment="1">
      <alignment horizontal="center" vertical="center" wrapText="1"/>
    </xf>
    <xf numFmtId="0" fontId="30" fillId="0" borderId="14" xfId="61" applyFont="1" applyFill="1" applyBorder="1" applyAlignment="1">
      <alignment horizontal="center" vertical="center" wrapText="1"/>
    </xf>
    <xf numFmtId="0" fontId="30" fillId="0" borderId="16" xfId="61" applyFont="1" applyFill="1" applyBorder="1" applyAlignment="1">
      <alignment horizontal="center" vertical="center" wrapText="1"/>
    </xf>
    <xf numFmtId="0" fontId="30" fillId="0" borderId="12" xfId="61" applyFont="1" applyFill="1" applyBorder="1" applyAlignment="1">
      <alignment horizontal="center" vertical="center" wrapText="1"/>
    </xf>
    <xf numFmtId="0" fontId="9" fillId="0" borderId="8" xfId="61" applyFont="1" applyFill="1" applyBorder="1" applyAlignment="1">
      <alignment vertical="center"/>
    </xf>
    <xf numFmtId="0" fontId="9" fillId="0" borderId="9" xfId="61" applyFont="1" applyFill="1" applyBorder="1" applyAlignment="1">
      <alignment vertical="center"/>
    </xf>
    <xf numFmtId="0" fontId="9" fillId="0" borderId="7" xfId="61" applyFont="1" applyFill="1" applyBorder="1" applyAlignment="1">
      <alignment vertical="center"/>
    </xf>
    <xf numFmtId="0" fontId="9" fillId="0" borderId="6" xfId="61" applyFont="1" applyFill="1" applyBorder="1" applyAlignment="1">
      <alignment vertical="center"/>
    </xf>
    <xf numFmtId="0" fontId="9" fillId="0" borderId="8" xfId="61" applyFont="1" applyFill="1" applyBorder="1" applyAlignment="1">
      <alignment horizontal="left" vertical="center" wrapText="1"/>
    </xf>
    <xf numFmtId="0" fontId="9" fillId="0" borderId="10" xfId="61" applyFont="1" applyFill="1" applyBorder="1" applyAlignment="1">
      <alignment horizontal="left" vertical="center" wrapText="1"/>
    </xf>
    <xf numFmtId="0" fontId="9" fillId="0" borderId="7" xfId="61" applyFont="1" applyFill="1" applyBorder="1" applyAlignment="1">
      <alignment horizontal="left" vertical="center" wrapText="1"/>
    </xf>
    <xf numFmtId="0" fontId="9" fillId="0" borderId="0" xfId="61" applyFont="1" applyFill="1" applyBorder="1" applyAlignment="1">
      <alignment horizontal="left" vertical="center" wrapText="1"/>
    </xf>
    <xf numFmtId="0" fontId="10" fillId="0" borderId="0" xfId="62" applyFont="1" applyFill="1" applyBorder="1" applyAlignment="1">
      <alignment horizontal="center" vertical="center"/>
    </xf>
    <xf numFmtId="0" fontId="11" fillId="0" borderId="7" xfId="62" applyFont="1" applyFill="1" applyBorder="1" applyAlignment="1">
      <alignment horizontal="left" vertical="center"/>
    </xf>
    <xf numFmtId="0" fontId="11" fillId="0" borderId="6" xfId="62" applyFont="1" applyFill="1" applyBorder="1" applyAlignment="1">
      <alignment horizontal="left" vertical="center"/>
    </xf>
    <xf numFmtId="38" fontId="27" fillId="0" borderId="0" xfId="22" applyFont="1" applyFill="1" applyBorder="1" applyAlignment="1">
      <alignment horizontal="right" vertical="center" indent="9" shrinkToFit="1"/>
    </xf>
    <xf numFmtId="0" fontId="9" fillId="0" borderId="10" xfId="62" applyFont="1" applyFill="1" applyBorder="1" applyAlignment="1">
      <alignment horizontal="center" vertical="center"/>
    </xf>
    <xf numFmtId="0" fontId="9" fillId="0" borderId="9" xfId="62" applyFont="1" applyFill="1" applyBorder="1" applyAlignment="1">
      <alignment horizontal="center" vertical="center"/>
    </xf>
    <xf numFmtId="0" fontId="9" fillId="0" borderId="0" xfId="62" applyFont="1" applyFill="1" applyBorder="1" applyAlignment="1">
      <alignment horizontal="center" vertical="center"/>
    </xf>
    <xf numFmtId="0" fontId="9" fillId="0" borderId="6" xfId="62" applyFont="1" applyFill="1" applyBorder="1" applyAlignment="1">
      <alignment horizontal="center" vertical="center"/>
    </xf>
    <xf numFmtId="0" fontId="12" fillId="0" borderId="7" xfId="62" applyFont="1" applyFill="1" applyBorder="1" applyAlignment="1">
      <alignment vertical="center"/>
    </xf>
    <xf numFmtId="0" fontId="12" fillId="0" borderId="6" xfId="62" applyFont="1" applyFill="1" applyBorder="1" applyAlignment="1">
      <alignment vertical="center"/>
    </xf>
    <xf numFmtId="0" fontId="9" fillId="0" borderId="7" xfId="62" applyFont="1" applyFill="1" applyBorder="1" applyAlignment="1">
      <alignment horizontal="left" vertical="center"/>
    </xf>
    <xf numFmtId="0" fontId="9" fillId="0" borderId="6" xfId="62" applyFont="1" applyFill="1" applyBorder="1" applyAlignment="1">
      <alignment horizontal="left" vertical="center"/>
    </xf>
    <xf numFmtId="38" fontId="27" fillId="0" borderId="0" xfId="22" applyFont="1" applyFill="1" applyBorder="1" applyAlignment="1">
      <alignment horizontal="right" vertical="center" indent="4" shrinkToFit="1"/>
    </xf>
  </cellXfs>
  <cellStyles count="64">
    <cellStyle name="Calc Currency (0)" xfId="1" xr:uid="{00000000-0005-0000-0000-000000000000}"/>
    <cellStyle name="Comma [0]_Full Year FY96" xfId="2" xr:uid="{00000000-0005-0000-0000-000001000000}"/>
    <cellStyle name="Comma_Full Year FY96" xfId="3" xr:uid="{00000000-0005-0000-0000-000002000000}"/>
    <cellStyle name="Currency [0]_CCOCPX" xfId="4" xr:uid="{00000000-0005-0000-0000-000003000000}"/>
    <cellStyle name="Currency_CCOCPX" xfId="5" xr:uid="{00000000-0005-0000-0000-000004000000}"/>
    <cellStyle name="entry" xfId="6" xr:uid="{00000000-0005-0000-0000-000005000000}"/>
    <cellStyle name="Grey" xfId="7" xr:uid="{00000000-0005-0000-0000-000006000000}"/>
    <cellStyle name="Header1" xfId="8" xr:uid="{00000000-0005-0000-0000-000007000000}"/>
    <cellStyle name="Header2" xfId="9" xr:uid="{00000000-0005-0000-0000-000008000000}"/>
    <cellStyle name="Input [yellow]" xfId="10" xr:uid="{00000000-0005-0000-0000-000009000000}"/>
    <cellStyle name="Normal - Style1" xfId="11" xr:uid="{00000000-0005-0000-0000-00000A000000}"/>
    <cellStyle name="Normal_#18-Internet" xfId="12" xr:uid="{00000000-0005-0000-0000-00000B000000}"/>
    <cellStyle name="Percent [2]" xfId="13" xr:uid="{00000000-0005-0000-0000-00000C000000}"/>
    <cellStyle name="price" xfId="14" xr:uid="{00000000-0005-0000-0000-00000D000000}"/>
    <cellStyle name="revised" xfId="15" xr:uid="{00000000-0005-0000-0000-00000E000000}"/>
    <cellStyle name="section" xfId="16" xr:uid="{00000000-0005-0000-0000-00000F000000}"/>
    <cellStyle name="subhead" xfId="17" xr:uid="{00000000-0005-0000-0000-000010000000}"/>
    <cellStyle name="title" xfId="18" xr:uid="{00000000-0005-0000-0000-000011000000}"/>
    <cellStyle name="スタイル 1" xfId="19" xr:uid="{00000000-0005-0000-0000-000012000000}"/>
    <cellStyle name="センター" xfId="20" xr:uid="{00000000-0005-0000-0000-000013000000}"/>
    <cellStyle name="ハイパーリンク 2" xfId="21" xr:uid="{00000000-0005-0000-0000-000014000000}"/>
    <cellStyle name="桁区切り" xfId="22" builtinId="6"/>
    <cellStyle name="桁区切り 2" xfId="23" xr:uid="{00000000-0005-0000-0000-000016000000}"/>
    <cellStyle name="桁区切り 2 2" xfId="24" xr:uid="{00000000-0005-0000-0000-000017000000}"/>
    <cellStyle name="桁区切り 3" xfId="25" xr:uid="{00000000-0005-0000-0000-000018000000}"/>
    <cellStyle name="標準" xfId="0" builtinId="0"/>
    <cellStyle name="標準 10" xfId="26" xr:uid="{00000000-0005-0000-0000-00001A000000}"/>
    <cellStyle name="標準 11" xfId="27" xr:uid="{00000000-0005-0000-0000-00001B000000}"/>
    <cellStyle name="標準 12" xfId="28" xr:uid="{00000000-0005-0000-0000-00001C000000}"/>
    <cellStyle name="標準 13" xfId="29" xr:uid="{00000000-0005-0000-0000-00001D000000}"/>
    <cellStyle name="標準 14" xfId="30" xr:uid="{00000000-0005-0000-0000-00001E000000}"/>
    <cellStyle name="標準 15" xfId="31" xr:uid="{00000000-0005-0000-0000-00001F000000}"/>
    <cellStyle name="標準 16" xfId="32" xr:uid="{00000000-0005-0000-0000-000020000000}"/>
    <cellStyle name="標準 17" xfId="33" xr:uid="{00000000-0005-0000-0000-000021000000}"/>
    <cellStyle name="標準 18" xfId="34" xr:uid="{00000000-0005-0000-0000-000022000000}"/>
    <cellStyle name="標準 19" xfId="35" xr:uid="{00000000-0005-0000-0000-000023000000}"/>
    <cellStyle name="標準 2" xfId="36" xr:uid="{00000000-0005-0000-0000-000024000000}"/>
    <cellStyle name="標準 2 2" xfId="37" xr:uid="{00000000-0005-0000-0000-000025000000}"/>
    <cellStyle name="標準 2 3" xfId="38" xr:uid="{00000000-0005-0000-0000-000026000000}"/>
    <cellStyle name="標準 20" xfId="39" xr:uid="{00000000-0005-0000-0000-000027000000}"/>
    <cellStyle name="標準 21" xfId="40" xr:uid="{00000000-0005-0000-0000-000028000000}"/>
    <cellStyle name="標準 22" xfId="41" xr:uid="{00000000-0005-0000-0000-000029000000}"/>
    <cellStyle name="標準 23" xfId="42" xr:uid="{00000000-0005-0000-0000-00002A000000}"/>
    <cellStyle name="標準 24" xfId="43" xr:uid="{00000000-0005-0000-0000-00002B000000}"/>
    <cellStyle name="標準 25" xfId="44" xr:uid="{00000000-0005-0000-0000-00002C000000}"/>
    <cellStyle name="標準 26" xfId="45" xr:uid="{00000000-0005-0000-0000-00002D000000}"/>
    <cellStyle name="標準 27" xfId="46" xr:uid="{00000000-0005-0000-0000-00002E000000}"/>
    <cellStyle name="標準 28" xfId="47" xr:uid="{00000000-0005-0000-0000-00002F000000}"/>
    <cellStyle name="標準 3" xfId="48" xr:uid="{00000000-0005-0000-0000-000030000000}"/>
    <cellStyle name="標準 3 2" xfId="49" xr:uid="{00000000-0005-0000-0000-000031000000}"/>
    <cellStyle name="標準 4" xfId="50" xr:uid="{00000000-0005-0000-0000-000032000000}"/>
    <cellStyle name="標準 5" xfId="51" xr:uid="{00000000-0005-0000-0000-000033000000}"/>
    <cellStyle name="標準 6" xfId="52" xr:uid="{00000000-0005-0000-0000-000034000000}"/>
    <cellStyle name="標準 7" xfId="53" xr:uid="{00000000-0005-0000-0000-000035000000}"/>
    <cellStyle name="標準 8" xfId="54" xr:uid="{00000000-0005-0000-0000-000036000000}"/>
    <cellStyle name="標準 9" xfId="55" xr:uid="{00000000-0005-0000-0000-000037000000}"/>
    <cellStyle name="標準_H13第55表" xfId="56" xr:uid="{00000000-0005-0000-0000-000038000000}"/>
    <cellStyle name="標準_H13第57表" xfId="57" xr:uid="{00000000-0005-0000-0000-000039000000}"/>
    <cellStyle name="標準_H13第58表" xfId="58" xr:uid="{00000000-0005-0000-0000-00003A000000}"/>
    <cellStyle name="標準_第55表 H14" xfId="59" xr:uid="{00000000-0005-0000-0000-00003B000000}"/>
    <cellStyle name="標準_第56表 H14" xfId="60" xr:uid="{00000000-0005-0000-0000-00003C000000}"/>
    <cellStyle name="標準_第57表 H14" xfId="61" xr:uid="{00000000-0005-0000-0000-00003D000000}"/>
    <cellStyle name="標準_第58表 H14" xfId="62" xr:uid="{00000000-0005-0000-0000-00003E000000}"/>
    <cellStyle name="標準_付表－２H13" xfId="63" xr:uid="{00000000-0005-0000-0000-00003F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13</xdr:col>
      <xdr:colOff>358142</xdr:colOff>
      <xdr:row>5</xdr:row>
      <xdr:rowOff>66675</xdr:rowOff>
    </xdr:from>
    <xdr:to>
      <xdr:col>16</xdr:col>
      <xdr:colOff>371478</xdr:colOff>
      <xdr:row>5</xdr:row>
      <xdr:rowOff>219074</xdr:rowOff>
    </xdr:to>
    <xdr:sp macro="" textlink="">
      <xdr:nvSpPr>
        <xdr:cNvPr id="3" name="左中かっこ 2">
          <a:extLst>
            <a:ext uri="{FF2B5EF4-FFF2-40B4-BE49-F238E27FC236}">
              <a16:creationId xmlns:a16="http://schemas.microsoft.com/office/drawing/2014/main" id="{00000000-0008-0000-0200-000003000000}"/>
            </a:ext>
          </a:extLst>
        </xdr:cNvPr>
        <xdr:cNvSpPr/>
      </xdr:nvSpPr>
      <xdr:spPr>
        <a:xfrm rot="16200000">
          <a:off x="10199373" y="160019"/>
          <a:ext cx="152399" cy="2156461"/>
        </a:xfrm>
        <a:prstGeom prst="lef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13</xdr:col>
      <xdr:colOff>347664</xdr:colOff>
      <xdr:row>5</xdr:row>
      <xdr:rowOff>57147</xdr:rowOff>
    </xdr:from>
    <xdr:to>
      <xdr:col>16</xdr:col>
      <xdr:colOff>371478</xdr:colOff>
      <xdr:row>5</xdr:row>
      <xdr:rowOff>209547</xdr:rowOff>
    </xdr:to>
    <xdr:sp macro="" textlink="">
      <xdr:nvSpPr>
        <xdr:cNvPr id="4" name="左中かっこ 3">
          <a:extLst>
            <a:ext uri="{FF2B5EF4-FFF2-40B4-BE49-F238E27FC236}">
              <a16:creationId xmlns:a16="http://schemas.microsoft.com/office/drawing/2014/main" id="{00000000-0008-0000-0300-000004000000}"/>
            </a:ext>
          </a:extLst>
        </xdr:cNvPr>
        <xdr:cNvSpPr/>
      </xdr:nvSpPr>
      <xdr:spPr>
        <a:xfrm rot="16200000">
          <a:off x="10194134" y="145252"/>
          <a:ext cx="152400" cy="2166939"/>
        </a:xfrm>
        <a:prstGeom prst="lef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3" tint="0.59999389629810485"/>
    <pageSetUpPr autoPageBreaks="0" fitToPage="1"/>
  </sheetPr>
  <dimension ref="A1:AJ96"/>
  <sheetViews>
    <sheetView tabSelected="1" zoomScaleNormal="100" zoomScaleSheetLayoutView="98" zoomScalePageLayoutView="50" workbookViewId="0">
      <pane xSplit="3" ySplit="4" topLeftCell="D83" activePane="bottomRight" state="frozen"/>
      <selection activeCell="V13" sqref="V13"/>
      <selection pane="topRight" activeCell="V13" sqref="V13"/>
      <selection pane="bottomLeft" activeCell="V13" sqref="V13"/>
      <selection pane="bottomRight" activeCell="AB91" sqref="AB91"/>
    </sheetView>
  </sheetViews>
  <sheetFormatPr defaultColWidth="11.25" defaultRowHeight="13.5" customHeight="1" x14ac:dyDescent="0.15"/>
  <cols>
    <col min="1" max="1" width="4.625" style="109" customWidth="1"/>
    <col min="2" max="2" width="3.375" style="98" customWidth="1"/>
    <col min="3" max="3" width="4.625" style="91" customWidth="1"/>
    <col min="4" max="7" width="13.5" style="12" customWidth="1"/>
    <col min="8" max="9" width="9" style="12" customWidth="1"/>
    <col min="10" max="11" width="13.5" style="12" customWidth="1"/>
    <col min="12" max="13" width="9" style="12" customWidth="1"/>
    <col min="14" max="17" width="13.5" style="12" customWidth="1"/>
    <col min="18" max="21" width="11" style="12" customWidth="1"/>
    <col min="22" max="27" width="7.5" style="12" customWidth="1"/>
    <col min="28" max="29" width="13.5" style="12" customWidth="1"/>
    <col min="30" max="30" width="4.625" style="93" customWidth="1"/>
    <col min="31" max="31" width="3.375" style="98" customWidth="1"/>
    <col min="32" max="32" width="4.625" style="91" customWidth="1"/>
    <col min="33" max="16384" width="11.25" style="2"/>
  </cols>
  <sheetData>
    <row r="1" spans="1:32" s="13" customFormat="1" ht="19.5" customHeight="1" x14ac:dyDescent="0.15">
      <c r="A1" s="313" t="s">
        <v>106</v>
      </c>
      <c r="B1" s="313"/>
      <c r="C1" s="313"/>
      <c r="D1" s="313"/>
      <c r="E1" s="313"/>
      <c r="F1" s="313"/>
      <c r="G1" s="313"/>
      <c r="H1" s="313"/>
      <c r="I1" s="313"/>
      <c r="J1" s="313"/>
      <c r="K1" s="313"/>
      <c r="L1" s="313"/>
      <c r="M1" s="313"/>
      <c r="N1" s="313"/>
      <c r="O1" s="313"/>
      <c r="Q1" s="14"/>
      <c r="S1" s="15"/>
      <c r="T1" s="15"/>
      <c r="U1" s="15"/>
      <c r="V1" s="15"/>
      <c r="W1" s="15"/>
      <c r="X1" s="15"/>
      <c r="Y1" s="15"/>
      <c r="Z1" s="15"/>
      <c r="AA1" s="15"/>
      <c r="AB1" s="111"/>
    </row>
    <row r="2" spans="1:32" s="19" customFormat="1" ht="19.5" customHeight="1" x14ac:dyDescent="0.15">
      <c r="A2" s="92"/>
      <c r="B2" s="44"/>
      <c r="C2" s="44"/>
      <c r="D2" s="82"/>
      <c r="E2" s="69"/>
      <c r="F2" s="69"/>
      <c r="G2" s="69"/>
      <c r="H2" s="69"/>
      <c r="I2" s="69"/>
      <c r="J2" s="69"/>
      <c r="K2" s="69"/>
      <c r="L2" s="69"/>
      <c r="M2" s="69"/>
      <c r="N2" s="69"/>
      <c r="O2" s="69"/>
      <c r="P2" s="16" t="s">
        <v>4</v>
      </c>
      <c r="Q2" s="70"/>
      <c r="R2" s="16"/>
      <c r="S2" s="67"/>
      <c r="T2" s="12"/>
      <c r="U2" s="68"/>
      <c r="V2" s="68"/>
      <c r="W2" s="68"/>
      <c r="X2" s="68"/>
      <c r="Y2" s="68"/>
      <c r="Z2" s="68"/>
      <c r="AA2" s="68"/>
      <c r="AB2" s="68"/>
      <c r="AD2" s="110"/>
      <c r="AE2" s="110"/>
      <c r="AF2" s="83" t="s">
        <v>2</v>
      </c>
    </row>
    <row r="3" spans="1:32" s="12" customFormat="1" ht="19.5" customHeight="1" x14ac:dyDescent="0.15">
      <c r="A3" s="310" t="s">
        <v>23</v>
      </c>
      <c r="B3" s="310"/>
      <c r="C3" s="314"/>
      <c r="D3" s="316" t="s">
        <v>17</v>
      </c>
      <c r="E3" s="317"/>
      <c r="F3" s="72" t="s">
        <v>18</v>
      </c>
      <c r="G3" s="71"/>
      <c r="H3" s="318" t="s">
        <v>88</v>
      </c>
      <c r="I3" s="319"/>
      <c r="J3" s="316" t="s">
        <v>19</v>
      </c>
      <c r="K3" s="317"/>
      <c r="L3" s="318" t="s">
        <v>16</v>
      </c>
      <c r="M3" s="319"/>
      <c r="N3" s="316" t="s">
        <v>52</v>
      </c>
      <c r="O3" s="317"/>
      <c r="P3" s="321" t="s">
        <v>111</v>
      </c>
      <c r="Q3" s="322"/>
      <c r="R3" s="316" t="s">
        <v>53</v>
      </c>
      <c r="S3" s="317"/>
      <c r="T3" s="316" t="s">
        <v>54</v>
      </c>
      <c r="U3" s="317"/>
      <c r="V3" s="316" t="s">
        <v>55</v>
      </c>
      <c r="W3" s="317"/>
      <c r="X3" s="72" t="s">
        <v>56</v>
      </c>
      <c r="Y3" s="71"/>
      <c r="Z3" s="307" t="s">
        <v>57</v>
      </c>
      <c r="AA3" s="308"/>
      <c r="AB3" s="265" t="s">
        <v>112</v>
      </c>
      <c r="AC3" s="115"/>
      <c r="AD3" s="309" t="s">
        <v>58</v>
      </c>
      <c r="AE3" s="310"/>
      <c r="AF3" s="310"/>
    </row>
    <row r="4" spans="1:32" s="12" customFormat="1" ht="19.5" customHeight="1" x14ac:dyDescent="0.15">
      <c r="A4" s="312"/>
      <c r="B4" s="312"/>
      <c r="C4" s="315"/>
      <c r="D4" s="73" t="s">
        <v>59</v>
      </c>
      <c r="E4" s="17" t="s">
        <v>60</v>
      </c>
      <c r="F4" s="73" t="s">
        <v>59</v>
      </c>
      <c r="G4" s="17" t="s">
        <v>60</v>
      </c>
      <c r="H4" s="18"/>
      <c r="I4" s="17" t="s">
        <v>60</v>
      </c>
      <c r="J4" s="18" t="s">
        <v>59</v>
      </c>
      <c r="K4" s="17" t="s">
        <v>60</v>
      </c>
      <c r="L4" s="74"/>
      <c r="M4" s="121" t="s">
        <v>60</v>
      </c>
      <c r="N4" s="18" t="s">
        <v>59</v>
      </c>
      <c r="O4" s="17" t="s">
        <v>60</v>
      </c>
      <c r="P4" s="18" t="s">
        <v>59</v>
      </c>
      <c r="Q4" s="17" t="s">
        <v>60</v>
      </c>
      <c r="R4" s="18" t="s">
        <v>59</v>
      </c>
      <c r="S4" s="17" t="s">
        <v>60</v>
      </c>
      <c r="T4" s="73" t="s">
        <v>59</v>
      </c>
      <c r="U4" s="17" t="s">
        <v>60</v>
      </c>
      <c r="V4" s="73" t="s">
        <v>59</v>
      </c>
      <c r="W4" s="17" t="s">
        <v>60</v>
      </c>
      <c r="X4" s="73" t="s">
        <v>59</v>
      </c>
      <c r="Y4" s="17" t="s">
        <v>60</v>
      </c>
      <c r="Z4" s="73" t="s">
        <v>59</v>
      </c>
      <c r="AA4" s="17" t="s">
        <v>60</v>
      </c>
      <c r="AB4" s="73"/>
      <c r="AC4" s="122" t="s">
        <v>60</v>
      </c>
      <c r="AD4" s="311"/>
      <c r="AE4" s="312"/>
      <c r="AF4" s="312"/>
    </row>
    <row r="5" spans="1:32" s="12" customFormat="1" ht="19.5" customHeight="1" x14ac:dyDescent="0.15">
      <c r="A5" s="197"/>
      <c r="B5" s="193"/>
      <c r="C5" s="198"/>
      <c r="D5" s="137"/>
      <c r="E5" s="201"/>
      <c r="F5" s="137"/>
      <c r="G5" s="201"/>
      <c r="H5" s="138"/>
      <c r="I5" s="138"/>
      <c r="J5" s="137"/>
      <c r="K5" s="201"/>
      <c r="L5" s="138"/>
      <c r="M5" s="138"/>
      <c r="N5" s="137"/>
      <c r="O5" s="201"/>
      <c r="P5" s="138"/>
      <c r="Q5" s="138"/>
      <c r="R5" s="138"/>
      <c r="S5" s="138"/>
      <c r="T5" s="137"/>
      <c r="U5" s="201"/>
      <c r="V5" s="137"/>
      <c r="W5" s="201"/>
      <c r="X5" s="137"/>
      <c r="Y5" s="201"/>
      <c r="Z5" s="138"/>
      <c r="AA5" s="138"/>
      <c r="AB5" s="138"/>
      <c r="AC5" s="138"/>
      <c r="AD5" s="199"/>
      <c r="AE5" s="123"/>
      <c r="AF5" s="200"/>
    </row>
    <row r="6" spans="1:32" s="12" customFormat="1" ht="19.5" customHeight="1" x14ac:dyDescent="0.15">
      <c r="A6" s="94" t="s">
        <v>61</v>
      </c>
      <c r="B6" s="194">
        <v>23</v>
      </c>
      <c r="C6" s="210" t="s">
        <v>3</v>
      </c>
      <c r="D6" s="139">
        <v>236666</v>
      </c>
      <c r="E6" s="141" t="s">
        <v>62</v>
      </c>
      <c r="F6" s="139">
        <v>107412</v>
      </c>
      <c r="G6" s="141" t="s">
        <v>62</v>
      </c>
      <c r="H6" s="141" t="s">
        <v>0</v>
      </c>
      <c r="I6" s="141" t="s">
        <v>0</v>
      </c>
      <c r="J6" s="139">
        <v>22302</v>
      </c>
      <c r="K6" s="141" t="s">
        <v>62</v>
      </c>
      <c r="L6" s="141" t="s">
        <v>0</v>
      </c>
      <c r="M6" s="141" t="s">
        <v>0</v>
      </c>
      <c r="N6" s="139">
        <v>1546</v>
      </c>
      <c r="O6" s="141" t="s">
        <v>62</v>
      </c>
      <c r="P6" s="141" t="s">
        <v>0</v>
      </c>
      <c r="Q6" s="141" t="s">
        <v>0</v>
      </c>
      <c r="R6" s="141" t="s">
        <v>0</v>
      </c>
      <c r="S6" s="141" t="s">
        <v>0</v>
      </c>
      <c r="T6" s="139">
        <v>7157</v>
      </c>
      <c r="U6" s="141" t="s">
        <v>62</v>
      </c>
      <c r="V6" s="139">
        <v>54</v>
      </c>
      <c r="W6" s="141" t="s">
        <v>62</v>
      </c>
      <c r="X6" s="139">
        <v>175</v>
      </c>
      <c r="Y6" s="141" t="s">
        <v>62</v>
      </c>
      <c r="Z6" s="141" t="s">
        <v>0</v>
      </c>
      <c r="AA6" s="141" t="s">
        <v>0</v>
      </c>
      <c r="AB6" s="141" t="s">
        <v>0</v>
      </c>
      <c r="AC6" s="141" t="s">
        <v>0</v>
      </c>
      <c r="AD6" s="104" t="s">
        <v>63</v>
      </c>
      <c r="AE6" s="96">
        <v>23</v>
      </c>
      <c r="AF6" s="124" t="s">
        <v>3</v>
      </c>
    </row>
    <row r="7" spans="1:32" s="12" customFormat="1" ht="19.5" customHeight="1" x14ac:dyDescent="0.15">
      <c r="A7" s="107"/>
      <c r="B7" s="194">
        <v>24</v>
      </c>
      <c r="C7" s="276"/>
      <c r="D7" s="139">
        <v>237385</v>
      </c>
      <c r="E7" s="140">
        <f>D7-D6</f>
        <v>719</v>
      </c>
      <c r="F7" s="139">
        <v>115009</v>
      </c>
      <c r="G7" s="140">
        <f>F7-F6</f>
        <v>7597</v>
      </c>
      <c r="H7" s="141" t="s">
        <v>0</v>
      </c>
      <c r="I7" s="141" t="s">
        <v>0</v>
      </c>
      <c r="J7" s="139">
        <v>37932</v>
      </c>
      <c r="K7" s="140">
        <f t="shared" ref="K7:K70" si="0">J7-J6</f>
        <v>15630</v>
      </c>
      <c r="L7" s="141" t="s">
        <v>0</v>
      </c>
      <c r="M7" s="141" t="s">
        <v>0</v>
      </c>
      <c r="N7" s="139">
        <v>1240</v>
      </c>
      <c r="O7" s="140">
        <f>N7-N6</f>
        <v>-306</v>
      </c>
      <c r="P7" s="141" t="s">
        <v>0</v>
      </c>
      <c r="Q7" s="141" t="s">
        <v>0</v>
      </c>
      <c r="R7" s="141" t="s">
        <v>0</v>
      </c>
      <c r="S7" s="141" t="s">
        <v>0</v>
      </c>
      <c r="T7" s="139">
        <v>8166</v>
      </c>
      <c r="U7" s="140">
        <f t="shared" ref="U7:U70" si="1">T7-T6</f>
        <v>1009</v>
      </c>
      <c r="V7" s="139">
        <v>69</v>
      </c>
      <c r="W7" s="140">
        <f t="shared" ref="W7:W40" si="2">V7-V6</f>
        <v>15</v>
      </c>
      <c r="X7" s="139">
        <v>193</v>
      </c>
      <c r="Y7" s="140">
        <f t="shared" ref="Y7:Y13" si="3">X7-X6</f>
        <v>18</v>
      </c>
      <c r="Z7" s="141" t="s">
        <v>0</v>
      </c>
      <c r="AA7" s="141" t="s">
        <v>0</v>
      </c>
      <c r="AB7" s="141" t="s">
        <v>0</v>
      </c>
      <c r="AC7" s="141" t="s">
        <v>0</v>
      </c>
      <c r="AD7" s="275"/>
      <c r="AE7" s="96">
        <v>24</v>
      </c>
      <c r="AF7" s="107"/>
    </row>
    <row r="8" spans="1:32" s="12" customFormat="1" ht="19.5" customHeight="1" x14ac:dyDescent="0.15">
      <c r="A8" s="107"/>
      <c r="B8" s="194">
        <v>25</v>
      </c>
      <c r="C8" s="276"/>
      <c r="D8" s="139">
        <v>238477</v>
      </c>
      <c r="E8" s="140">
        <f t="shared" ref="E8:E78" si="4">D8-D7</f>
        <v>1092</v>
      </c>
      <c r="F8" s="139">
        <v>117527</v>
      </c>
      <c r="G8" s="140">
        <f t="shared" ref="G8:G78" si="5">F8-F7</f>
        <v>2518</v>
      </c>
      <c r="H8" s="141" t="s">
        <v>0</v>
      </c>
      <c r="I8" s="141" t="s">
        <v>0</v>
      </c>
      <c r="J8" s="139">
        <v>44220</v>
      </c>
      <c r="K8" s="140">
        <f t="shared" si="0"/>
        <v>6288</v>
      </c>
      <c r="L8" s="141" t="s">
        <v>0</v>
      </c>
      <c r="M8" s="141" t="s">
        <v>0</v>
      </c>
      <c r="N8" s="139">
        <v>1557</v>
      </c>
      <c r="O8" s="140">
        <f t="shared" ref="O8:O78" si="6">N8-N7</f>
        <v>317</v>
      </c>
      <c r="P8" s="141" t="s">
        <v>0</v>
      </c>
      <c r="Q8" s="141" t="s">
        <v>0</v>
      </c>
      <c r="R8" s="141" t="s">
        <v>0</v>
      </c>
      <c r="S8" s="141" t="s">
        <v>0</v>
      </c>
      <c r="T8" s="139">
        <v>7908</v>
      </c>
      <c r="U8" s="140">
        <f t="shared" si="1"/>
        <v>-258</v>
      </c>
      <c r="V8" s="139">
        <v>76</v>
      </c>
      <c r="W8" s="140">
        <f t="shared" si="2"/>
        <v>7</v>
      </c>
      <c r="X8" s="139">
        <v>211</v>
      </c>
      <c r="Y8" s="140">
        <f t="shared" si="3"/>
        <v>18</v>
      </c>
      <c r="Z8" s="141" t="s">
        <v>0</v>
      </c>
      <c r="AA8" s="141" t="s">
        <v>0</v>
      </c>
      <c r="AB8" s="141" t="s">
        <v>0</v>
      </c>
      <c r="AC8" s="141" t="s">
        <v>0</v>
      </c>
      <c r="AD8" s="275"/>
      <c r="AE8" s="96">
        <v>25</v>
      </c>
      <c r="AF8" s="107"/>
    </row>
    <row r="9" spans="1:32" s="12" customFormat="1" ht="19.5" customHeight="1" x14ac:dyDescent="0.15">
      <c r="A9" s="95"/>
      <c r="B9" s="194">
        <v>26</v>
      </c>
      <c r="C9" s="100"/>
      <c r="D9" s="139">
        <v>237782</v>
      </c>
      <c r="E9" s="140">
        <f t="shared" si="4"/>
        <v>-695</v>
      </c>
      <c r="F9" s="139">
        <v>113701</v>
      </c>
      <c r="G9" s="140">
        <f t="shared" si="5"/>
        <v>-3826</v>
      </c>
      <c r="H9" s="141" t="s">
        <v>0</v>
      </c>
      <c r="I9" s="141" t="s">
        <v>0</v>
      </c>
      <c r="J9" s="139">
        <v>49919</v>
      </c>
      <c r="K9" s="140">
        <f t="shared" si="0"/>
        <v>5699</v>
      </c>
      <c r="L9" s="141" t="s">
        <v>0</v>
      </c>
      <c r="M9" s="141" t="s">
        <v>0</v>
      </c>
      <c r="N9" s="139">
        <v>1760</v>
      </c>
      <c r="O9" s="140">
        <f t="shared" si="6"/>
        <v>203</v>
      </c>
      <c r="P9" s="141" t="s">
        <v>0</v>
      </c>
      <c r="Q9" s="141" t="s">
        <v>0</v>
      </c>
      <c r="R9" s="141" t="s">
        <v>0</v>
      </c>
      <c r="S9" s="141" t="s">
        <v>0</v>
      </c>
      <c r="T9" s="139">
        <v>12000</v>
      </c>
      <c r="U9" s="140">
        <f t="shared" si="1"/>
        <v>4092</v>
      </c>
      <c r="V9" s="139">
        <v>96</v>
      </c>
      <c r="W9" s="140">
        <f t="shared" si="2"/>
        <v>20</v>
      </c>
      <c r="X9" s="139">
        <v>232</v>
      </c>
      <c r="Y9" s="140">
        <f t="shared" si="3"/>
        <v>21</v>
      </c>
      <c r="Z9" s="141" t="s">
        <v>0</v>
      </c>
      <c r="AA9" s="141" t="s">
        <v>0</v>
      </c>
      <c r="AB9" s="141" t="s">
        <v>0</v>
      </c>
      <c r="AC9" s="141" t="s">
        <v>0</v>
      </c>
      <c r="AD9" s="102"/>
      <c r="AE9" s="96">
        <v>26</v>
      </c>
      <c r="AF9" s="99"/>
    </row>
    <row r="10" spans="1:32" s="12" customFormat="1" ht="19.5" customHeight="1" x14ac:dyDescent="0.15">
      <c r="A10" s="89"/>
      <c r="B10" s="194">
        <v>27</v>
      </c>
      <c r="C10" s="52"/>
      <c r="D10" s="139">
        <v>227654</v>
      </c>
      <c r="E10" s="140">
        <f t="shared" si="4"/>
        <v>-10128</v>
      </c>
      <c r="F10" s="139">
        <v>112558</v>
      </c>
      <c r="G10" s="140">
        <f t="shared" si="5"/>
        <v>-1143</v>
      </c>
      <c r="H10" s="141" t="s">
        <v>0</v>
      </c>
      <c r="I10" s="141" t="s">
        <v>0</v>
      </c>
      <c r="J10" s="139">
        <v>51664</v>
      </c>
      <c r="K10" s="140">
        <f t="shared" si="0"/>
        <v>1745</v>
      </c>
      <c r="L10" s="141" t="s">
        <v>0</v>
      </c>
      <c r="M10" s="141" t="s">
        <v>0</v>
      </c>
      <c r="N10" s="139">
        <v>2284</v>
      </c>
      <c r="O10" s="140">
        <f t="shared" si="6"/>
        <v>524</v>
      </c>
      <c r="P10" s="141" t="s">
        <v>0</v>
      </c>
      <c r="Q10" s="141" t="s">
        <v>0</v>
      </c>
      <c r="R10" s="141" t="s">
        <v>0</v>
      </c>
      <c r="S10" s="141" t="s">
        <v>0</v>
      </c>
      <c r="T10" s="139">
        <v>14309</v>
      </c>
      <c r="U10" s="140">
        <f t="shared" si="1"/>
        <v>2309</v>
      </c>
      <c r="V10" s="139">
        <v>110</v>
      </c>
      <c r="W10" s="140">
        <f t="shared" si="2"/>
        <v>14</v>
      </c>
      <c r="X10" s="139">
        <v>255</v>
      </c>
      <c r="Y10" s="140">
        <f t="shared" si="3"/>
        <v>23</v>
      </c>
      <c r="Z10" s="141" t="s">
        <v>0</v>
      </c>
      <c r="AA10" s="141" t="s">
        <v>0</v>
      </c>
      <c r="AB10" s="141" t="s">
        <v>0</v>
      </c>
      <c r="AC10" s="141" t="s">
        <v>0</v>
      </c>
      <c r="AD10" s="103"/>
      <c r="AE10" s="96">
        <v>27</v>
      </c>
      <c r="AF10" s="86"/>
    </row>
    <row r="11" spans="1:32" s="12" customFormat="1" ht="19.5" customHeight="1" x14ac:dyDescent="0.15">
      <c r="A11" s="89"/>
      <c r="B11" s="194">
        <v>28</v>
      </c>
      <c r="C11" s="52"/>
      <c r="D11" s="139">
        <v>223033</v>
      </c>
      <c r="E11" s="140">
        <f t="shared" si="4"/>
        <v>-4621</v>
      </c>
      <c r="F11" s="139">
        <v>111900</v>
      </c>
      <c r="G11" s="140">
        <f t="shared" si="5"/>
        <v>-658</v>
      </c>
      <c r="H11" s="141" t="s">
        <v>0</v>
      </c>
      <c r="I11" s="141" t="s">
        <v>0</v>
      </c>
      <c r="J11" s="139">
        <v>55089</v>
      </c>
      <c r="K11" s="140">
        <f t="shared" si="0"/>
        <v>3425</v>
      </c>
      <c r="L11" s="141" t="s">
        <v>0</v>
      </c>
      <c r="M11" s="141" t="s">
        <v>0</v>
      </c>
      <c r="N11" s="139">
        <v>2989</v>
      </c>
      <c r="O11" s="140">
        <f t="shared" si="6"/>
        <v>705</v>
      </c>
      <c r="P11" s="141" t="s">
        <v>0</v>
      </c>
      <c r="Q11" s="141" t="s">
        <v>0</v>
      </c>
      <c r="R11" s="141" t="s">
        <v>0</v>
      </c>
      <c r="S11" s="141" t="s">
        <v>0</v>
      </c>
      <c r="T11" s="139">
        <v>16990</v>
      </c>
      <c r="U11" s="140">
        <f t="shared" si="1"/>
        <v>2681</v>
      </c>
      <c r="V11" s="139">
        <v>117</v>
      </c>
      <c r="W11" s="140">
        <f t="shared" si="2"/>
        <v>7</v>
      </c>
      <c r="X11" s="139">
        <v>273</v>
      </c>
      <c r="Y11" s="140">
        <f t="shared" si="3"/>
        <v>18</v>
      </c>
      <c r="Z11" s="141" t="s">
        <v>0</v>
      </c>
      <c r="AA11" s="141" t="s">
        <v>0</v>
      </c>
      <c r="AB11" s="141" t="s">
        <v>0</v>
      </c>
      <c r="AC11" s="141" t="s">
        <v>0</v>
      </c>
      <c r="AD11" s="103"/>
      <c r="AE11" s="96">
        <v>28</v>
      </c>
      <c r="AF11" s="86"/>
    </row>
    <row r="12" spans="1:32" s="12" customFormat="1" ht="19.5" customHeight="1" x14ac:dyDescent="0.15">
      <c r="A12" s="89"/>
      <c r="B12" s="194">
        <v>29</v>
      </c>
      <c r="C12" s="52"/>
      <c r="D12" s="139">
        <v>231994</v>
      </c>
      <c r="E12" s="140">
        <f t="shared" si="4"/>
        <v>8961</v>
      </c>
      <c r="F12" s="139">
        <v>117843</v>
      </c>
      <c r="G12" s="140">
        <f t="shared" si="5"/>
        <v>5943</v>
      </c>
      <c r="H12" s="141" t="s">
        <v>0</v>
      </c>
      <c r="I12" s="141" t="s">
        <v>0</v>
      </c>
      <c r="J12" s="139">
        <v>55046</v>
      </c>
      <c r="K12" s="140">
        <f t="shared" si="0"/>
        <v>-43</v>
      </c>
      <c r="L12" s="141" t="s">
        <v>0</v>
      </c>
      <c r="M12" s="141" t="s">
        <v>0</v>
      </c>
      <c r="N12" s="139">
        <v>5168</v>
      </c>
      <c r="O12" s="140">
        <f t="shared" si="6"/>
        <v>2179</v>
      </c>
      <c r="P12" s="141" t="s">
        <v>0</v>
      </c>
      <c r="Q12" s="141" t="s">
        <v>0</v>
      </c>
      <c r="R12" s="141" t="s">
        <v>0</v>
      </c>
      <c r="S12" s="141" t="s">
        <v>0</v>
      </c>
      <c r="T12" s="139">
        <v>19330</v>
      </c>
      <c r="U12" s="140">
        <f t="shared" si="1"/>
        <v>2340</v>
      </c>
      <c r="V12" s="139">
        <v>143</v>
      </c>
      <c r="W12" s="140">
        <f t="shared" si="2"/>
        <v>26</v>
      </c>
      <c r="X12" s="139">
        <v>330</v>
      </c>
      <c r="Y12" s="140">
        <f t="shared" si="3"/>
        <v>57</v>
      </c>
      <c r="Z12" s="141" t="s">
        <v>0</v>
      </c>
      <c r="AA12" s="141" t="s">
        <v>0</v>
      </c>
      <c r="AB12" s="141" t="s">
        <v>0</v>
      </c>
      <c r="AC12" s="141" t="s">
        <v>0</v>
      </c>
      <c r="AD12" s="103"/>
      <c r="AE12" s="96">
        <v>29</v>
      </c>
      <c r="AF12" s="86"/>
    </row>
    <row r="13" spans="1:32" s="12" customFormat="1" ht="19.5" customHeight="1" x14ac:dyDescent="0.15">
      <c r="A13" s="89"/>
      <c r="B13" s="194">
        <v>30</v>
      </c>
      <c r="C13" s="52"/>
      <c r="D13" s="139">
        <v>242524</v>
      </c>
      <c r="E13" s="140">
        <f t="shared" si="4"/>
        <v>10530</v>
      </c>
      <c r="F13" s="139">
        <v>119649</v>
      </c>
      <c r="G13" s="140">
        <f t="shared" si="5"/>
        <v>1806</v>
      </c>
      <c r="H13" s="141" t="s">
        <v>0</v>
      </c>
      <c r="I13" s="141" t="s">
        <v>0</v>
      </c>
      <c r="J13" s="139">
        <v>55263</v>
      </c>
      <c r="K13" s="140">
        <f t="shared" si="0"/>
        <v>217</v>
      </c>
      <c r="L13" s="141" t="s">
        <v>0</v>
      </c>
      <c r="M13" s="141" t="s">
        <v>0</v>
      </c>
      <c r="N13" s="139">
        <v>7065</v>
      </c>
      <c r="O13" s="140">
        <f t="shared" si="6"/>
        <v>1897</v>
      </c>
      <c r="P13" s="141" t="s">
        <v>0</v>
      </c>
      <c r="Q13" s="141" t="s">
        <v>0</v>
      </c>
      <c r="R13" s="141" t="s">
        <v>0</v>
      </c>
      <c r="S13" s="141" t="s">
        <v>0</v>
      </c>
      <c r="T13" s="139">
        <v>21547</v>
      </c>
      <c r="U13" s="140">
        <f t="shared" si="1"/>
        <v>2217</v>
      </c>
      <c r="V13" s="139">
        <v>153</v>
      </c>
      <c r="W13" s="140">
        <f t="shared" si="2"/>
        <v>10</v>
      </c>
      <c r="X13" s="139">
        <v>358</v>
      </c>
      <c r="Y13" s="140">
        <f t="shared" si="3"/>
        <v>28</v>
      </c>
      <c r="Z13" s="141" t="s">
        <v>0</v>
      </c>
      <c r="AA13" s="141" t="s">
        <v>0</v>
      </c>
      <c r="AB13" s="141" t="s">
        <v>0</v>
      </c>
      <c r="AC13" s="141" t="s">
        <v>0</v>
      </c>
      <c r="AD13" s="103"/>
      <c r="AE13" s="96">
        <v>30</v>
      </c>
      <c r="AF13" s="86"/>
    </row>
    <row r="14" spans="1:32" s="12" customFormat="1" ht="19.5" customHeight="1" x14ac:dyDescent="0.15">
      <c r="A14" s="89"/>
      <c r="B14" s="194"/>
      <c r="C14" s="52"/>
      <c r="D14" s="139"/>
      <c r="E14" s="140"/>
      <c r="F14" s="139"/>
      <c r="G14" s="140"/>
      <c r="H14" s="141"/>
      <c r="I14" s="141"/>
      <c r="J14" s="139"/>
      <c r="K14" s="140"/>
      <c r="L14" s="141"/>
      <c r="M14" s="141"/>
      <c r="N14" s="139"/>
      <c r="O14" s="140"/>
      <c r="P14" s="141"/>
      <c r="Q14" s="141"/>
      <c r="R14" s="141"/>
      <c r="S14" s="141"/>
      <c r="T14" s="139"/>
      <c r="U14" s="140"/>
      <c r="V14" s="139"/>
      <c r="W14" s="140"/>
      <c r="X14" s="139"/>
      <c r="Y14" s="140"/>
      <c r="Z14" s="141"/>
      <c r="AA14" s="141"/>
      <c r="AB14" s="141"/>
      <c r="AC14" s="141"/>
      <c r="AD14" s="103"/>
      <c r="AE14" s="96"/>
      <c r="AF14" s="86"/>
    </row>
    <row r="15" spans="1:32" s="12" customFormat="1" ht="19.5" customHeight="1" x14ac:dyDescent="0.15">
      <c r="A15" s="89"/>
      <c r="B15" s="194">
        <v>31</v>
      </c>
      <c r="C15" s="52"/>
      <c r="D15" s="139">
        <v>249268</v>
      </c>
      <c r="E15" s="140">
        <f>D15-D13</f>
        <v>6744</v>
      </c>
      <c r="F15" s="139">
        <v>121711</v>
      </c>
      <c r="G15" s="140">
        <f>F15-F13</f>
        <v>2062</v>
      </c>
      <c r="H15" s="141" t="s">
        <v>0</v>
      </c>
      <c r="I15" s="141" t="s">
        <v>0</v>
      </c>
      <c r="J15" s="139">
        <v>56196</v>
      </c>
      <c r="K15" s="140">
        <f>J15-J13</f>
        <v>933</v>
      </c>
      <c r="L15" s="141" t="s">
        <v>0</v>
      </c>
      <c r="M15" s="141" t="s">
        <v>0</v>
      </c>
      <c r="N15" s="139">
        <v>7298</v>
      </c>
      <c r="O15" s="140">
        <f>N15-N13</f>
        <v>233</v>
      </c>
      <c r="P15" s="141" t="s">
        <v>0</v>
      </c>
      <c r="Q15" s="141" t="s">
        <v>0</v>
      </c>
      <c r="R15" s="141" t="s">
        <v>0</v>
      </c>
      <c r="S15" s="141" t="s">
        <v>0</v>
      </c>
      <c r="T15" s="139">
        <v>22233</v>
      </c>
      <c r="U15" s="140">
        <f>T15-T13</f>
        <v>686</v>
      </c>
      <c r="V15" s="139">
        <v>162</v>
      </c>
      <c r="W15" s="140">
        <f>V15-V13</f>
        <v>9</v>
      </c>
      <c r="X15" s="139">
        <v>388</v>
      </c>
      <c r="Y15" s="140">
        <f>X15-X13</f>
        <v>30</v>
      </c>
      <c r="Z15" s="141" t="s">
        <v>0</v>
      </c>
      <c r="AA15" s="141" t="s">
        <v>0</v>
      </c>
      <c r="AB15" s="141" t="s">
        <v>0</v>
      </c>
      <c r="AC15" s="141" t="s">
        <v>0</v>
      </c>
      <c r="AD15" s="103"/>
      <c r="AE15" s="96">
        <v>31</v>
      </c>
      <c r="AF15" s="86"/>
    </row>
    <row r="16" spans="1:32" s="12" customFormat="1" ht="19.5" customHeight="1" x14ac:dyDescent="0.15">
      <c r="A16" s="89"/>
      <c r="B16" s="194">
        <v>32</v>
      </c>
      <c r="C16" s="52"/>
      <c r="D16" s="139">
        <v>260957</v>
      </c>
      <c r="E16" s="140">
        <f t="shared" si="4"/>
        <v>11689</v>
      </c>
      <c r="F16" s="139">
        <v>116583</v>
      </c>
      <c r="G16" s="140">
        <f t="shared" si="5"/>
        <v>-5128</v>
      </c>
      <c r="H16" s="141" t="s">
        <v>0</v>
      </c>
      <c r="I16" s="141" t="s">
        <v>0</v>
      </c>
      <c r="J16" s="139">
        <v>57556</v>
      </c>
      <c r="K16" s="140">
        <f t="shared" si="0"/>
        <v>1360</v>
      </c>
      <c r="L16" s="141" t="s">
        <v>0</v>
      </c>
      <c r="M16" s="141" t="s">
        <v>0</v>
      </c>
      <c r="N16" s="139">
        <v>7921</v>
      </c>
      <c r="O16" s="140">
        <f t="shared" si="6"/>
        <v>623</v>
      </c>
      <c r="P16" s="141" t="s">
        <v>0</v>
      </c>
      <c r="Q16" s="141" t="s">
        <v>0</v>
      </c>
      <c r="R16" s="141" t="s">
        <v>0</v>
      </c>
      <c r="S16" s="141" t="s">
        <v>0</v>
      </c>
      <c r="T16" s="139">
        <v>23944</v>
      </c>
      <c r="U16" s="140">
        <f t="shared" si="1"/>
        <v>1711</v>
      </c>
      <c r="V16" s="139">
        <v>175</v>
      </c>
      <c r="W16" s="140">
        <f t="shared" si="2"/>
        <v>13</v>
      </c>
      <c r="X16" s="139">
        <v>411</v>
      </c>
      <c r="Y16" s="140">
        <f t="shared" ref="Y16:Y24" si="7">X16-X15</f>
        <v>23</v>
      </c>
      <c r="Z16" s="141" t="s">
        <v>0</v>
      </c>
      <c r="AA16" s="141" t="s">
        <v>0</v>
      </c>
      <c r="AB16" s="141" t="s">
        <v>0</v>
      </c>
      <c r="AC16" s="141" t="s">
        <v>0</v>
      </c>
      <c r="AD16" s="103"/>
      <c r="AE16" s="96">
        <v>32</v>
      </c>
      <c r="AF16" s="86"/>
    </row>
    <row r="17" spans="1:32" s="12" customFormat="1" ht="19.5" customHeight="1" x14ac:dyDescent="0.15">
      <c r="A17" s="89"/>
      <c r="B17" s="194">
        <v>33</v>
      </c>
      <c r="C17" s="52"/>
      <c r="D17" s="139">
        <v>276137</v>
      </c>
      <c r="E17" s="140">
        <f t="shared" si="4"/>
        <v>15180</v>
      </c>
      <c r="F17" s="139">
        <v>104653</v>
      </c>
      <c r="G17" s="140">
        <f t="shared" si="5"/>
        <v>-11930</v>
      </c>
      <c r="H17" s="141" t="s">
        <v>0</v>
      </c>
      <c r="I17" s="141" t="s">
        <v>0</v>
      </c>
      <c r="J17" s="139">
        <v>58676</v>
      </c>
      <c r="K17" s="140">
        <f t="shared" si="0"/>
        <v>1120</v>
      </c>
      <c r="L17" s="141" t="s">
        <v>0</v>
      </c>
      <c r="M17" s="141" t="s">
        <v>0</v>
      </c>
      <c r="N17" s="139">
        <v>7919</v>
      </c>
      <c r="O17" s="140">
        <f t="shared" si="6"/>
        <v>-2</v>
      </c>
      <c r="P17" s="141" t="s">
        <v>0</v>
      </c>
      <c r="Q17" s="141" t="s">
        <v>0</v>
      </c>
      <c r="R17" s="141" t="s">
        <v>0</v>
      </c>
      <c r="S17" s="141" t="s">
        <v>0</v>
      </c>
      <c r="T17" s="139">
        <v>23015</v>
      </c>
      <c r="U17" s="140">
        <f t="shared" si="1"/>
        <v>-929</v>
      </c>
      <c r="V17" s="139">
        <v>179</v>
      </c>
      <c r="W17" s="140">
        <f t="shared" si="2"/>
        <v>4</v>
      </c>
      <c r="X17" s="139">
        <v>431</v>
      </c>
      <c r="Y17" s="140">
        <f t="shared" si="7"/>
        <v>20</v>
      </c>
      <c r="Z17" s="141" t="s">
        <v>0</v>
      </c>
      <c r="AA17" s="141" t="s">
        <v>0</v>
      </c>
      <c r="AB17" s="141" t="s">
        <v>0</v>
      </c>
      <c r="AC17" s="141" t="s">
        <v>0</v>
      </c>
      <c r="AD17" s="103"/>
      <c r="AE17" s="96">
        <v>33</v>
      </c>
      <c r="AF17" s="86"/>
    </row>
    <row r="18" spans="1:32" s="12" customFormat="1" ht="19.5" customHeight="1" x14ac:dyDescent="0.15">
      <c r="A18" s="89"/>
      <c r="B18" s="194">
        <v>34</v>
      </c>
      <c r="C18" s="52"/>
      <c r="D18" s="139">
        <v>281545</v>
      </c>
      <c r="E18" s="140">
        <f t="shared" si="4"/>
        <v>5408</v>
      </c>
      <c r="F18" s="139">
        <v>98593</v>
      </c>
      <c r="G18" s="140">
        <f t="shared" si="5"/>
        <v>-6060</v>
      </c>
      <c r="H18" s="141" t="s">
        <v>0</v>
      </c>
      <c r="I18" s="141" t="s">
        <v>0</v>
      </c>
      <c r="J18" s="139">
        <v>61106</v>
      </c>
      <c r="K18" s="140">
        <f t="shared" si="0"/>
        <v>2430</v>
      </c>
      <c r="L18" s="141" t="s">
        <v>0</v>
      </c>
      <c r="M18" s="141" t="s">
        <v>0</v>
      </c>
      <c r="N18" s="139">
        <v>8211</v>
      </c>
      <c r="O18" s="140">
        <f t="shared" si="6"/>
        <v>292</v>
      </c>
      <c r="P18" s="141" t="s">
        <v>0</v>
      </c>
      <c r="Q18" s="141" t="s">
        <v>0</v>
      </c>
      <c r="R18" s="141" t="s">
        <v>0</v>
      </c>
      <c r="S18" s="141" t="s">
        <v>0</v>
      </c>
      <c r="T18" s="139">
        <v>23994</v>
      </c>
      <c r="U18" s="140">
        <f t="shared" si="1"/>
        <v>979</v>
      </c>
      <c r="V18" s="139">
        <v>183</v>
      </c>
      <c r="W18" s="140">
        <f t="shared" si="2"/>
        <v>4</v>
      </c>
      <c r="X18" s="139">
        <v>442</v>
      </c>
      <c r="Y18" s="140">
        <f t="shared" si="7"/>
        <v>11</v>
      </c>
      <c r="Z18" s="141" t="s">
        <v>0</v>
      </c>
      <c r="AA18" s="141" t="s">
        <v>0</v>
      </c>
      <c r="AB18" s="141" t="s">
        <v>0</v>
      </c>
      <c r="AC18" s="141" t="s">
        <v>0</v>
      </c>
      <c r="AD18" s="103"/>
      <c r="AE18" s="96">
        <v>34</v>
      </c>
      <c r="AF18" s="86"/>
    </row>
    <row r="19" spans="1:32" s="12" customFormat="1" ht="19.5" customHeight="1" x14ac:dyDescent="0.15">
      <c r="A19" s="89"/>
      <c r="B19" s="194">
        <v>35</v>
      </c>
      <c r="C19" s="52"/>
      <c r="D19" s="139">
        <v>269119</v>
      </c>
      <c r="E19" s="140">
        <f t="shared" si="4"/>
        <v>-12426</v>
      </c>
      <c r="F19" s="139">
        <v>113271</v>
      </c>
      <c r="G19" s="140">
        <f t="shared" si="5"/>
        <v>14678</v>
      </c>
      <c r="H19" s="141" t="s">
        <v>0</v>
      </c>
      <c r="I19" s="141" t="s">
        <v>0</v>
      </c>
      <c r="J19" s="139">
        <v>60842</v>
      </c>
      <c r="K19" s="140">
        <f t="shared" si="0"/>
        <v>-264</v>
      </c>
      <c r="L19" s="141" t="s">
        <v>0</v>
      </c>
      <c r="M19" s="141" t="s">
        <v>0</v>
      </c>
      <c r="N19" s="139">
        <v>8868</v>
      </c>
      <c r="O19" s="140">
        <f t="shared" si="6"/>
        <v>657</v>
      </c>
      <c r="P19" s="141" t="s">
        <v>0</v>
      </c>
      <c r="Q19" s="141" t="s">
        <v>0</v>
      </c>
      <c r="R19" s="141" t="s">
        <v>0</v>
      </c>
      <c r="S19" s="141" t="s">
        <v>0</v>
      </c>
      <c r="T19" s="139">
        <v>22842</v>
      </c>
      <c r="U19" s="140">
        <f t="shared" si="1"/>
        <v>-1152</v>
      </c>
      <c r="V19" s="139">
        <v>174</v>
      </c>
      <c r="W19" s="140">
        <f t="shared" si="2"/>
        <v>-9</v>
      </c>
      <c r="X19" s="139">
        <v>444</v>
      </c>
      <c r="Y19" s="140">
        <f t="shared" si="7"/>
        <v>2</v>
      </c>
      <c r="Z19" s="141" t="s">
        <v>0</v>
      </c>
      <c r="AA19" s="141" t="s">
        <v>0</v>
      </c>
      <c r="AB19" s="141" t="s">
        <v>0</v>
      </c>
      <c r="AC19" s="141" t="s">
        <v>0</v>
      </c>
      <c r="AD19" s="103"/>
      <c r="AE19" s="96">
        <v>35</v>
      </c>
      <c r="AF19" s="86"/>
    </row>
    <row r="20" spans="1:32" s="12" customFormat="1" ht="19.5" customHeight="1" x14ac:dyDescent="0.15">
      <c r="A20" s="89"/>
      <c r="B20" s="194">
        <v>36</v>
      </c>
      <c r="C20" s="52"/>
      <c r="D20" s="139">
        <v>255465</v>
      </c>
      <c r="E20" s="140">
        <f t="shared" si="4"/>
        <v>-13654</v>
      </c>
      <c r="F20" s="139">
        <v>135285</v>
      </c>
      <c r="G20" s="140">
        <f t="shared" si="5"/>
        <v>22014</v>
      </c>
      <c r="H20" s="141" t="s">
        <v>0</v>
      </c>
      <c r="I20" s="141" t="s">
        <v>0</v>
      </c>
      <c r="J20" s="139">
        <v>58109</v>
      </c>
      <c r="K20" s="140">
        <f t="shared" si="0"/>
        <v>-2733</v>
      </c>
      <c r="L20" s="141" t="s">
        <v>0</v>
      </c>
      <c r="M20" s="141" t="s">
        <v>0</v>
      </c>
      <c r="N20" s="139">
        <v>9777</v>
      </c>
      <c r="O20" s="140">
        <f t="shared" si="6"/>
        <v>909</v>
      </c>
      <c r="P20" s="141" t="s">
        <v>0</v>
      </c>
      <c r="Q20" s="141" t="s">
        <v>0</v>
      </c>
      <c r="R20" s="141" t="s">
        <v>0</v>
      </c>
      <c r="S20" s="141" t="s">
        <v>0</v>
      </c>
      <c r="T20" s="139">
        <v>20446</v>
      </c>
      <c r="U20" s="140">
        <f t="shared" si="1"/>
        <v>-2396</v>
      </c>
      <c r="V20" s="139">
        <v>158</v>
      </c>
      <c r="W20" s="140">
        <f t="shared" si="2"/>
        <v>-16</v>
      </c>
      <c r="X20" s="139">
        <v>412</v>
      </c>
      <c r="Y20" s="140">
        <f t="shared" si="7"/>
        <v>-32</v>
      </c>
      <c r="Z20" s="139">
        <v>71</v>
      </c>
      <c r="AA20" s="141" t="s">
        <v>0</v>
      </c>
      <c r="AB20" s="141" t="s">
        <v>0</v>
      </c>
      <c r="AC20" s="141" t="s">
        <v>0</v>
      </c>
      <c r="AD20" s="103"/>
      <c r="AE20" s="96">
        <v>36</v>
      </c>
      <c r="AF20" s="86"/>
    </row>
    <row r="21" spans="1:32" s="12" customFormat="1" ht="19.5" customHeight="1" x14ac:dyDescent="0.15">
      <c r="A21" s="89"/>
      <c r="B21" s="194">
        <v>37</v>
      </c>
      <c r="C21" s="52"/>
      <c r="D21" s="139">
        <v>241534</v>
      </c>
      <c r="E21" s="140">
        <f t="shared" si="4"/>
        <v>-13931</v>
      </c>
      <c r="F21" s="139">
        <v>147737</v>
      </c>
      <c r="G21" s="140">
        <f t="shared" si="5"/>
        <v>12452</v>
      </c>
      <c r="H21" s="141" t="s">
        <v>0</v>
      </c>
      <c r="I21" s="141" t="s">
        <v>0</v>
      </c>
      <c r="J21" s="139">
        <v>58972</v>
      </c>
      <c r="K21" s="140">
        <f t="shared" si="0"/>
        <v>863</v>
      </c>
      <c r="L21" s="141" t="s">
        <v>0</v>
      </c>
      <c r="M21" s="141" t="s">
        <v>0</v>
      </c>
      <c r="N21" s="139">
        <v>10593</v>
      </c>
      <c r="O21" s="140">
        <f t="shared" si="6"/>
        <v>816</v>
      </c>
      <c r="P21" s="141" t="s">
        <v>0</v>
      </c>
      <c r="Q21" s="141" t="s">
        <v>0</v>
      </c>
      <c r="R21" s="141" t="s">
        <v>0</v>
      </c>
      <c r="S21" s="141" t="s">
        <v>0</v>
      </c>
      <c r="T21" s="139">
        <v>20376</v>
      </c>
      <c r="U21" s="140">
        <f t="shared" si="1"/>
        <v>-70</v>
      </c>
      <c r="V21" s="139">
        <v>155</v>
      </c>
      <c r="W21" s="140">
        <f t="shared" si="2"/>
        <v>-3</v>
      </c>
      <c r="X21" s="139">
        <v>436</v>
      </c>
      <c r="Y21" s="140">
        <f t="shared" si="7"/>
        <v>24</v>
      </c>
      <c r="Z21" s="139">
        <v>108</v>
      </c>
      <c r="AA21" s="140">
        <f>Z21-Z20</f>
        <v>37</v>
      </c>
      <c r="AB21" s="141" t="s">
        <v>0</v>
      </c>
      <c r="AC21" s="141" t="s">
        <v>0</v>
      </c>
      <c r="AD21" s="103"/>
      <c r="AE21" s="96">
        <v>37</v>
      </c>
      <c r="AF21" s="86"/>
    </row>
    <row r="22" spans="1:32" s="12" customFormat="1" ht="19.5" customHeight="1" x14ac:dyDescent="0.15">
      <c r="A22" s="89"/>
      <c r="B22" s="194">
        <v>38</v>
      </c>
      <c r="C22" s="52"/>
      <c r="D22" s="139">
        <v>227279</v>
      </c>
      <c r="E22" s="140">
        <f t="shared" si="4"/>
        <v>-14255</v>
      </c>
      <c r="F22" s="139">
        <v>144876</v>
      </c>
      <c r="G22" s="140">
        <f t="shared" si="5"/>
        <v>-2861</v>
      </c>
      <c r="H22" s="141" t="s">
        <v>0</v>
      </c>
      <c r="I22" s="141" t="s">
        <v>0</v>
      </c>
      <c r="J22" s="139">
        <v>69487</v>
      </c>
      <c r="K22" s="140">
        <f t="shared" si="0"/>
        <v>10515</v>
      </c>
      <c r="L22" s="141" t="s">
        <v>0</v>
      </c>
      <c r="M22" s="141" t="s">
        <v>0</v>
      </c>
      <c r="N22" s="139">
        <v>11887</v>
      </c>
      <c r="O22" s="140">
        <f t="shared" si="6"/>
        <v>1294</v>
      </c>
      <c r="P22" s="141" t="s">
        <v>0</v>
      </c>
      <c r="Q22" s="141" t="s">
        <v>0</v>
      </c>
      <c r="R22" s="141" t="s">
        <v>0</v>
      </c>
      <c r="S22" s="141" t="s">
        <v>0</v>
      </c>
      <c r="T22" s="139">
        <v>21771</v>
      </c>
      <c r="U22" s="140">
        <f t="shared" si="1"/>
        <v>1395</v>
      </c>
      <c r="V22" s="139">
        <v>151</v>
      </c>
      <c r="W22" s="140">
        <f t="shared" si="2"/>
        <v>-4</v>
      </c>
      <c r="X22" s="139">
        <v>417</v>
      </c>
      <c r="Y22" s="140">
        <f t="shared" si="7"/>
        <v>-19</v>
      </c>
      <c r="Z22" s="139">
        <v>126</v>
      </c>
      <c r="AA22" s="140">
        <f>Z22-Z21</f>
        <v>18</v>
      </c>
      <c r="AB22" s="141" t="s">
        <v>0</v>
      </c>
      <c r="AC22" s="141" t="s">
        <v>0</v>
      </c>
      <c r="AD22" s="103"/>
      <c r="AE22" s="96">
        <v>38</v>
      </c>
      <c r="AF22" s="86"/>
    </row>
    <row r="23" spans="1:32" s="12" customFormat="1" ht="19.5" customHeight="1" x14ac:dyDescent="0.15">
      <c r="A23" s="89"/>
      <c r="B23" s="194">
        <v>39</v>
      </c>
      <c r="C23" s="52"/>
      <c r="D23" s="139">
        <v>216629</v>
      </c>
      <c r="E23" s="140">
        <f t="shared" si="4"/>
        <v>-10650</v>
      </c>
      <c r="F23" s="139">
        <v>137969</v>
      </c>
      <c r="G23" s="140">
        <f t="shared" si="5"/>
        <v>-6907</v>
      </c>
      <c r="H23" s="141" t="s">
        <v>0</v>
      </c>
      <c r="I23" s="141" t="s">
        <v>0</v>
      </c>
      <c r="J23" s="139">
        <v>82296</v>
      </c>
      <c r="K23" s="140">
        <f t="shared" si="0"/>
        <v>12809</v>
      </c>
      <c r="L23" s="141" t="s">
        <v>0</v>
      </c>
      <c r="M23" s="141" t="s">
        <v>0</v>
      </c>
      <c r="N23" s="139">
        <v>13725</v>
      </c>
      <c r="O23" s="140">
        <f t="shared" si="6"/>
        <v>1838</v>
      </c>
      <c r="P23" s="141" t="s">
        <v>0</v>
      </c>
      <c r="Q23" s="141" t="s">
        <v>0</v>
      </c>
      <c r="R23" s="141" t="s">
        <v>0</v>
      </c>
      <c r="S23" s="141" t="s">
        <v>0</v>
      </c>
      <c r="T23" s="139">
        <v>22410</v>
      </c>
      <c r="U23" s="140">
        <f t="shared" si="1"/>
        <v>639</v>
      </c>
      <c r="V23" s="139">
        <v>147</v>
      </c>
      <c r="W23" s="140">
        <f t="shared" si="2"/>
        <v>-4</v>
      </c>
      <c r="X23" s="139">
        <v>409</v>
      </c>
      <c r="Y23" s="140">
        <f t="shared" si="7"/>
        <v>-8</v>
      </c>
      <c r="Z23" s="139">
        <v>126</v>
      </c>
      <c r="AA23" s="283">
        <f>Z23-Z22</f>
        <v>0</v>
      </c>
      <c r="AB23" s="141" t="s">
        <v>0</v>
      </c>
      <c r="AC23" s="141" t="s">
        <v>0</v>
      </c>
      <c r="AD23" s="103"/>
      <c r="AE23" s="96">
        <v>39</v>
      </c>
      <c r="AF23" s="86"/>
    </row>
    <row r="24" spans="1:32" s="12" customFormat="1" ht="19.5" customHeight="1" x14ac:dyDescent="0.15">
      <c r="A24" s="89"/>
      <c r="B24" s="194">
        <v>40</v>
      </c>
      <c r="C24" s="52"/>
      <c r="D24" s="139">
        <v>207481</v>
      </c>
      <c r="E24" s="140">
        <f t="shared" si="4"/>
        <v>-9148</v>
      </c>
      <c r="F24" s="139">
        <v>130845</v>
      </c>
      <c r="G24" s="140">
        <f t="shared" si="5"/>
        <v>-7124</v>
      </c>
      <c r="H24" s="141" t="s">
        <v>0</v>
      </c>
      <c r="I24" s="141" t="s">
        <v>0</v>
      </c>
      <c r="J24" s="139">
        <v>92532</v>
      </c>
      <c r="K24" s="140">
        <f t="shared" si="0"/>
        <v>10236</v>
      </c>
      <c r="L24" s="141" t="s">
        <v>0</v>
      </c>
      <c r="M24" s="141" t="s">
        <v>0</v>
      </c>
      <c r="N24" s="139">
        <v>14576</v>
      </c>
      <c r="O24" s="140">
        <f t="shared" si="6"/>
        <v>851</v>
      </c>
      <c r="P24" s="141" t="s">
        <v>0</v>
      </c>
      <c r="Q24" s="141" t="s">
        <v>0</v>
      </c>
      <c r="R24" s="141" t="s">
        <v>0</v>
      </c>
      <c r="S24" s="141" t="s">
        <v>0</v>
      </c>
      <c r="T24" s="139">
        <v>22344</v>
      </c>
      <c r="U24" s="140">
        <f t="shared" si="1"/>
        <v>-66</v>
      </c>
      <c r="V24" s="139">
        <v>158</v>
      </c>
      <c r="W24" s="140">
        <f t="shared" si="2"/>
        <v>11</v>
      </c>
      <c r="X24" s="139">
        <v>405</v>
      </c>
      <c r="Y24" s="140">
        <f t="shared" si="7"/>
        <v>-4</v>
      </c>
      <c r="Z24" s="139">
        <v>126</v>
      </c>
      <c r="AA24" s="283">
        <f>Z24-Z23</f>
        <v>0</v>
      </c>
      <c r="AB24" s="141" t="s">
        <v>0</v>
      </c>
      <c r="AC24" s="141" t="s">
        <v>0</v>
      </c>
      <c r="AD24" s="103"/>
      <c r="AE24" s="96">
        <v>40</v>
      </c>
      <c r="AF24" s="86"/>
    </row>
    <row r="25" spans="1:32" s="12" customFormat="1" ht="19.5" customHeight="1" x14ac:dyDescent="0.15">
      <c r="A25" s="89"/>
      <c r="B25" s="194"/>
      <c r="C25" s="52"/>
      <c r="D25" s="139"/>
      <c r="E25" s="140"/>
      <c r="F25" s="139"/>
      <c r="G25" s="140"/>
      <c r="H25" s="141"/>
      <c r="I25" s="141"/>
      <c r="J25" s="139"/>
      <c r="K25" s="140"/>
      <c r="L25" s="141"/>
      <c r="M25" s="141"/>
      <c r="N25" s="139"/>
      <c r="O25" s="140"/>
      <c r="P25" s="141"/>
      <c r="Q25" s="141"/>
      <c r="R25" s="141"/>
      <c r="S25" s="141"/>
      <c r="T25" s="139"/>
      <c r="U25" s="140"/>
      <c r="V25" s="139"/>
      <c r="W25" s="140"/>
      <c r="X25" s="139"/>
      <c r="Y25" s="140"/>
      <c r="Z25" s="139"/>
      <c r="AA25" s="141"/>
      <c r="AB25" s="141"/>
      <c r="AC25" s="141"/>
      <c r="AD25" s="103"/>
      <c r="AE25" s="96"/>
      <c r="AF25" s="86"/>
    </row>
    <row r="26" spans="1:32" s="12" customFormat="1" ht="19.5" customHeight="1" x14ac:dyDescent="0.15">
      <c r="A26" s="89"/>
      <c r="B26" s="194">
        <v>41</v>
      </c>
      <c r="C26" s="52"/>
      <c r="D26" s="139">
        <v>199705</v>
      </c>
      <c r="E26" s="140">
        <f>D26-D24</f>
        <v>-7776</v>
      </c>
      <c r="F26" s="139">
        <v>121727</v>
      </c>
      <c r="G26" s="140">
        <f>F26-F24</f>
        <v>-9118</v>
      </c>
      <c r="H26" s="141" t="s">
        <v>0</v>
      </c>
      <c r="I26" s="141" t="s">
        <v>0</v>
      </c>
      <c r="J26" s="139">
        <v>93876</v>
      </c>
      <c r="K26" s="140">
        <f>J26-J24</f>
        <v>1344</v>
      </c>
      <c r="L26" s="141" t="s">
        <v>0</v>
      </c>
      <c r="M26" s="141" t="s">
        <v>0</v>
      </c>
      <c r="N26" s="139">
        <v>15943</v>
      </c>
      <c r="O26" s="140">
        <f>N26-N24</f>
        <v>1367</v>
      </c>
      <c r="P26" s="141" t="s">
        <v>0</v>
      </c>
      <c r="Q26" s="141" t="s">
        <v>0</v>
      </c>
      <c r="R26" s="141" t="s">
        <v>0</v>
      </c>
      <c r="S26" s="141" t="s">
        <v>0</v>
      </c>
      <c r="T26" s="139">
        <v>25954</v>
      </c>
      <c r="U26" s="140">
        <f>T26-T24</f>
        <v>3610</v>
      </c>
      <c r="V26" s="139">
        <v>157</v>
      </c>
      <c r="W26" s="140">
        <f>V26-V24</f>
        <v>-1</v>
      </c>
      <c r="X26" s="139">
        <v>420</v>
      </c>
      <c r="Y26" s="140">
        <f>X26-X24</f>
        <v>15</v>
      </c>
      <c r="Z26" s="139">
        <v>131</v>
      </c>
      <c r="AA26" s="140">
        <f>Z26-Z24</f>
        <v>5</v>
      </c>
      <c r="AB26" s="141" t="s">
        <v>0</v>
      </c>
      <c r="AC26" s="141" t="s">
        <v>0</v>
      </c>
      <c r="AD26" s="103"/>
      <c r="AE26" s="96">
        <v>41</v>
      </c>
      <c r="AF26" s="86"/>
    </row>
    <row r="27" spans="1:32" s="12" customFormat="1" ht="19.5" customHeight="1" x14ac:dyDescent="0.15">
      <c r="A27" s="89"/>
      <c r="B27" s="194">
        <v>42</v>
      </c>
      <c r="C27" s="52"/>
      <c r="D27" s="139">
        <v>193171</v>
      </c>
      <c r="E27" s="140">
        <f t="shared" si="4"/>
        <v>-6534</v>
      </c>
      <c r="F27" s="139">
        <v>115978</v>
      </c>
      <c r="G27" s="140">
        <f t="shared" si="5"/>
        <v>-5749</v>
      </c>
      <c r="H27" s="141" t="s">
        <v>0</v>
      </c>
      <c r="I27" s="141" t="s">
        <v>0</v>
      </c>
      <c r="J27" s="139">
        <v>91109</v>
      </c>
      <c r="K27" s="140">
        <f t="shared" si="0"/>
        <v>-2767</v>
      </c>
      <c r="L27" s="141" t="s">
        <v>0</v>
      </c>
      <c r="M27" s="141" t="s">
        <v>0</v>
      </c>
      <c r="N27" s="139">
        <v>17026</v>
      </c>
      <c r="O27" s="140">
        <f t="shared" si="6"/>
        <v>1083</v>
      </c>
      <c r="P27" s="141" t="s">
        <v>0</v>
      </c>
      <c r="Q27" s="141" t="s">
        <v>0</v>
      </c>
      <c r="R27" s="141" t="s">
        <v>0</v>
      </c>
      <c r="S27" s="141" t="s">
        <v>0</v>
      </c>
      <c r="T27" s="139">
        <v>25853</v>
      </c>
      <c r="U27" s="140">
        <f t="shared" si="1"/>
        <v>-101</v>
      </c>
      <c r="V27" s="139">
        <v>160</v>
      </c>
      <c r="W27" s="140">
        <f t="shared" si="2"/>
        <v>3</v>
      </c>
      <c r="X27" s="139">
        <v>409</v>
      </c>
      <c r="Y27" s="140">
        <f t="shared" ref="Y27:Y35" si="8">X27-X26</f>
        <v>-11</v>
      </c>
      <c r="Z27" s="139">
        <v>200</v>
      </c>
      <c r="AA27" s="140">
        <f t="shared" ref="AA27:AA70" si="9">Z27-Z26</f>
        <v>69</v>
      </c>
      <c r="AB27" s="141" t="s">
        <v>0</v>
      </c>
      <c r="AC27" s="141" t="s">
        <v>0</v>
      </c>
      <c r="AD27" s="103"/>
      <c r="AE27" s="96">
        <v>42</v>
      </c>
      <c r="AF27" s="86"/>
    </row>
    <row r="28" spans="1:32" s="12" customFormat="1" ht="19.5" customHeight="1" x14ac:dyDescent="0.15">
      <c r="A28" s="89"/>
      <c r="B28" s="194">
        <v>43</v>
      </c>
      <c r="C28" s="52"/>
      <c r="D28" s="139">
        <v>187265</v>
      </c>
      <c r="E28" s="140">
        <f t="shared" si="4"/>
        <v>-5906</v>
      </c>
      <c r="F28" s="139">
        <v>110002</v>
      </c>
      <c r="G28" s="140">
        <f t="shared" si="5"/>
        <v>-5976</v>
      </c>
      <c r="H28" s="141" t="s">
        <v>0</v>
      </c>
      <c r="I28" s="141" t="s">
        <v>0</v>
      </c>
      <c r="J28" s="139">
        <v>87896</v>
      </c>
      <c r="K28" s="140">
        <f t="shared" si="0"/>
        <v>-3213</v>
      </c>
      <c r="L28" s="141" t="s">
        <v>0</v>
      </c>
      <c r="M28" s="141" t="s">
        <v>0</v>
      </c>
      <c r="N28" s="139">
        <v>19193</v>
      </c>
      <c r="O28" s="140">
        <f t="shared" si="6"/>
        <v>2167</v>
      </c>
      <c r="P28" s="141" t="s">
        <v>0</v>
      </c>
      <c r="Q28" s="141" t="s">
        <v>0</v>
      </c>
      <c r="R28" s="141" t="s">
        <v>0</v>
      </c>
      <c r="S28" s="141" t="s">
        <v>0</v>
      </c>
      <c r="T28" s="139">
        <v>26291</v>
      </c>
      <c r="U28" s="140">
        <f t="shared" si="1"/>
        <v>438</v>
      </c>
      <c r="V28" s="139">
        <v>161</v>
      </c>
      <c r="W28" s="140">
        <f t="shared" si="2"/>
        <v>1</v>
      </c>
      <c r="X28" s="139">
        <v>397</v>
      </c>
      <c r="Y28" s="140">
        <f t="shared" si="8"/>
        <v>-12</v>
      </c>
      <c r="Z28" s="139">
        <v>424</v>
      </c>
      <c r="AA28" s="140">
        <f t="shared" si="9"/>
        <v>224</v>
      </c>
      <c r="AB28" s="141" t="s">
        <v>0</v>
      </c>
      <c r="AC28" s="141" t="s">
        <v>0</v>
      </c>
      <c r="AD28" s="103"/>
      <c r="AE28" s="96">
        <v>43</v>
      </c>
      <c r="AF28" s="86"/>
    </row>
    <row r="29" spans="1:32" s="12" customFormat="1" ht="19.5" customHeight="1" x14ac:dyDescent="0.15">
      <c r="A29" s="89"/>
      <c r="B29" s="194">
        <v>44</v>
      </c>
      <c r="C29" s="52"/>
      <c r="D29" s="139">
        <v>182503</v>
      </c>
      <c r="E29" s="140">
        <f t="shared" si="4"/>
        <v>-4762</v>
      </c>
      <c r="F29" s="139">
        <v>105304</v>
      </c>
      <c r="G29" s="140">
        <f t="shared" si="5"/>
        <v>-4698</v>
      </c>
      <c r="H29" s="141" t="s">
        <v>0</v>
      </c>
      <c r="I29" s="141" t="s">
        <v>0</v>
      </c>
      <c r="J29" s="139">
        <v>84479</v>
      </c>
      <c r="K29" s="140">
        <f t="shared" si="0"/>
        <v>-3417</v>
      </c>
      <c r="L29" s="141" t="s">
        <v>0</v>
      </c>
      <c r="M29" s="141" t="s">
        <v>0</v>
      </c>
      <c r="N29" s="139">
        <v>21207</v>
      </c>
      <c r="O29" s="140">
        <f t="shared" si="6"/>
        <v>2014</v>
      </c>
      <c r="P29" s="141" t="s">
        <v>0</v>
      </c>
      <c r="Q29" s="141" t="s">
        <v>0</v>
      </c>
      <c r="R29" s="141" t="s">
        <v>0</v>
      </c>
      <c r="S29" s="141" t="s">
        <v>0</v>
      </c>
      <c r="T29" s="139">
        <v>25682</v>
      </c>
      <c r="U29" s="140">
        <f t="shared" si="1"/>
        <v>-609</v>
      </c>
      <c r="V29" s="139">
        <v>160</v>
      </c>
      <c r="W29" s="140">
        <f t="shared" si="2"/>
        <v>-1</v>
      </c>
      <c r="X29" s="139">
        <v>393</v>
      </c>
      <c r="Y29" s="140">
        <f t="shared" si="8"/>
        <v>-4</v>
      </c>
      <c r="Z29" s="139">
        <v>441</v>
      </c>
      <c r="AA29" s="140">
        <f t="shared" si="9"/>
        <v>17</v>
      </c>
      <c r="AB29" s="141" t="s">
        <v>0</v>
      </c>
      <c r="AC29" s="141" t="s">
        <v>0</v>
      </c>
      <c r="AD29" s="103"/>
      <c r="AE29" s="96">
        <v>44</v>
      </c>
      <c r="AF29" s="86"/>
    </row>
    <row r="30" spans="1:32" s="12" customFormat="1" ht="19.5" customHeight="1" x14ac:dyDescent="0.15">
      <c r="A30" s="89"/>
      <c r="B30" s="194">
        <v>45</v>
      </c>
      <c r="C30" s="52"/>
      <c r="D30" s="139">
        <v>179016</v>
      </c>
      <c r="E30" s="140">
        <f t="shared" si="4"/>
        <v>-3487</v>
      </c>
      <c r="F30" s="139">
        <v>100763</v>
      </c>
      <c r="G30" s="140">
        <f t="shared" si="5"/>
        <v>-4541</v>
      </c>
      <c r="H30" s="141" t="s">
        <v>0</v>
      </c>
      <c r="I30" s="141" t="s">
        <v>0</v>
      </c>
      <c r="J30" s="139">
        <v>83459</v>
      </c>
      <c r="K30" s="140">
        <f t="shared" si="0"/>
        <v>-1020</v>
      </c>
      <c r="L30" s="141" t="s">
        <v>0</v>
      </c>
      <c r="M30" s="141" t="s">
        <v>0</v>
      </c>
      <c r="N30" s="139">
        <v>22609</v>
      </c>
      <c r="O30" s="140">
        <f t="shared" si="6"/>
        <v>1402</v>
      </c>
      <c r="P30" s="141" t="s">
        <v>0</v>
      </c>
      <c r="Q30" s="141" t="s">
        <v>0</v>
      </c>
      <c r="R30" s="141" t="s">
        <v>0</v>
      </c>
      <c r="S30" s="141" t="s">
        <v>0</v>
      </c>
      <c r="T30" s="139">
        <v>25075</v>
      </c>
      <c r="U30" s="140">
        <f t="shared" si="1"/>
        <v>-607</v>
      </c>
      <c r="V30" s="139">
        <v>148</v>
      </c>
      <c r="W30" s="140">
        <f t="shared" si="2"/>
        <v>-12</v>
      </c>
      <c r="X30" s="139">
        <v>377</v>
      </c>
      <c r="Y30" s="140">
        <f t="shared" si="8"/>
        <v>-16</v>
      </c>
      <c r="Z30" s="139">
        <v>498</v>
      </c>
      <c r="AA30" s="140">
        <f t="shared" si="9"/>
        <v>57</v>
      </c>
      <c r="AB30" s="141" t="s">
        <v>0</v>
      </c>
      <c r="AC30" s="141" t="s">
        <v>0</v>
      </c>
      <c r="AD30" s="103"/>
      <c r="AE30" s="96">
        <v>45</v>
      </c>
      <c r="AF30" s="86"/>
    </row>
    <row r="31" spans="1:32" s="12" customFormat="1" ht="19.5" customHeight="1" x14ac:dyDescent="0.15">
      <c r="A31" s="89"/>
      <c r="B31" s="194">
        <v>46</v>
      </c>
      <c r="C31" s="52"/>
      <c r="D31" s="139">
        <v>175917</v>
      </c>
      <c r="E31" s="140">
        <f t="shared" si="4"/>
        <v>-3099</v>
      </c>
      <c r="F31" s="139">
        <v>97870</v>
      </c>
      <c r="G31" s="140">
        <f t="shared" si="5"/>
        <v>-2893</v>
      </c>
      <c r="H31" s="141" t="s">
        <v>0</v>
      </c>
      <c r="I31" s="141" t="s">
        <v>0</v>
      </c>
      <c r="J31" s="139">
        <v>82956</v>
      </c>
      <c r="K31" s="140">
        <f t="shared" si="0"/>
        <v>-503</v>
      </c>
      <c r="L31" s="141" t="s">
        <v>0</v>
      </c>
      <c r="M31" s="141" t="s">
        <v>0</v>
      </c>
      <c r="N31" s="139">
        <v>23738</v>
      </c>
      <c r="O31" s="140">
        <f t="shared" si="6"/>
        <v>1129</v>
      </c>
      <c r="P31" s="141" t="s">
        <v>0</v>
      </c>
      <c r="Q31" s="141" t="s">
        <v>0</v>
      </c>
      <c r="R31" s="141" t="s">
        <v>0</v>
      </c>
      <c r="S31" s="141" t="s">
        <v>0</v>
      </c>
      <c r="T31" s="139">
        <v>22560</v>
      </c>
      <c r="U31" s="140">
        <f t="shared" si="1"/>
        <v>-2515</v>
      </c>
      <c r="V31" s="139">
        <v>143</v>
      </c>
      <c r="W31" s="140">
        <f t="shared" si="2"/>
        <v>-5</v>
      </c>
      <c r="X31" s="139">
        <v>354</v>
      </c>
      <c r="Y31" s="140">
        <f t="shared" si="8"/>
        <v>-23</v>
      </c>
      <c r="Z31" s="139">
        <v>538</v>
      </c>
      <c r="AA31" s="140">
        <f t="shared" si="9"/>
        <v>40</v>
      </c>
      <c r="AB31" s="141" t="s">
        <v>0</v>
      </c>
      <c r="AC31" s="141" t="s">
        <v>0</v>
      </c>
      <c r="AD31" s="103"/>
      <c r="AE31" s="96">
        <v>46</v>
      </c>
      <c r="AF31" s="86"/>
    </row>
    <row r="32" spans="1:32" s="12" customFormat="1" ht="19.5" customHeight="1" x14ac:dyDescent="0.15">
      <c r="A32" s="89"/>
      <c r="B32" s="194">
        <v>47</v>
      </c>
      <c r="C32" s="52"/>
      <c r="D32" s="139">
        <v>173342</v>
      </c>
      <c r="E32" s="140">
        <f t="shared" si="4"/>
        <v>-2575</v>
      </c>
      <c r="F32" s="139">
        <v>95139</v>
      </c>
      <c r="G32" s="140">
        <f t="shared" si="5"/>
        <v>-2731</v>
      </c>
      <c r="H32" s="141" t="s">
        <v>0</v>
      </c>
      <c r="I32" s="141" t="s">
        <v>0</v>
      </c>
      <c r="J32" s="139">
        <v>83014</v>
      </c>
      <c r="K32" s="140">
        <f t="shared" si="0"/>
        <v>58</v>
      </c>
      <c r="L32" s="141" t="s">
        <v>0</v>
      </c>
      <c r="M32" s="141" t="s">
        <v>0</v>
      </c>
      <c r="N32" s="139">
        <v>25913</v>
      </c>
      <c r="O32" s="140">
        <f t="shared" si="6"/>
        <v>2175</v>
      </c>
      <c r="P32" s="141" t="s">
        <v>0</v>
      </c>
      <c r="Q32" s="141" t="s">
        <v>0</v>
      </c>
      <c r="R32" s="141" t="s">
        <v>0</v>
      </c>
      <c r="S32" s="141" t="s">
        <v>0</v>
      </c>
      <c r="T32" s="139">
        <v>21990</v>
      </c>
      <c r="U32" s="140">
        <f t="shared" si="1"/>
        <v>-570</v>
      </c>
      <c r="V32" s="139">
        <v>156</v>
      </c>
      <c r="W32" s="140">
        <f t="shared" si="2"/>
        <v>13</v>
      </c>
      <c r="X32" s="139">
        <v>358</v>
      </c>
      <c r="Y32" s="140">
        <f t="shared" si="8"/>
        <v>4</v>
      </c>
      <c r="Z32" s="139">
        <v>616</v>
      </c>
      <c r="AA32" s="140">
        <f t="shared" si="9"/>
        <v>78</v>
      </c>
      <c r="AB32" s="141" t="s">
        <v>0</v>
      </c>
      <c r="AC32" s="141" t="s">
        <v>0</v>
      </c>
      <c r="AD32" s="103"/>
      <c r="AE32" s="96">
        <v>47</v>
      </c>
      <c r="AF32" s="86"/>
    </row>
    <row r="33" spans="1:32" s="12" customFormat="1" ht="19.5" customHeight="1" x14ac:dyDescent="0.15">
      <c r="A33" s="89"/>
      <c r="B33" s="194">
        <v>48</v>
      </c>
      <c r="C33" s="52"/>
      <c r="D33" s="139">
        <v>170154</v>
      </c>
      <c r="E33" s="140">
        <f t="shared" si="4"/>
        <v>-3188</v>
      </c>
      <c r="F33" s="139">
        <v>93229</v>
      </c>
      <c r="G33" s="140">
        <f t="shared" si="5"/>
        <v>-1910</v>
      </c>
      <c r="H33" s="141" t="s">
        <v>0</v>
      </c>
      <c r="I33" s="141" t="s">
        <v>0</v>
      </c>
      <c r="J33" s="139">
        <v>83010</v>
      </c>
      <c r="K33" s="140">
        <f t="shared" si="0"/>
        <v>-4</v>
      </c>
      <c r="L33" s="141" t="s">
        <v>0</v>
      </c>
      <c r="M33" s="141" t="s">
        <v>0</v>
      </c>
      <c r="N33" s="139">
        <v>30457</v>
      </c>
      <c r="O33" s="140">
        <f t="shared" si="6"/>
        <v>4544</v>
      </c>
      <c r="P33" s="141" t="s">
        <v>0</v>
      </c>
      <c r="Q33" s="141" t="s">
        <v>0</v>
      </c>
      <c r="R33" s="141" t="s">
        <v>0</v>
      </c>
      <c r="S33" s="141" t="s">
        <v>0</v>
      </c>
      <c r="T33" s="139">
        <v>22261</v>
      </c>
      <c r="U33" s="140">
        <f t="shared" si="1"/>
        <v>271</v>
      </c>
      <c r="V33" s="139">
        <v>146</v>
      </c>
      <c r="W33" s="140">
        <f t="shared" si="2"/>
        <v>-10</v>
      </c>
      <c r="X33" s="139">
        <v>363</v>
      </c>
      <c r="Y33" s="140">
        <f t="shared" si="8"/>
        <v>5</v>
      </c>
      <c r="Z33" s="139">
        <v>806</v>
      </c>
      <c r="AA33" s="140">
        <f t="shared" si="9"/>
        <v>190</v>
      </c>
      <c r="AB33" s="141" t="s">
        <v>0</v>
      </c>
      <c r="AC33" s="141" t="s">
        <v>0</v>
      </c>
      <c r="AD33" s="103"/>
      <c r="AE33" s="96">
        <v>48</v>
      </c>
      <c r="AF33" s="86"/>
    </row>
    <row r="34" spans="1:32" s="12" customFormat="1" ht="19.5" customHeight="1" x14ac:dyDescent="0.15">
      <c r="A34" s="89"/>
      <c r="B34" s="194">
        <v>49</v>
      </c>
      <c r="C34" s="52"/>
      <c r="D34" s="139">
        <v>171988</v>
      </c>
      <c r="E34" s="140">
        <f t="shared" si="4"/>
        <v>1834</v>
      </c>
      <c r="F34" s="139">
        <v>90783</v>
      </c>
      <c r="G34" s="140">
        <f t="shared" si="5"/>
        <v>-2446</v>
      </c>
      <c r="H34" s="141" t="s">
        <v>0</v>
      </c>
      <c r="I34" s="141" t="s">
        <v>0</v>
      </c>
      <c r="J34" s="139">
        <v>83753</v>
      </c>
      <c r="K34" s="140">
        <f t="shared" si="0"/>
        <v>743</v>
      </c>
      <c r="L34" s="141" t="s">
        <v>0</v>
      </c>
      <c r="M34" s="141" t="s">
        <v>0</v>
      </c>
      <c r="N34" s="139">
        <v>32549</v>
      </c>
      <c r="O34" s="140">
        <f t="shared" si="6"/>
        <v>2092</v>
      </c>
      <c r="P34" s="141" t="s">
        <v>0</v>
      </c>
      <c r="Q34" s="141" t="s">
        <v>0</v>
      </c>
      <c r="R34" s="141" t="s">
        <v>0</v>
      </c>
      <c r="S34" s="141" t="s">
        <v>0</v>
      </c>
      <c r="T34" s="139">
        <v>24321</v>
      </c>
      <c r="U34" s="140">
        <f t="shared" si="1"/>
        <v>2060</v>
      </c>
      <c r="V34" s="139">
        <v>144</v>
      </c>
      <c r="W34" s="140">
        <f t="shared" si="2"/>
        <v>-2</v>
      </c>
      <c r="X34" s="139">
        <v>354</v>
      </c>
      <c r="Y34" s="140">
        <f t="shared" si="8"/>
        <v>-9</v>
      </c>
      <c r="Z34" s="139">
        <v>911</v>
      </c>
      <c r="AA34" s="140">
        <f t="shared" si="9"/>
        <v>105</v>
      </c>
      <c r="AB34" s="141" t="s">
        <v>0</v>
      </c>
      <c r="AC34" s="141" t="s">
        <v>0</v>
      </c>
      <c r="AD34" s="103"/>
      <c r="AE34" s="96">
        <v>49</v>
      </c>
      <c r="AF34" s="86"/>
    </row>
    <row r="35" spans="1:32" s="12" customFormat="1" ht="19.5" customHeight="1" x14ac:dyDescent="0.15">
      <c r="A35" s="89"/>
      <c r="B35" s="194">
        <v>50</v>
      </c>
      <c r="C35" s="52"/>
      <c r="D35" s="139">
        <v>174192</v>
      </c>
      <c r="E35" s="140">
        <f t="shared" si="4"/>
        <v>2204</v>
      </c>
      <c r="F35" s="139">
        <v>89308</v>
      </c>
      <c r="G35" s="140">
        <f t="shared" si="5"/>
        <v>-1475</v>
      </c>
      <c r="H35" s="141" t="s">
        <v>0</v>
      </c>
      <c r="I35" s="141" t="s">
        <v>0</v>
      </c>
      <c r="J35" s="139">
        <v>83431</v>
      </c>
      <c r="K35" s="140">
        <f t="shared" si="0"/>
        <v>-322</v>
      </c>
      <c r="L35" s="141" t="s">
        <v>0</v>
      </c>
      <c r="M35" s="141" t="s">
        <v>0</v>
      </c>
      <c r="N35" s="139">
        <v>34174</v>
      </c>
      <c r="O35" s="140">
        <f t="shared" si="6"/>
        <v>1625</v>
      </c>
      <c r="P35" s="141" t="s">
        <v>0</v>
      </c>
      <c r="Q35" s="141" t="s">
        <v>0</v>
      </c>
      <c r="R35" s="141" t="s">
        <v>0</v>
      </c>
      <c r="S35" s="141" t="s">
        <v>0</v>
      </c>
      <c r="T35" s="139">
        <v>24184</v>
      </c>
      <c r="U35" s="140">
        <f t="shared" si="1"/>
        <v>-137</v>
      </c>
      <c r="V35" s="139">
        <v>143</v>
      </c>
      <c r="W35" s="140">
        <f t="shared" si="2"/>
        <v>-1</v>
      </c>
      <c r="X35" s="139">
        <v>336</v>
      </c>
      <c r="Y35" s="140">
        <f t="shared" si="8"/>
        <v>-18</v>
      </c>
      <c r="Z35" s="139">
        <v>943</v>
      </c>
      <c r="AA35" s="140">
        <f t="shared" si="9"/>
        <v>32</v>
      </c>
      <c r="AB35" s="141" t="s">
        <v>0</v>
      </c>
      <c r="AC35" s="141" t="s">
        <v>0</v>
      </c>
      <c r="AD35" s="103"/>
      <c r="AE35" s="96">
        <v>50</v>
      </c>
      <c r="AF35" s="86"/>
    </row>
    <row r="36" spans="1:32" s="12" customFormat="1" ht="19.5" customHeight="1" x14ac:dyDescent="0.15">
      <c r="A36" s="89"/>
      <c r="B36" s="194"/>
      <c r="C36" s="52"/>
      <c r="D36" s="139"/>
      <c r="E36" s="140"/>
      <c r="F36" s="139"/>
      <c r="G36" s="140"/>
      <c r="H36" s="141"/>
      <c r="I36" s="141"/>
      <c r="J36" s="139"/>
      <c r="K36" s="140"/>
      <c r="L36" s="141"/>
      <c r="M36" s="141"/>
      <c r="N36" s="139"/>
      <c r="O36" s="140"/>
      <c r="P36" s="141"/>
      <c r="Q36" s="141"/>
      <c r="R36" s="141"/>
      <c r="S36" s="141"/>
      <c r="T36" s="139"/>
      <c r="U36" s="140"/>
      <c r="V36" s="139"/>
      <c r="W36" s="140"/>
      <c r="X36" s="139"/>
      <c r="Y36" s="140"/>
      <c r="Z36" s="139"/>
      <c r="AA36" s="140"/>
      <c r="AB36" s="141"/>
      <c r="AC36" s="141"/>
      <c r="AD36" s="103"/>
      <c r="AE36" s="96"/>
      <c r="AF36" s="86"/>
    </row>
    <row r="37" spans="1:32" s="12" customFormat="1" ht="19.5" customHeight="1" x14ac:dyDescent="0.15">
      <c r="A37" s="89"/>
      <c r="B37" s="194">
        <v>51</v>
      </c>
      <c r="C37" s="52"/>
      <c r="D37" s="139">
        <v>176629</v>
      </c>
      <c r="E37" s="140">
        <f>D37-D35</f>
        <v>2437</v>
      </c>
      <c r="F37" s="139">
        <v>88250</v>
      </c>
      <c r="G37" s="140">
        <f>F37-F35</f>
        <v>-1058</v>
      </c>
      <c r="H37" s="141" t="s">
        <v>0</v>
      </c>
      <c r="I37" s="141" t="s">
        <v>0</v>
      </c>
      <c r="J37" s="139">
        <v>83274</v>
      </c>
      <c r="K37" s="140">
        <f>J37-J35</f>
        <v>-157</v>
      </c>
      <c r="L37" s="141" t="s">
        <v>0</v>
      </c>
      <c r="M37" s="141" t="s">
        <v>0</v>
      </c>
      <c r="N37" s="139">
        <v>37417</v>
      </c>
      <c r="O37" s="140">
        <f>N37-N35</f>
        <v>3243</v>
      </c>
      <c r="P37" s="141" t="s">
        <v>0</v>
      </c>
      <c r="Q37" s="141" t="s">
        <v>0</v>
      </c>
      <c r="R37" s="139">
        <v>6337</v>
      </c>
      <c r="S37" s="141" t="s">
        <v>0</v>
      </c>
      <c r="T37" s="139">
        <v>17974</v>
      </c>
      <c r="U37" s="140">
        <f>T37-T35</f>
        <v>-6210</v>
      </c>
      <c r="V37" s="139">
        <v>147</v>
      </c>
      <c r="W37" s="140">
        <f>V37-V35</f>
        <v>4</v>
      </c>
      <c r="X37" s="139">
        <v>315</v>
      </c>
      <c r="Y37" s="140">
        <f>X37-X35</f>
        <v>-21</v>
      </c>
      <c r="Z37" s="139">
        <v>925</v>
      </c>
      <c r="AA37" s="140">
        <f>Z37-Z35</f>
        <v>-18</v>
      </c>
      <c r="AB37" s="141" t="s">
        <v>0</v>
      </c>
      <c r="AC37" s="141" t="s">
        <v>0</v>
      </c>
      <c r="AD37" s="103"/>
      <c r="AE37" s="96">
        <v>51</v>
      </c>
      <c r="AF37" s="86"/>
    </row>
    <row r="38" spans="1:32" s="12" customFormat="1" ht="19.5" customHeight="1" x14ac:dyDescent="0.15">
      <c r="A38" s="89"/>
      <c r="B38" s="194">
        <v>52</v>
      </c>
      <c r="C38" s="52"/>
      <c r="D38" s="139">
        <v>179703</v>
      </c>
      <c r="E38" s="140">
        <f t="shared" si="4"/>
        <v>3074</v>
      </c>
      <c r="F38" s="139">
        <v>87977</v>
      </c>
      <c r="G38" s="140">
        <f t="shared" si="5"/>
        <v>-273</v>
      </c>
      <c r="H38" s="141" t="s">
        <v>0</v>
      </c>
      <c r="I38" s="141" t="s">
        <v>0</v>
      </c>
      <c r="J38" s="139">
        <v>82494</v>
      </c>
      <c r="K38" s="140">
        <f t="shared" si="0"/>
        <v>-780</v>
      </c>
      <c r="L38" s="141" t="s">
        <v>0</v>
      </c>
      <c r="M38" s="141" t="s">
        <v>0</v>
      </c>
      <c r="N38" s="139">
        <v>40126</v>
      </c>
      <c r="O38" s="140">
        <f t="shared" si="6"/>
        <v>2709</v>
      </c>
      <c r="P38" s="141" t="s">
        <v>0</v>
      </c>
      <c r="Q38" s="141" t="s">
        <v>0</v>
      </c>
      <c r="R38" s="139">
        <v>8080</v>
      </c>
      <c r="S38" s="140">
        <f t="shared" ref="S38:S80" si="10">R38-R37</f>
        <v>1743</v>
      </c>
      <c r="T38" s="139">
        <v>15257</v>
      </c>
      <c r="U38" s="140">
        <f t="shared" si="1"/>
        <v>-2717</v>
      </c>
      <c r="V38" s="139">
        <v>143</v>
      </c>
      <c r="W38" s="140">
        <f t="shared" si="2"/>
        <v>-4</v>
      </c>
      <c r="X38" s="139">
        <v>303</v>
      </c>
      <c r="Y38" s="140">
        <f t="shared" ref="Y38:Y46" si="11">X38-X37</f>
        <v>-12</v>
      </c>
      <c r="Z38" s="139">
        <v>955</v>
      </c>
      <c r="AA38" s="140">
        <f t="shared" si="9"/>
        <v>30</v>
      </c>
      <c r="AB38" s="141" t="s">
        <v>0</v>
      </c>
      <c r="AC38" s="141" t="s">
        <v>0</v>
      </c>
      <c r="AD38" s="103"/>
      <c r="AE38" s="96">
        <v>52</v>
      </c>
      <c r="AF38" s="86"/>
    </row>
    <row r="39" spans="1:32" s="12" customFormat="1" ht="19.5" customHeight="1" x14ac:dyDescent="0.15">
      <c r="A39" s="89"/>
      <c r="B39" s="194">
        <v>53</v>
      </c>
      <c r="C39" s="52"/>
      <c r="D39" s="139">
        <v>184770</v>
      </c>
      <c r="E39" s="140">
        <f t="shared" si="4"/>
        <v>5067</v>
      </c>
      <c r="F39" s="139">
        <v>87018</v>
      </c>
      <c r="G39" s="140">
        <f t="shared" si="5"/>
        <v>-959</v>
      </c>
      <c r="H39" s="141" t="s">
        <v>0</v>
      </c>
      <c r="I39" s="141" t="s">
        <v>0</v>
      </c>
      <c r="J39" s="139">
        <v>81807</v>
      </c>
      <c r="K39" s="140">
        <f t="shared" si="0"/>
        <v>-687</v>
      </c>
      <c r="L39" s="141" t="s">
        <v>0</v>
      </c>
      <c r="M39" s="141" t="s">
        <v>0</v>
      </c>
      <c r="N39" s="139">
        <v>42810</v>
      </c>
      <c r="O39" s="140">
        <f t="shared" si="6"/>
        <v>2684</v>
      </c>
      <c r="P39" s="141" t="s">
        <v>0</v>
      </c>
      <c r="Q39" s="141" t="s">
        <v>0</v>
      </c>
      <c r="R39" s="139">
        <v>8990</v>
      </c>
      <c r="S39" s="140">
        <f t="shared" si="10"/>
        <v>910</v>
      </c>
      <c r="T39" s="139">
        <v>11438</v>
      </c>
      <c r="U39" s="140">
        <f t="shared" si="1"/>
        <v>-3819</v>
      </c>
      <c r="V39" s="139">
        <v>142</v>
      </c>
      <c r="W39" s="140">
        <f t="shared" si="2"/>
        <v>-1</v>
      </c>
      <c r="X39" s="139">
        <v>296</v>
      </c>
      <c r="Y39" s="140">
        <f t="shared" si="11"/>
        <v>-7</v>
      </c>
      <c r="Z39" s="139">
        <v>1147</v>
      </c>
      <c r="AA39" s="140">
        <f t="shared" si="9"/>
        <v>192</v>
      </c>
      <c r="AB39" s="141" t="s">
        <v>0</v>
      </c>
      <c r="AC39" s="141" t="s">
        <v>0</v>
      </c>
      <c r="AD39" s="103"/>
      <c r="AE39" s="96">
        <v>53</v>
      </c>
      <c r="AF39" s="86"/>
    </row>
    <row r="40" spans="1:32" s="12" customFormat="1" ht="19.5" customHeight="1" x14ac:dyDescent="0.15">
      <c r="A40" s="89"/>
      <c r="B40" s="194">
        <v>54</v>
      </c>
      <c r="C40" s="52"/>
      <c r="D40" s="139">
        <v>192336</v>
      </c>
      <c r="E40" s="140">
        <f t="shared" si="4"/>
        <v>7566</v>
      </c>
      <c r="F40" s="139">
        <v>84832</v>
      </c>
      <c r="G40" s="140">
        <f t="shared" si="5"/>
        <v>-2186</v>
      </c>
      <c r="H40" s="141" t="s">
        <v>0</v>
      </c>
      <c r="I40" s="141" t="s">
        <v>0</v>
      </c>
      <c r="J40" s="139">
        <v>81313</v>
      </c>
      <c r="K40" s="140">
        <f t="shared" si="0"/>
        <v>-494</v>
      </c>
      <c r="L40" s="141" t="s">
        <v>0</v>
      </c>
      <c r="M40" s="141" t="s">
        <v>0</v>
      </c>
      <c r="N40" s="139">
        <v>44967</v>
      </c>
      <c r="O40" s="140">
        <f t="shared" si="6"/>
        <v>2157</v>
      </c>
      <c r="P40" s="141" t="s">
        <v>0</v>
      </c>
      <c r="Q40" s="141" t="s">
        <v>0</v>
      </c>
      <c r="R40" s="139">
        <v>9278</v>
      </c>
      <c r="S40" s="140">
        <f t="shared" si="10"/>
        <v>288</v>
      </c>
      <c r="T40" s="139">
        <v>11031</v>
      </c>
      <c r="U40" s="140">
        <f t="shared" si="1"/>
        <v>-407</v>
      </c>
      <c r="V40" s="139">
        <v>148</v>
      </c>
      <c r="W40" s="140">
        <f t="shared" si="2"/>
        <v>6</v>
      </c>
      <c r="X40" s="139">
        <v>284</v>
      </c>
      <c r="Y40" s="140">
        <f t="shared" si="11"/>
        <v>-12</v>
      </c>
      <c r="Z40" s="139">
        <v>1339</v>
      </c>
      <c r="AA40" s="140">
        <f t="shared" si="9"/>
        <v>192</v>
      </c>
      <c r="AB40" s="141" t="s">
        <v>0</v>
      </c>
      <c r="AC40" s="141" t="s">
        <v>0</v>
      </c>
      <c r="AD40" s="103"/>
      <c r="AE40" s="96">
        <v>54</v>
      </c>
      <c r="AF40" s="86"/>
    </row>
    <row r="41" spans="1:32" s="12" customFormat="1" ht="19.5" customHeight="1" x14ac:dyDescent="0.15">
      <c r="A41" s="89"/>
      <c r="B41" s="194">
        <v>55</v>
      </c>
      <c r="C41" s="52"/>
      <c r="D41" s="139">
        <v>196309</v>
      </c>
      <c r="E41" s="140">
        <f t="shared" si="4"/>
        <v>3973</v>
      </c>
      <c r="F41" s="139">
        <v>86710</v>
      </c>
      <c r="G41" s="140">
        <f t="shared" si="5"/>
        <v>1878</v>
      </c>
      <c r="H41" s="141" t="s">
        <v>0</v>
      </c>
      <c r="I41" s="141" t="s">
        <v>0</v>
      </c>
      <c r="J41" s="139">
        <v>81393</v>
      </c>
      <c r="K41" s="140">
        <f t="shared" si="0"/>
        <v>80</v>
      </c>
      <c r="L41" s="141" t="s">
        <v>0</v>
      </c>
      <c r="M41" s="141" t="s">
        <v>0</v>
      </c>
      <c r="N41" s="139">
        <v>45043</v>
      </c>
      <c r="O41" s="140">
        <f t="shared" si="6"/>
        <v>76</v>
      </c>
      <c r="P41" s="141" t="s">
        <v>0</v>
      </c>
      <c r="Q41" s="141" t="s">
        <v>0</v>
      </c>
      <c r="R41" s="139">
        <v>9840</v>
      </c>
      <c r="S41" s="140">
        <f t="shared" si="10"/>
        <v>562</v>
      </c>
      <c r="T41" s="139">
        <v>9498</v>
      </c>
      <c r="U41" s="140">
        <f t="shared" si="1"/>
        <v>-1533</v>
      </c>
      <c r="V41" s="139">
        <v>148</v>
      </c>
      <c r="W41" s="283">
        <f>V41-V40</f>
        <v>0</v>
      </c>
      <c r="X41" s="139">
        <v>254</v>
      </c>
      <c r="Y41" s="140">
        <f t="shared" si="11"/>
        <v>-30</v>
      </c>
      <c r="Z41" s="139">
        <v>1340</v>
      </c>
      <c r="AA41" s="140">
        <f t="shared" si="9"/>
        <v>1</v>
      </c>
      <c r="AB41" s="141" t="s">
        <v>0</v>
      </c>
      <c r="AC41" s="141" t="s">
        <v>0</v>
      </c>
      <c r="AD41" s="103"/>
      <c r="AE41" s="96">
        <v>55</v>
      </c>
      <c r="AF41" s="86"/>
    </row>
    <row r="42" spans="1:32" s="12" customFormat="1" ht="19.5" customHeight="1" x14ac:dyDescent="0.15">
      <c r="A42" s="89"/>
      <c r="B42" s="194">
        <v>56</v>
      </c>
      <c r="C42" s="52"/>
      <c r="D42" s="139">
        <v>199744</v>
      </c>
      <c r="E42" s="140">
        <f t="shared" si="4"/>
        <v>3435</v>
      </c>
      <c r="F42" s="139">
        <v>89490</v>
      </c>
      <c r="G42" s="140">
        <f t="shared" si="5"/>
        <v>2780</v>
      </c>
      <c r="H42" s="141" t="s">
        <v>0</v>
      </c>
      <c r="I42" s="141" t="s">
        <v>0</v>
      </c>
      <c r="J42" s="139">
        <v>80600</v>
      </c>
      <c r="K42" s="140">
        <f t="shared" si="0"/>
        <v>-793</v>
      </c>
      <c r="L42" s="141" t="s">
        <v>0</v>
      </c>
      <c r="M42" s="141" t="s">
        <v>0</v>
      </c>
      <c r="N42" s="139">
        <v>44609</v>
      </c>
      <c r="O42" s="140">
        <f t="shared" si="6"/>
        <v>-434</v>
      </c>
      <c r="P42" s="141" t="s">
        <v>0</v>
      </c>
      <c r="Q42" s="141" t="s">
        <v>0</v>
      </c>
      <c r="R42" s="139">
        <v>10780</v>
      </c>
      <c r="S42" s="140">
        <f t="shared" si="10"/>
        <v>940</v>
      </c>
      <c r="T42" s="139">
        <v>8843</v>
      </c>
      <c r="U42" s="140">
        <f t="shared" si="1"/>
        <v>-655</v>
      </c>
      <c r="V42" s="139">
        <v>141</v>
      </c>
      <c r="W42" s="140">
        <f t="shared" ref="W42:W70" si="12">V42-V41</f>
        <v>-7</v>
      </c>
      <c r="X42" s="139">
        <v>238</v>
      </c>
      <c r="Y42" s="140">
        <f t="shared" si="11"/>
        <v>-16</v>
      </c>
      <c r="Z42" s="139">
        <v>1373</v>
      </c>
      <c r="AA42" s="140">
        <f t="shared" si="9"/>
        <v>33</v>
      </c>
      <c r="AB42" s="141" t="s">
        <v>0</v>
      </c>
      <c r="AC42" s="141" t="s">
        <v>0</v>
      </c>
      <c r="AD42" s="103"/>
      <c r="AE42" s="96">
        <v>56</v>
      </c>
      <c r="AF42" s="86"/>
    </row>
    <row r="43" spans="1:32" s="12" customFormat="1" ht="19.5" customHeight="1" x14ac:dyDescent="0.15">
      <c r="A43" s="89"/>
      <c r="B43" s="194">
        <v>57</v>
      </c>
      <c r="C43" s="52"/>
      <c r="D43" s="139">
        <v>202562</v>
      </c>
      <c r="E43" s="140">
        <f t="shared" si="4"/>
        <v>2818</v>
      </c>
      <c r="F43" s="139">
        <v>93606</v>
      </c>
      <c r="G43" s="140">
        <f t="shared" si="5"/>
        <v>4116</v>
      </c>
      <c r="H43" s="141" t="s">
        <v>0</v>
      </c>
      <c r="I43" s="141" t="s">
        <v>0</v>
      </c>
      <c r="J43" s="139">
        <v>78480</v>
      </c>
      <c r="K43" s="140">
        <f t="shared" si="0"/>
        <v>-2120</v>
      </c>
      <c r="L43" s="141" t="s">
        <v>0</v>
      </c>
      <c r="M43" s="141" t="s">
        <v>0</v>
      </c>
      <c r="N43" s="139">
        <v>44754</v>
      </c>
      <c r="O43" s="140">
        <f t="shared" si="6"/>
        <v>145</v>
      </c>
      <c r="P43" s="141" t="s">
        <v>0</v>
      </c>
      <c r="Q43" s="141" t="s">
        <v>0</v>
      </c>
      <c r="R43" s="139">
        <v>11257</v>
      </c>
      <c r="S43" s="140">
        <f t="shared" si="10"/>
        <v>477</v>
      </c>
      <c r="T43" s="139">
        <v>7464</v>
      </c>
      <c r="U43" s="140">
        <f t="shared" si="1"/>
        <v>-1379</v>
      </c>
      <c r="V43" s="139">
        <v>130</v>
      </c>
      <c r="W43" s="140">
        <f t="shared" si="12"/>
        <v>-11</v>
      </c>
      <c r="X43" s="139">
        <v>216</v>
      </c>
      <c r="Y43" s="140">
        <f t="shared" si="11"/>
        <v>-22</v>
      </c>
      <c r="Z43" s="139">
        <v>1380</v>
      </c>
      <c r="AA43" s="140">
        <f t="shared" si="9"/>
        <v>7</v>
      </c>
      <c r="AB43" s="141" t="s">
        <v>0</v>
      </c>
      <c r="AC43" s="141" t="s">
        <v>0</v>
      </c>
      <c r="AD43" s="103"/>
      <c r="AE43" s="96">
        <v>57</v>
      </c>
      <c r="AF43" s="86"/>
    </row>
    <row r="44" spans="1:32" s="12" customFormat="1" ht="19.5" customHeight="1" x14ac:dyDescent="0.15">
      <c r="A44" s="89"/>
      <c r="B44" s="194">
        <v>58</v>
      </c>
      <c r="C44" s="52"/>
      <c r="D44" s="139">
        <v>203324</v>
      </c>
      <c r="E44" s="140">
        <f t="shared" si="4"/>
        <v>762</v>
      </c>
      <c r="F44" s="139">
        <v>94499</v>
      </c>
      <c r="G44" s="140">
        <f t="shared" si="5"/>
        <v>893</v>
      </c>
      <c r="H44" s="141" t="s">
        <v>0</v>
      </c>
      <c r="I44" s="141" t="s">
        <v>0</v>
      </c>
      <c r="J44" s="139">
        <v>79688</v>
      </c>
      <c r="K44" s="140">
        <f t="shared" si="0"/>
        <v>1208</v>
      </c>
      <c r="L44" s="141" t="s">
        <v>0</v>
      </c>
      <c r="M44" s="141" t="s">
        <v>0</v>
      </c>
      <c r="N44" s="139">
        <v>45262</v>
      </c>
      <c r="O44" s="140">
        <f t="shared" si="6"/>
        <v>508</v>
      </c>
      <c r="P44" s="141" t="s">
        <v>0</v>
      </c>
      <c r="Q44" s="141" t="s">
        <v>0</v>
      </c>
      <c r="R44" s="139">
        <v>12267</v>
      </c>
      <c r="S44" s="140">
        <f t="shared" si="10"/>
        <v>1010</v>
      </c>
      <c r="T44" s="139">
        <v>8034</v>
      </c>
      <c r="U44" s="140">
        <f t="shared" si="1"/>
        <v>570</v>
      </c>
      <c r="V44" s="139">
        <v>122</v>
      </c>
      <c r="W44" s="140">
        <f t="shared" si="12"/>
        <v>-8</v>
      </c>
      <c r="X44" s="139">
        <v>197</v>
      </c>
      <c r="Y44" s="140">
        <f t="shared" si="11"/>
        <v>-19</v>
      </c>
      <c r="Z44" s="139">
        <v>1349</v>
      </c>
      <c r="AA44" s="140">
        <f t="shared" si="9"/>
        <v>-31</v>
      </c>
      <c r="AB44" s="141" t="s">
        <v>0</v>
      </c>
      <c r="AC44" s="141" t="s">
        <v>0</v>
      </c>
      <c r="AD44" s="103"/>
      <c r="AE44" s="96">
        <v>58</v>
      </c>
      <c r="AF44" s="86"/>
    </row>
    <row r="45" spans="1:32" s="12" customFormat="1" ht="19.5" customHeight="1" x14ac:dyDescent="0.15">
      <c r="A45" s="89"/>
      <c r="B45" s="194">
        <v>59</v>
      </c>
      <c r="C45" s="52"/>
      <c r="D45" s="139">
        <v>202975</v>
      </c>
      <c r="E45" s="140">
        <f t="shared" si="4"/>
        <v>-349</v>
      </c>
      <c r="F45" s="139">
        <v>96524</v>
      </c>
      <c r="G45" s="140">
        <f t="shared" si="5"/>
        <v>2025</v>
      </c>
      <c r="H45" s="141" t="s">
        <v>0</v>
      </c>
      <c r="I45" s="141" t="s">
        <v>0</v>
      </c>
      <c r="J45" s="139">
        <v>82019</v>
      </c>
      <c r="K45" s="140">
        <f t="shared" si="0"/>
        <v>2331</v>
      </c>
      <c r="L45" s="141" t="s">
        <v>0</v>
      </c>
      <c r="M45" s="141" t="s">
        <v>0</v>
      </c>
      <c r="N45" s="139">
        <v>44772</v>
      </c>
      <c r="O45" s="140">
        <f t="shared" si="6"/>
        <v>-490</v>
      </c>
      <c r="P45" s="141" t="s">
        <v>0</v>
      </c>
      <c r="Q45" s="141" t="s">
        <v>0</v>
      </c>
      <c r="R45" s="139">
        <v>12512</v>
      </c>
      <c r="S45" s="140">
        <f t="shared" si="10"/>
        <v>245</v>
      </c>
      <c r="T45" s="139">
        <v>8099</v>
      </c>
      <c r="U45" s="140">
        <f t="shared" si="1"/>
        <v>65</v>
      </c>
      <c r="V45" s="139">
        <v>116</v>
      </c>
      <c r="W45" s="140">
        <f t="shared" si="12"/>
        <v>-6</v>
      </c>
      <c r="X45" s="139">
        <v>185</v>
      </c>
      <c r="Y45" s="140">
        <f t="shared" si="11"/>
        <v>-12</v>
      </c>
      <c r="Z45" s="139">
        <v>1318</v>
      </c>
      <c r="AA45" s="140">
        <f t="shared" si="9"/>
        <v>-31</v>
      </c>
      <c r="AB45" s="141" t="s">
        <v>0</v>
      </c>
      <c r="AC45" s="141" t="s">
        <v>0</v>
      </c>
      <c r="AD45" s="103"/>
      <c r="AE45" s="96">
        <v>59</v>
      </c>
      <c r="AF45" s="86"/>
    </row>
    <row r="46" spans="1:32" s="12" customFormat="1" ht="19.5" customHeight="1" x14ac:dyDescent="0.15">
      <c r="A46" s="89"/>
      <c r="B46" s="194">
        <v>60</v>
      </c>
      <c r="C46" s="52"/>
      <c r="D46" s="139">
        <v>201285</v>
      </c>
      <c r="E46" s="140">
        <f t="shared" si="4"/>
        <v>-1690</v>
      </c>
      <c r="F46" s="139">
        <v>99887</v>
      </c>
      <c r="G46" s="140">
        <f t="shared" si="5"/>
        <v>3363</v>
      </c>
      <c r="H46" s="141" t="s">
        <v>0</v>
      </c>
      <c r="I46" s="141" t="s">
        <v>0</v>
      </c>
      <c r="J46" s="139">
        <v>85387</v>
      </c>
      <c r="K46" s="140">
        <f t="shared" si="0"/>
        <v>3368</v>
      </c>
      <c r="L46" s="141" t="s">
        <v>0</v>
      </c>
      <c r="M46" s="141" t="s">
        <v>0</v>
      </c>
      <c r="N46" s="139">
        <v>44406</v>
      </c>
      <c r="O46" s="140">
        <f t="shared" si="6"/>
        <v>-366</v>
      </c>
      <c r="P46" s="141" t="s">
        <v>0</v>
      </c>
      <c r="Q46" s="141" t="s">
        <v>0</v>
      </c>
      <c r="R46" s="139">
        <v>12021</v>
      </c>
      <c r="S46" s="140">
        <f t="shared" si="10"/>
        <v>-491</v>
      </c>
      <c r="T46" s="139">
        <v>7620</v>
      </c>
      <c r="U46" s="140">
        <f t="shared" si="1"/>
        <v>-479</v>
      </c>
      <c r="V46" s="139">
        <v>112</v>
      </c>
      <c r="W46" s="140">
        <f t="shared" si="12"/>
        <v>-4</v>
      </c>
      <c r="X46" s="139">
        <v>185</v>
      </c>
      <c r="Y46" s="283">
        <f t="shared" si="11"/>
        <v>0</v>
      </c>
      <c r="Z46" s="139">
        <v>1338</v>
      </c>
      <c r="AA46" s="140">
        <f t="shared" si="9"/>
        <v>20</v>
      </c>
      <c r="AB46" s="141" t="s">
        <v>0</v>
      </c>
      <c r="AC46" s="141" t="s">
        <v>0</v>
      </c>
      <c r="AD46" s="103"/>
      <c r="AE46" s="96">
        <v>60</v>
      </c>
      <c r="AF46" s="86"/>
    </row>
    <row r="47" spans="1:32" s="12" customFormat="1" ht="19.5" customHeight="1" x14ac:dyDescent="0.15">
      <c r="A47" s="89"/>
      <c r="B47" s="194"/>
      <c r="C47" s="52"/>
      <c r="D47" s="139"/>
      <c r="E47" s="140"/>
      <c r="F47" s="139"/>
      <c r="G47" s="140"/>
      <c r="H47" s="141"/>
      <c r="I47" s="141"/>
      <c r="J47" s="139"/>
      <c r="K47" s="140"/>
      <c r="L47" s="141"/>
      <c r="M47" s="141"/>
      <c r="N47" s="139"/>
      <c r="O47" s="140"/>
      <c r="P47" s="141"/>
      <c r="Q47" s="141"/>
      <c r="R47" s="139"/>
      <c r="S47" s="140"/>
      <c r="T47" s="139"/>
      <c r="U47" s="140"/>
      <c r="V47" s="139"/>
      <c r="W47" s="140"/>
      <c r="X47" s="139"/>
      <c r="Y47" s="140"/>
      <c r="Z47" s="139"/>
      <c r="AA47" s="140"/>
      <c r="AB47" s="141"/>
      <c r="AC47" s="141"/>
      <c r="AD47" s="103"/>
      <c r="AE47" s="96"/>
      <c r="AF47" s="86"/>
    </row>
    <row r="48" spans="1:32" s="12" customFormat="1" ht="19.5" customHeight="1" x14ac:dyDescent="0.15">
      <c r="A48" s="89"/>
      <c r="B48" s="194">
        <v>61</v>
      </c>
      <c r="C48" s="52"/>
      <c r="D48" s="139">
        <v>197866</v>
      </c>
      <c r="E48" s="140">
        <f>D48-D46</f>
        <v>-3419</v>
      </c>
      <c r="F48" s="139">
        <v>102620</v>
      </c>
      <c r="G48" s="140">
        <f>F48-F46</f>
        <v>2733</v>
      </c>
      <c r="H48" s="141" t="s">
        <v>0</v>
      </c>
      <c r="I48" s="141" t="s">
        <v>0</v>
      </c>
      <c r="J48" s="139">
        <v>86540</v>
      </c>
      <c r="K48" s="140">
        <f>J48-J46</f>
        <v>1153</v>
      </c>
      <c r="L48" s="141" t="s">
        <v>0</v>
      </c>
      <c r="M48" s="141" t="s">
        <v>0</v>
      </c>
      <c r="N48" s="139">
        <v>43852</v>
      </c>
      <c r="O48" s="140">
        <f>N48-N46</f>
        <v>-554</v>
      </c>
      <c r="P48" s="141" t="s">
        <v>0</v>
      </c>
      <c r="Q48" s="141" t="s">
        <v>0</v>
      </c>
      <c r="R48" s="139">
        <v>12949</v>
      </c>
      <c r="S48" s="140">
        <f>R48-R46</f>
        <v>928</v>
      </c>
      <c r="T48" s="139">
        <v>8510</v>
      </c>
      <c r="U48" s="140">
        <f>T48-T46</f>
        <v>890</v>
      </c>
      <c r="V48" s="139">
        <v>113</v>
      </c>
      <c r="W48" s="140">
        <f>V48-V46</f>
        <v>1</v>
      </c>
      <c r="X48" s="139">
        <v>184</v>
      </c>
      <c r="Y48" s="140">
        <f>X48-X46</f>
        <v>-1</v>
      </c>
      <c r="Z48" s="139">
        <v>1321</v>
      </c>
      <c r="AA48" s="140">
        <f>Z48-Z46</f>
        <v>-17</v>
      </c>
      <c r="AB48" s="141" t="s">
        <v>0</v>
      </c>
      <c r="AC48" s="141" t="s">
        <v>0</v>
      </c>
      <c r="AD48" s="103"/>
      <c r="AE48" s="96">
        <v>61</v>
      </c>
      <c r="AF48" s="86"/>
    </row>
    <row r="49" spans="1:32" s="12" customFormat="1" ht="19.5" customHeight="1" x14ac:dyDescent="0.15">
      <c r="A49" s="89"/>
      <c r="B49" s="194">
        <v>62</v>
      </c>
      <c r="C49" s="52"/>
      <c r="D49" s="139">
        <v>194230</v>
      </c>
      <c r="E49" s="140">
        <f t="shared" si="4"/>
        <v>-3636</v>
      </c>
      <c r="F49" s="139">
        <v>104002</v>
      </c>
      <c r="G49" s="140">
        <f t="shared" si="5"/>
        <v>1382</v>
      </c>
      <c r="H49" s="141" t="s">
        <v>0</v>
      </c>
      <c r="I49" s="141" t="s">
        <v>0</v>
      </c>
      <c r="J49" s="139">
        <v>88392</v>
      </c>
      <c r="K49" s="140">
        <f t="shared" si="0"/>
        <v>1852</v>
      </c>
      <c r="L49" s="141" t="s">
        <v>0</v>
      </c>
      <c r="M49" s="141" t="s">
        <v>0</v>
      </c>
      <c r="N49" s="139">
        <v>44177</v>
      </c>
      <c r="O49" s="140">
        <f t="shared" si="6"/>
        <v>325</v>
      </c>
      <c r="P49" s="141" t="s">
        <v>0</v>
      </c>
      <c r="Q49" s="141" t="s">
        <v>0</v>
      </c>
      <c r="R49" s="139">
        <v>14783</v>
      </c>
      <c r="S49" s="140">
        <f t="shared" si="10"/>
        <v>1834</v>
      </c>
      <c r="T49" s="139">
        <v>8855</v>
      </c>
      <c r="U49" s="140">
        <f t="shared" si="1"/>
        <v>345</v>
      </c>
      <c r="V49" s="139">
        <v>111</v>
      </c>
      <c r="W49" s="140">
        <f t="shared" si="12"/>
        <v>-2</v>
      </c>
      <c r="X49" s="139">
        <v>186</v>
      </c>
      <c r="Y49" s="140">
        <f t="shared" ref="Y49:Y70" si="13">X49-X48</f>
        <v>2</v>
      </c>
      <c r="Z49" s="139">
        <v>1302</v>
      </c>
      <c r="AA49" s="140">
        <f t="shared" si="9"/>
        <v>-19</v>
      </c>
      <c r="AB49" s="141" t="s">
        <v>0</v>
      </c>
      <c r="AC49" s="141" t="s">
        <v>0</v>
      </c>
      <c r="AD49" s="103"/>
      <c r="AE49" s="96">
        <v>62</v>
      </c>
      <c r="AF49" s="86"/>
    </row>
    <row r="50" spans="1:32" s="12" customFormat="1" ht="19.5" customHeight="1" x14ac:dyDescent="0.15">
      <c r="A50" s="89"/>
      <c r="B50" s="194">
        <v>63</v>
      </c>
      <c r="C50" s="52"/>
      <c r="D50" s="139">
        <v>191054</v>
      </c>
      <c r="E50" s="140">
        <f t="shared" si="4"/>
        <v>-3176</v>
      </c>
      <c r="F50" s="139">
        <v>103371</v>
      </c>
      <c r="G50" s="140">
        <f t="shared" si="5"/>
        <v>-631</v>
      </c>
      <c r="H50" s="141" t="s">
        <v>0</v>
      </c>
      <c r="I50" s="141" t="s">
        <v>0</v>
      </c>
      <c r="J50" s="139">
        <v>91256</v>
      </c>
      <c r="K50" s="140">
        <f t="shared" si="0"/>
        <v>2864</v>
      </c>
      <c r="L50" s="141" t="s">
        <v>0</v>
      </c>
      <c r="M50" s="141" t="s">
        <v>0</v>
      </c>
      <c r="N50" s="139">
        <v>45065</v>
      </c>
      <c r="O50" s="140">
        <f t="shared" si="6"/>
        <v>888</v>
      </c>
      <c r="P50" s="141" t="s">
        <v>0</v>
      </c>
      <c r="Q50" s="141" t="s">
        <v>0</v>
      </c>
      <c r="R50" s="139">
        <v>16174</v>
      </c>
      <c r="S50" s="140">
        <f t="shared" si="10"/>
        <v>1391</v>
      </c>
      <c r="T50" s="139">
        <v>9022</v>
      </c>
      <c r="U50" s="140">
        <f t="shared" si="1"/>
        <v>167</v>
      </c>
      <c r="V50" s="139">
        <v>109</v>
      </c>
      <c r="W50" s="140">
        <f t="shared" si="12"/>
        <v>-2</v>
      </c>
      <c r="X50" s="139">
        <v>179</v>
      </c>
      <c r="Y50" s="140">
        <f t="shared" si="13"/>
        <v>-7</v>
      </c>
      <c r="Z50" s="139">
        <v>1308</v>
      </c>
      <c r="AA50" s="140">
        <f t="shared" si="9"/>
        <v>6</v>
      </c>
      <c r="AB50" s="141" t="s">
        <v>0</v>
      </c>
      <c r="AC50" s="141" t="s">
        <v>0</v>
      </c>
      <c r="AD50" s="103"/>
      <c r="AE50" s="96">
        <v>63</v>
      </c>
      <c r="AF50" s="86"/>
    </row>
    <row r="51" spans="1:32" s="12" customFormat="1" ht="19.5" customHeight="1" x14ac:dyDescent="0.15">
      <c r="A51" s="89"/>
      <c r="B51" s="194"/>
      <c r="C51" s="52"/>
      <c r="D51" s="139"/>
      <c r="E51" s="140"/>
      <c r="F51" s="139"/>
      <c r="G51" s="140"/>
      <c r="H51" s="141"/>
      <c r="I51" s="141"/>
      <c r="J51" s="139"/>
      <c r="K51" s="140"/>
      <c r="L51" s="141"/>
      <c r="M51" s="141"/>
      <c r="N51" s="139"/>
      <c r="O51" s="140"/>
      <c r="P51" s="141"/>
      <c r="Q51" s="141"/>
      <c r="R51" s="139"/>
      <c r="S51" s="140"/>
      <c r="T51" s="139"/>
      <c r="U51" s="140"/>
      <c r="V51" s="139"/>
      <c r="W51" s="140"/>
      <c r="X51" s="139"/>
      <c r="Y51" s="140"/>
      <c r="Z51" s="139"/>
      <c r="AA51" s="140"/>
      <c r="AB51" s="141"/>
      <c r="AC51" s="141"/>
      <c r="AD51" s="103"/>
      <c r="AE51" s="96"/>
      <c r="AF51" s="86"/>
    </row>
    <row r="52" spans="1:32" s="12" customFormat="1" ht="19.5" customHeight="1" x14ac:dyDescent="0.15">
      <c r="A52" s="94" t="s">
        <v>28</v>
      </c>
      <c r="B52" s="194" t="s">
        <v>64</v>
      </c>
      <c r="C52" s="210" t="s">
        <v>3</v>
      </c>
      <c r="D52" s="139">
        <v>188969</v>
      </c>
      <c r="E52" s="140">
        <f>D52-D50</f>
        <v>-2085</v>
      </c>
      <c r="F52" s="139">
        <v>101449</v>
      </c>
      <c r="G52" s="140">
        <f>F52-F50</f>
        <v>-1922</v>
      </c>
      <c r="H52" s="141" t="s">
        <v>0</v>
      </c>
      <c r="I52" s="141" t="s">
        <v>0</v>
      </c>
      <c r="J52" s="139">
        <v>92977</v>
      </c>
      <c r="K52" s="140">
        <f>J52-J50</f>
        <v>1721</v>
      </c>
      <c r="L52" s="141" t="s">
        <v>0</v>
      </c>
      <c r="M52" s="141" t="s">
        <v>0</v>
      </c>
      <c r="N52" s="139">
        <v>44652</v>
      </c>
      <c r="O52" s="140">
        <f>N52-N50</f>
        <v>-413</v>
      </c>
      <c r="P52" s="141" t="s">
        <v>0</v>
      </c>
      <c r="Q52" s="141" t="s">
        <v>0</v>
      </c>
      <c r="R52" s="139">
        <v>18033</v>
      </c>
      <c r="S52" s="140">
        <f>R52-R50</f>
        <v>1859</v>
      </c>
      <c r="T52" s="139">
        <v>9155</v>
      </c>
      <c r="U52" s="140">
        <f>T52-T50</f>
        <v>133</v>
      </c>
      <c r="V52" s="139">
        <v>108</v>
      </c>
      <c r="W52" s="140">
        <f>V52-V50</f>
        <v>-1</v>
      </c>
      <c r="X52" s="139">
        <v>189</v>
      </c>
      <c r="Y52" s="140">
        <f>X52-X50</f>
        <v>10</v>
      </c>
      <c r="Z52" s="139">
        <v>1350</v>
      </c>
      <c r="AA52" s="140">
        <f>Z52-Z50</f>
        <v>42</v>
      </c>
      <c r="AB52" s="141" t="s">
        <v>0</v>
      </c>
      <c r="AC52" s="141" t="s">
        <v>0</v>
      </c>
      <c r="AD52" s="104" t="s">
        <v>28</v>
      </c>
      <c r="AE52" s="96" t="s">
        <v>64</v>
      </c>
      <c r="AF52" s="124" t="s">
        <v>3</v>
      </c>
    </row>
    <row r="53" spans="1:32" s="12" customFormat="1" ht="19.5" customHeight="1" x14ac:dyDescent="0.15">
      <c r="A53" s="89"/>
      <c r="B53" s="195" t="s">
        <v>65</v>
      </c>
      <c r="C53" s="52"/>
      <c r="D53" s="139">
        <v>186430</v>
      </c>
      <c r="E53" s="140">
        <f t="shared" si="4"/>
        <v>-2539</v>
      </c>
      <c r="F53" s="139">
        <v>99802</v>
      </c>
      <c r="G53" s="140">
        <f t="shared" si="5"/>
        <v>-1647</v>
      </c>
      <c r="H53" s="141" t="s">
        <v>0</v>
      </c>
      <c r="I53" s="141" t="s">
        <v>0</v>
      </c>
      <c r="J53" s="139">
        <v>94074</v>
      </c>
      <c r="K53" s="140">
        <f t="shared" si="0"/>
        <v>1097</v>
      </c>
      <c r="L53" s="141" t="s">
        <v>0</v>
      </c>
      <c r="M53" s="141" t="s">
        <v>0</v>
      </c>
      <c r="N53" s="139">
        <v>43956</v>
      </c>
      <c r="O53" s="140">
        <f t="shared" si="6"/>
        <v>-696</v>
      </c>
      <c r="P53" s="141" t="s">
        <v>0</v>
      </c>
      <c r="Q53" s="141" t="s">
        <v>0</v>
      </c>
      <c r="R53" s="139">
        <v>20129</v>
      </c>
      <c r="S53" s="140">
        <f t="shared" si="10"/>
        <v>2096</v>
      </c>
      <c r="T53" s="139">
        <v>9114</v>
      </c>
      <c r="U53" s="140">
        <f t="shared" si="1"/>
        <v>-41</v>
      </c>
      <c r="V53" s="139">
        <v>102</v>
      </c>
      <c r="W53" s="140">
        <f t="shared" si="12"/>
        <v>-6</v>
      </c>
      <c r="X53" s="139">
        <v>173</v>
      </c>
      <c r="Y53" s="140">
        <f t="shared" si="13"/>
        <v>-16</v>
      </c>
      <c r="Z53" s="139">
        <v>1441</v>
      </c>
      <c r="AA53" s="140">
        <f t="shared" si="9"/>
        <v>91</v>
      </c>
      <c r="AB53" s="141" t="s">
        <v>0</v>
      </c>
      <c r="AC53" s="141" t="s">
        <v>0</v>
      </c>
      <c r="AD53" s="103"/>
      <c r="AE53" s="97" t="s">
        <v>65</v>
      </c>
      <c r="AF53" s="86"/>
    </row>
    <row r="54" spans="1:32" s="12" customFormat="1" ht="19.5" customHeight="1" x14ac:dyDescent="0.15">
      <c r="A54" s="89"/>
      <c r="B54" s="195" t="s">
        <v>66</v>
      </c>
      <c r="C54" s="52"/>
      <c r="D54" s="139">
        <v>183410</v>
      </c>
      <c r="E54" s="140">
        <f t="shared" si="4"/>
        <v>-3020</v>
      </c>
      <c r="F54" s="139">
        <v>98928</v>
      </c>
      <c r="G54" s="140">
        <f t="shared" si="5"/>
        <v>-874</v>
      </c>
      <c r="H54" s="141" t="s">
        <v>0</v>
      </c>
      <c r="I54" s="141" t="s">
        <v>0</v>
      </c>
      <c r="J54" s="139">
        <v>94098</v>
      </c>
      <c r="K54" s="140">
        <f t="shared" si="0"/>
        <v>24</v>
      </c>
      <c r="L54" s="141" t="s">
        <v>0</v>
      </c>
      <c r="M54" s="141" t="s">
        <v>0</v>
      </c>
      <c r="N54" s="139">
        <v>43466</v>
      </c>
      <c r="O54" s="140">
        <f t="shared" si="6"/>
        <v>-490</v>
      </c>
      <c r="P54" s="141" t="s">
        <v>0</v>
      </c>
      <c r="Q54" s="141" t="s">
        <v>0</v>
      </c>
      <c r="R54" s="139">
        <v>21696</v>
      </c>
      <c r="S54" s="140">
        <f t="shared" si="10"/>
        <v>1567</v>
      </c>
      <c r="T54" s="139">
        <v>9501</v>
      </c>
      <c r="U54" s="140">
        <f t="shared" si="1"/>
        <v>387</v>
      </c>
      <c r="V54" s="139">
        <v>93</v>
      </c>
      <c r="W54" s="140">
        <f t="shared" si="12"/>
        <v>-9</v>
      </c>
      <c r="X54" s="139">
        <v>168</v>
      </c>
      <c r="Y54" s="140">
        <f t="shared" si="13"/>
        <v>-5</v>
      </c>
      <c r="Z54" s="139">
        <v>1484</v>
      </c>
      <c r="AA54" s="140">
        <f t="shared" si="9"/>
        <v>43</v>
      </c>
      <c r="AB54" s="141" t="s">
        <v>0</v>
      </c>
      <c r="AC54" s="141" t="s">
        <v>0</v>
      </c>
      <c r="AD54" s="103"/>
      <c r="AE54" s="97" t="s">
        <v>66</v>
      </c>
      <c r="AF54" s="86"/>
    </row>
    <row r="55" spans="1:32" s="12" customFormat="1" ht="19.5" customHeight="1" x14ac:dyDescent="0.15">
      <c r="A55" s="89"/>
      <c r="B55" s="195" t="s">
        <v>67</v>
      </c>
      <c r="C55" s="52"/>
      <c r="D55" s="139">
        <v>180113</v>
      </c>
      <c r="E55" s="140">
        <f t="shared" si="4"/>
        <v>-3297</v>
      </c>
      <c r="F55" s="139">
        <v>97975</v>
      </c>
      <c r="G55" s="140">
        <f t="shared" si="5"/>
        <v>-953</v>
      </c>
      <c r="H55" s="141" t="s">
        <v>0</v>
      </c>
      <c r="I55" s="141" t="s">
        <v>0</v>
      </c>
      <c r="J55" s="139">
        <v>93730</v>
      </c>
      <c r="K55" s="140">
        <f t="shared" si="0"/>
        <v>-368</v>
      </c>
      <c r="L55" s="141" t="s">
        <v>0</v>
      </c>
      <c r="M55" s="141" t="s">
        <v>0</v>
      </c>
      <c r="N55" s="139">
        <v>42805</v>
      </c>
      <c r="O55" s="140">
        <f t="shared" si="6"/>
        <v>-661</v>
      </c>
      <c r="P55" s="141" t="s">
        <v>0</v>
      </c>
      <c r="Q55" s="141" t="s">
        <v>0</v>
      </c>
      <c r="R55" s="139">
        <v>23424</v>
      </c>
      <c r="S55" s="140">
        <f t="shared" si="10"/>
        <v>1728</v>
      </c>
      <c r="T55" s="139">
        <v>9686</v>
      </c>
      <c r="U55" s="140">
        <f t="shared" si="1"/>
        <v>185</v>
      </c>
      <c r="V55" s="139">
        <v>91</v>
      </c>
      <c r="W55" s="140">
        <f t="shared" si="12"/>
        <v>-2</v>
      </c>
      <c r="X55" s="139">
        <v>179</v>
      </c>
      <c r="Y55" s="140">
        <f t="shared" si="13"/>
        <v>11</v>
      </c>
      <c r="Z55" s="139">
        <v>1487</v>
      </c>
      <c r="AA55" s="140">
        <f t="shared" si="9"/>
        <v>3</v>
      </c>
      <c r="AB55" s="141" t="s">
        <v>0</v>
      </c>
      <c r="AC55" s="141" t="s">
        <v>0</v>
      </c>
      <c r="AD55" s="103"/>
      <c r="AE55" s="97" t="s">
        <v>67</v>
      </c>
      <c r="AF55" s="86"/>
    </row>
    <row r="56" spans="1:32" s="12" customFormat="1" ht="19.5" customHeight="1" x14ac:dyDescent="0.15">
      <c r="A56" s="89"/>
      <c r="B56" s="195" t="s">
        <v>68</v>
      </c>
      <c r="C56" s="52"/>
      <c r="D56" s="139">
        <v>176701</v>
      </c>
      <c r="E56" s="140">
        <f t="shared" si="4"/>
        <v>-3412</v>
      </c>
      <c r="F56" s="139">
        <v>96407</v>
      </c>
      <c r="G56" s="140">
        <f t="shared" si="5"/>
        <v>-1568</v>
      </c>
      <c r="H56" s="141" t="s">
        <v>0</v>
      </c>
      <c r="I56" s="141" t="s">
        <v>0</v>
      </c>
      <c r="J56" s="139">
        <v>92896</v>
      </c>
      <c r="K56" s="140">
        <f t="shared" si="0"/>
        <v>-834</v>
      </c>
      <c r="L56" s="141" t="s">
        <v>0</v>
      </c>
      <c r="M56" s="141" t="s">
        <v>0</v>
      </c>
      <c r="N56" s="139">
        <v>41543</v>
      </c>
      <c r="O56" s="140">
        <f t="shared" si="6"/>
        <v>-1262</v>
      </c>
      <c r="P56" s="141" t="s">
        <v>0</v>
      </c>
      <c r="Q56" s="141" t="s">
        <v>0</v>
      </c>
      <c r="R56" s="139">
        <v>24163</v>
      </c>
      <c r="S56" s="140">
        <f t="shared" si="10"/>
        <v>739</v>
      </c>
      <c r="T56" s="139">
        <v>9127</v>
      </c>
      <c r="U56" s="140">
        <f t="shared" si="1"/>
        <v>-559</v>
      </c>
      <c r="V56" s="139">
        <v>82</v>
      </c>
      <c r="W56" s="140">
        <f t="shared" si="12"/>
        <v>-9</v>
      </c>
      <c r="X56" s="139">
        <v>169</v>
      </c>
      <c r="Y56" s="140">
        <f t="shared" si="13"/>
        <v>-10</v>
      </c>
      <c r="Z56" s="139">
        <v>1489</v>
      </c>
      <c r="AA56" s="140">
        <f t="shared" si="9"/>
        <v>2</v>
      </c>
      <c r="AB56" s="141" t="s">
        <v>0</v>
      </c>
      <c r="AC56" s="141" t="s">
        <v>0</v>
      </c>
      <c r="AD56" s="103"/>
      <c r="AE56" s="97" t="s">
        <v>68</v>
      </c>
      <c r="AF56" s="86"/>
    </row>
    <row r="57" spans="1:32" s="12" customFormat="1" ht="19.5" customHeight="1" x14ac:dyDescent="0.15">
      <c r="A57" s="89"/>
      <c r="B57" s="195" t="s">
        <v>69</v>
      </c>
      <c r="C57" s="52"/>
      <c r="D57" s="139">
        <v>172391</v>
      </c>
      <c r="E57" s="140">
        <f t="shared" si="4"/>
        <v>-4310</v>
      </c>
      <c r="F57" s="139">
        <v>94350</v>
      </c>
      <c r="G57" s="140">
        <f t="shared" si="5"/>
        <v>-2057</v>
      </c>
      <c r="H57" s="141" t="s">
        <v>0</v>
      </c>
      <c r="I57" s="141" t="s">
        <v>0</v>
      </c>
      <c r="J57" s="139">
        <v>92621</v>
      </c>
      <c r="K57" s="140">
        <f t="shared" si="0"/>
        <v>-275</v>
      </c>
      <c r="L57" s="141" t="s">
        <v>0</v>
      </c>
      <c r="M57" s="141" t="s">
        <v>0</v>
      </c>
      <c r="N57" s="139">
        <v>40243</v>
      </c>
      <c r="O57" s="140">
        <f t="shared" si="6"/>
        <v>-1300</v>
      </c>
      <c r="P57" s="141" t="s">
        <v>0</v>
      </c>
      <c r="Q57" s="141" t="s">
        <v>0</v>
      </c>
      <c r="R57" s="139">
        <v>23582</v>
      </c>
      <c r="S57" s="140">
        <f t="shared" si="10"/>
        <v>-581</v>
      </c>
      <c r="T57" s="139">
        <v>9010</v>
      </c>
      <c r="U57" s="140">
        <f t="shared" si="1"/>
        <v>-117</v>
      </c>
      <c r="V57" s="139">
        <v>83</v>
      </c>
      <c r="W57" s="140">
        <f t="shared" si="12"/>
        <v>1</v>
      </c>
      <c r="X57" s="139">
        <v>163</v>
      </c>
      <c r="Y57" s="140">
        <f t="shared" si="13"/>
        <v>-6</v>
      </c>
      <c r="Z57" s="139">
        <v>1505</v>
      </c>
      <c r="AA57" s="140">
        <f t="shared" si="9"/>
        <v>16</v>
      </c>
      <c r="AB57" s="141" t="s">
        <v>0</v>
      </c>
      <c r="AC57" s="141" t="s">
        <v>0</v>
      </c>
      <c r="AD57" s="103"/>
      <c r="AE57" s="97" t="s">
        <v>69</v>
      </c>
      <c r="AF57" s="86"/>
    </row>
    <row r="58" spans="1:32" s="12" customFormat="1" ht="19.5" customHeight="1" x14ac:dyDescent="0.15">
      <c r="A58" s="89"/>
      <c r="B58" s="195" t="s">
        <v>70</v>
      </c>
      <c r="C58" s="52"/>
      <c r="D58" s="139">
        <v>167381</v>
      </c>
      <c r="E58" s="140">
        <f t="shared" si="4"/>
        <v>-5010</v>
      </c>
      <c r="F58" s="139">
        <v>93274</v>
      </c>
      <c r="G58" s="140">
        <f t="shared" si="5"/>
        <v>-1076</v>
      </c>
      <c r="H58" s="141" t="s">
        <v>0</v>
      </c>
      <c r="I58" s="141" t="s">
        <v>0</v>
      </c>
      <c r="J58" s="139">
        <v>91998</v>
      </c>
      <c r="K58" s="140">
        <f t="shared" si="0"/>
        <v>-623</v>
      </c>
      <c r="L58" s="141" t="s">
        <v>0</v>
      </c>
      <c r="M58" s="141" t="s">
        <v>0</v>
      </c>
      <c r="N58" s="139">
        <v>39242</v>
      </c>
      <c r="O58" s="140">
        <f t="shared" si="6"/>
        <v>-1001</v>
      </c>
      <c r="P58" s="141" t="s">
        <v>0</v>
      </c>
      <c r="Q58" s="141" t="s">
        <v>0</v>
      </c>
      <c r="R58" s="139">
        <v>23596</v>
      </c>
      <c r="S58" s="140">
        <f t="shared" si="10"/>
        <v>14</v>
      </c>
      <c r="T58" s="139">
        <v>8714</v>
      </c>
      <c r="U58" s="140">
        <f t="shared" si="1"/>
        <v>-296</v>
      </c>
      <c r="V58" s="139">
        <v>77</v>
      </c>
      <c r="W58" s="140">
        <f t="shared" si="12"/>
        <v>-6</v>
      </c>
      <c r="X58" s="139">
        <v>153</v>
      </c>
      <c r="Y58" s="140">
        <f t="shared" si="13"/>
        <v>-10</v>
      </c>
      <c r="Z58" s="139">
        <v>1502</v>
      </c>
      <c r="AA58" s="140">
        <f t="shared" si="9"/>
        <v>-3</v>
      </c>
      <c r="AB58" s="141" t="s">
        <v>0</v>
      </c>
      <c r="AC58" s="141" t="s">
        <v>0</v>
      </c>
      <c r="AD58" s="103"/>
      <c r="AE58" s="97" t="s">
        <v>70</v>
      </c>
      <c r="AF58" s="86"/>
    </row>
    <row r="59" spans="1:32" s="12" customFormat="1" ht="19.5" customHeight="1" x14ac:dyDescent="0.15">
      <c r="A59" s="89"/>
      <c r="B59" s="195" t="s">
        <v>71</v>
      </c>
      <c r="C59" s="52"/>
      <c r="D59" s="139">
        <v>161609</v>
      </c>
      <c r="E59" s="140">
        <f t="shared" si="4"/>
        <v>-5772</v>
      </c>
      <c r="F59" s="139">
        <v>92498</v>
      </c>
      <c r="G59" s="140">
        <f t="shared" si="5"/>
        <v>-776</v>
      </c>
      <c r="H59" s="141" t="s">
        <v>0</v>
      </c>
      <c r="I59" s="141" t="s">
        <v>0</v>
      </c>
      <c r="J59" s="139">
        <v>90266</v>
      </c>
      <c r="K59" s="140">
        <f t="shared" si="0"/>
        <v>-1732</v>
      </c>
      <c r="L59" s="141" t="s">
        <v>0</v>
      </c>
      <c r="M59" s="141" t="s">
        <v>0</v>
      </c>
      <c r="N59" s="139">
        <v>38925</v>
      </c>
      <c r="O59" s="140">
        <f t="shared" si="6"/>
        <v>-317</v>
      </c>
      <c r="P59" s="141" t="s">
        <v>0</v>
      </c>
      <c r="Q59" s="141" t="s">
        <v>0</v>
      </c>
      <c r="R59" s="139">
        <v>24076</v>
      </c>
      <c r="S59" s="140">
        <f t="shared" si="10"/>
        <v>480</v>
      </c>
      <c r="T59" s="139">
        <v>8450</v>
      </c>
      <c r="U59" s="140">
        <f t="shared" si="1"/>
        <v>-264</v>
      </c>
      <c r="V59" s="139">
        <v>74</v>
      </c>
      <c r="W59" s="140">
        <f t="shared" si="12"/>
        <v>-3</v>
      </c>
      <c r="X59" s="139">
        <v>164</v>
      </c>
      <c r="Y59" s="140">
        <f t="shared" si="13"/>
        <v>11</v>
      </c>
      <c r="Z59" s="139">
        <v>1512</v>
      </c>
      <c r="AA59" s="140">
        <f t="shared" si="9"/>
        <v>10</v>
      </c>
      <c r="AB59" s="141" t="s">
        <v>0</v>
      </c>
      <c r="AC59" s="141" t="s">
        <v>0</v>
      </c>
      <c r="AD59" s="103"/>
      <c r="AE59" s="97" t="s">
        <v>71</v>
      </c>
      <c r="AF59" s="86"/>
    </row>
    <row r="60" spans="1:32" s="12" customFormat="1" ht="19.5" customHeight="1" x14ac:dyDescent="0.15">
      <c r="A60" s="89"/>
      <c r="B60" s="195" t="s">
        <v>72</v>
      </c>
      <c r="C60" s="52"/>
      <c r="D60" s="139">
        <v>155948</v>
      </c>
      <c r="E60" s="140">
        <f t="shared" si="4"/>
        <v>-5661</v>
      </c>
      <c r="F60" s="139">
        <v>91348</v>
      </c>
      <c r="G60" s="140">
        <f t="shared" si="5"/>
        <v>-1150</v>
      </c>
      <c r="H60" s="141" t="s">
        <v>0</v>
      </c>
      <c r="I60" s="141" t="s">
        <v>0</v>
      </c>
      <c r="J60" s="139">
        <v>88070</v>
      </c>
      <c r="K60" s="140">
        <f t="shared" si="0"/>
        <v>-2196</v>
      </c>
      <c r="L60" s="141" t="s">
        <v>0</v>
      </c>
      <c r="M60" s="141" t="s">
        <v>0</v>
      </c>
      <c r="N60" s="139">
        <v>38800</v>
      </c>
      <c r="O60" s="140">
        <f t="shared" si="6"/>
        <v>-125</v>
      </c>
      <c r="P60" s="141" t="s">
        <v>0</v>
      </c>
      <c r="Q60" s="141" t="s">
        <v>0</v>
      </c>
      <c r="R60" s="139">
        <v>28644</v>
      </c>
      <c r="S60" s="140">
        <f t="shared" si="10"/>
        <v>4568</v>
      </c>
      <c r="T60" s="139">
        <v>2753</v>
      </c>
      <c r="U60" s="140">
        <f t="shared" si="1"/>
        <v>-5697</v>
      </c>
      <c r="V60" s="139">
        <v>64</v>
      </c>
      <c r="W60" s="140">
        <f t="shared" si="12"/>
        <v>-10</v>
      </c>
      <c r="X60" s="139">
        <v>161</v>
      </c>
      <c r="Y60" s="140">
        <f t="shared" si="13"/>
        <v>-3</v>
      </c>
      <c r="Z60" s="139">
        <v>1484</v>
      </c>
      <c r="AA60" s="140">
        <f t="shared" si="9"/>
        <v>-28</v>
      </c>
      <c r="AB60" s="141" t="s">
        <v>0</v>
      </c>
      <c r="AC60" s="141" t="s">
        <v>0</v>
      </c>
      <c r="AD60" s="103"/>
      <c r="AE60" s="97" t="s">
        <v>72</v>
      </c>
      <c r="AF60" s="86"/>
    </row>
    <row r="61" spans="1:32" s="12" customFormat="1" ht="19.5" customHeight="1" x14ac:dyDescent="0.15">
      <c r="A61" s="89"/>
      <c r="B61" s="195" t="s">
        <v>73</v>
      </c>
      <c r="C61" s="52"/>
      <c r="D61" s="139">
        <v>151132</v>
      </c>
      <c r="E61" s="140">
        <f t="shared" si="4"/>
        <v>-4816</v>
      </c>
      <c r="F61" s="139">
        <v>88662</v>
      </c>
      <c r="G61" s="140">
        <f t="shared" si="5"/>
        <v>-2686</v>
      </c>
      <c r="H61" s="141" t="s">
        <v>0</v>
      </c>
      <c r="I61" s="141" t="s">
        <v>0</v>
      </c>
      <c r="J61" s="139">
        <v>86749</v>
      </c>
      <c r="K61" s="140">
        <f t="shared" si="0"/>
        <v>-1321</v>
      </c>
      <c r="L61" s="141" t="s">
        <v>0</v>
      </c>
      <c r="M61" s="141" t="s">
        <v>0</v>
      </c>
      <c r="N61" s="139">
        <v>38119</v>
      </c>
      <c r="O61" s="140">
        <f t="shared" si="6"/>
        <v>-681</v>
      </c>
      <c r="P61" s="141" t="s">
        <v>0</v>
      </c>
      <c r="Q61" s="141" t="s">
        <v>0</v>
      </c>
      <c r="R61" s="139">
        <v>27276</v>
      </c>
      <c r="S61" s="140">
        <f t="shared" si="10"/>
        <v>-1368</v>
      </c>
      <c r="T61" s="139">
        <v>2632</v>
      </c>
      <c r="U61" s="140">
        <f t="shared" si="1"/>
        <v>-121</v>
      </c>
      <c r="V61" s="139">
        <v>70</v>
      </c>
      <c r="W61" s="140">
        <f t="shared" si="12"/>
        <v>6</v>
      </c>
      <c r="X61" s="139">
        <v>140</v>
      </c>
      <c r="Y61" s="140">
        <f t="shared" si="13"/>
        <v>-21</v>
      </c>
      <c r="Z61" s="139">
        <v>1515</v>
      </c>
      <c r="AA61" s="140">
        <f t="shared" si="9"/>
        <v>31</v>
      </c>
      <c r="AB61" s="141" t="s">
        <v>0</v>
      </c>
      <c r="AC61" s="141" t="s">
        <v>0</v>
      </c>
      <c r="AD61" s="103"/>
      <c r="AE61" s="97" t="s">
        <v>73</v>
      </c>
      <c r="AF61" s="86"/>
    </row>
    <row r="62" spans="1:32" s="12" customFormat="1" ht="19.5" customHeight="1" x14ac:dyDescent="0.15">
      <c r="A62" s="89"/>
      <c r="B62" s="195"/>
      <c r="C62" s="52"/>
      <c r="D62" s="139"/>
      <c r="E62" s="140"/>
      <c r="F62" s="139"/>
      <c r="G62" s="140"/>
      <c r="H62" s="141"/>
      <c r="I62" s="141"/>
      <c r="J62" s="139"/>
      <c r="K62" s="140"/>
      <c r="L62" s="141"/>
      <c r="M62" s="141"/>
      <c r="N62" s="139"/>
      <c r="O62" s="140"/>
      <c r="P62" s="141"/>
      <c r="Q62" s="141"/>
      <c r="R62" s="139"/>
      <c r="S62" s="140"/>
      <c r="T62" s="139"/>
      <c r="U62" s="140"/>
      <c r="V62" s="139"/>
      <c r="W62" s="140"/>
      <c r="X62" s="139"/>
      <c r="Y62" s="140"/>
      <c r="Z62" s="139"/>
      <c r="AA62" s="140"/>
      <c r="AB62" s="141"/>
      <c r="AC62" s="141"/>
      <c r="AD62" s="103"/>
      <c r="AE62" s="97"/>
      <c r="AF62" s="86"/>
    </row>
    <row r="63" spans="1:32" s="12" customFormat="1" ht="19.5" customHeight="1" x14ac:dyDescent="0.15">
      <c r="A63" s="89"/>
      <c r="B63" s="195" t="s">
        <v>37</v>
      </c>
      <c r="C63" s="52"/>
      <c r="D63" s="139">
        <v>146782</v>
      </c>
      <c r="E63" s="140">
        <f>D63-D61</f>
        <v>-4350</v>
      </c>
      <c r="F63" s="139">
        <v>85695</v>
      </c>
      <c r="G63" s="140">
        <f>F63-F61</f>
        <v>-2967</v>
      </c>
      <c r="H63" s="141" t="s">
        <v>0</v>
      </c>
      <c r="I63" s="141" t="s">
        <v>0</v>
      </c>
      <c r="J63" s="139">
        <v>85992</v>
      </c>
      <c r="K63" s="140">
        <f>J63-J61</f>
        <v>-757</v>
      </c>
      <c r="L63" s="141" t="s">
        <v>0</v>
      </c>
      <c r="M63" s="141" t="s">
        <v>0</v>
      </c>
      <c r="N63" s="139">
        <v>37737</v>
      </c>
      <c r="O63" s="140">
        <f>N63-N61</f>
        <v>-382</v>
      </c>
      <c r="P63" s="141" t="s">
        <v>0</v>
      </c>
      <c r="Q63" s="141" t="s">
        <v>0</v>
      </c>
      <c r="R63" s="139">
        <v>27441</v>
      </c>
      <c r="S63" s="140">
        <f>R63-R61</f>
        <v>165</v>
      </c>
      <c r="T63" s="139">
        <v>2418</v>
      </c>
      <c r="U63" s="140">
        <f>T63-T61</f>
        <v>-214</v>
      </c>
      <c r="V63" s="139">
        <v>63</v>
      </c>
      <c r="W63" s="140">
        <f>V63-V61</f>
        <v>-7</v>
      </c>
      <c r="X63" s="139">
        <v>122</v>
      </c>
      <c r="Y63" s="140">
        <f>X63-X61</f>
        <v>-18</v>
      </c>
      <c r="Z63" s="139">
        <v>1564</v>
      </c>
      <c r="AA63" s="140">
        <f>Z63-Z61</f>
        <v>49</v>
      </c>
      <c r="AB63" s="141" t="s">
        <v>0</v>
      </c>
      <c r="AC63" s="141" t="s">
        <v>0</v>
      </c>
      <c r="AD63" s="103"/>
      <c r="AE63" s="97" t="s">
        <v>37</v>
      </c>
      <c r="AF63" s="86"/>
    </row>
    <row r="64" spans="1:32" s="12" customFormat="1" ht="19.5" customHeight="1" x14ac:dyDescent="0.15">
      <c r="A64" s="89"/>
      <c r="B64" s="195" t="s">
        <v>38</v>
      </c>
      <c r="C64" s="52"/>
      <c r="D64" s="139">
        <v>142551</v>
      </c>
      <c r="E64" s="140">
        <f t="shared" si="4"/>
        <v>-4231</v>
      </c>
      <c r="F64" s="139">
        <v>82598</v>
      </c>
      <c r="G64" s="140">
        <f t="shared" si="5"/>
        <v>-3097</v>
      </c>
      <c r="H64" s="141" t="s">
        <v>0</v>
      </c>
      <c r="I64" s="141" t="s">
        <v>0</v>
      </c>
      <c r="J64" s="139">
        <v>84993</v>
      </c>
      <c r="K64" s="140">
        <f t="shared" si="0"/>
        <v>-999</v>
      </c>
      <c r="L64" s="141" t="s">
        <v>0</v>
      </c>
      <c r="M64" s="141" t="s">
        <v>0</v>
      </c>
      <c r="N64" s="139">
        <v>37888</v>
      </c>
      <c r="O64" s="140">
        <f t="shared" si="6"/>
        <v>151</v>
      </c>
      <c r="P64" s="141" t="s">
        <v>0</v>
      </c>
      <c r="Q64" s="141" t="s">
        <v>0</v>
      </c>
      <c r="R64" s="139">
        <v>27381</v>
      </c>
      <c r="S64" s="140">
        <f t="shared" si="10"/>
        <v>-60</v>
      </c>
      <c r="T64" s="139">
        <v>2317</v>
      </c>
      <c r="U64" s="140">
        <f t="shared" si="1"/>
        <v>-101</v>
      </c>
      <c r="V64" s="142">
        <v>61</v>
      </c>
      <c r="W64" s="140">
        <f t="shared" si="12"/>
        <v>-2</v>
      </c>
      <c r="X64" s="142">
        <v>119</v>
      </c>
      <c r="Y64" s="140">
        <f t="shared" si="13"/>
        <v>-3</v>
      </c>
      <c r="Z64" s="139">
        <v>1586</v>
      </c>
      <c r="AA64" s="140">
        <f t="shared" si="9"/>
        <v>22</v>
      </c>
      <c r="AB64" s="141" t="s">
        <v>0</v>
      </c>
      <c r="AC64" s="141" t="s">
        <v>0</v>
      </c>
      <c r="AD64" s="103"/>
      <c r="AE64" s="97" t="s">
        <v>38</v>
      </c>
      <c r="AF64" s="86"/>
    </row>
    <row r="65" spans="1:32" s="12" customFormat="1" ht="19.5" customHeight="1" x14ac:dyDescent="0.15">
      <c r="A65" s="89"/>
      <c r="B65" s="195" t="s">
        <v>39</v>
      </c>
      <c r="C65" s="52"/>
      <c r="D65" s="143">
        <v>139933</v>
      </c>
      <c r="E65" s="140">
        <f t="shared" si="4"/>
        <v>-2618</v>
      </c>
      <c r="F65" s="143">
        <v>79624</v>
      </c>
      <c r="G65" s="140">
        <f t="shared" si="5"/>
        <v>-2974</v>
      </c>
      <c r="H65" s="141" t="s">
        <v>0</v>
      </c>
      <c r="I65" s="141" t="s">
        <v>0</v>
      </c>
      <c r="J65" s="143">
        <v>82405</v>
      </c>
      <c r="K65" s="140">
        <f t="shared" si="0"/>
        <v>-2588</v>
      </c>
      <c r="L65" s="141" t="s">
        <v>0</v>
      </c>
      <c r="M65" s="141" t="s">
        <v>0</v>
      </c>
      <c r="N65" s="143">
        <v>37343</v>
      </c>
      <c r="O65" s="140">
        <f t="shared" si="6"/>
        <v>-545</v>
      </c>
      <c r="P65" s="141" t="s">
        <v>0</v>
      </c>
      <c r="Q65" s="141" t="s">
        <v>0</v>
      </c>
      <c r="R65" s="143">
        <v>27363</v>
      </c>
      <c r="S65" s="140">
        <f t="shared" si="10"/>
        <v>-18</v>
      </c>
      <c r="T65" s="143">
        <v>2025</v>
      </c>
      <c r="U65" s="140">
        <f t="shared" si="1"/>
        <v>-292</v>
      </c>
      <c r="V65" s="143">
        <v>58</v>
      </c>
      <c r="W65" s="140">
        <f t="shared" si="12"/>
        <v>-3</v>
      </c>
      <c r="X65" s="143">
        <v>129</v>
      </c>
      <c r="Y65" s="140">
        <f t="shared" si="13"/>
        <v>10</v>
      </c>
      <c r="Z65" s="143">
        <v>1622</v>
      </c>
      <c r="AA65" s="140">
        <f t="shared" si="9"/>
        <v>36</v>
      </c>
      <c r="AB65" s="141" t="s">
        <v>0</v>
      </c>
      <c r="AC65" s="141" t="s">
        <v>0</v>
      </c>
      <c r="AD65" s="103"/>
      <c r="AE65" s="97" t="s">
        <v>39</v>
      </c>
      <c r="AF65" s="86"/>
    </row>
    <row r="66" spans="1:32" s="19" customFormat="1" ht="19.5" customHeight="1" x14ac:dyDescent="0.15">
      <c r="A66" s="88"/>
      <c r="B66" s="195" t="s">
        <v>40</v>
      </c>
      <c r="C66" s="53"/>
      <c r="D66" s="139">
        <v>137526</v>
      </c>
      <c r="E66" s="140">
        <f t="shared" si="4"/>
        <v>-2407</v>
      </c>
      <c r="F66" s="139">
        <v>76531</v>
      </c>
      <c r="G66" s="140">
        <f t="shared" si="5"/>
        <v>-3093</v>
      </c>
      <c r="H66" s="141" t="s">
        <v>0</v>
      </c>
      <c r="I66" s="141" t="s">
        <v>0</v>
      </c>
      <c r="J66" s="139">
        <v>79722</v>
      </c>
      <c r="K66" s="140">
        <f t="shared" si="0"/>
        <v>-2683</v>
      </c>
      <c r="L66" s="141" t="s">
        <v>0</v>
      </c>
      <c r="M66" s="141" t="s">
        <v>0</v>
      </c>
      <c r="N66" s="139">
        <v>37182</v>
      </c>
      <c r="O66" s="140">
        <f t="shared" si="6"/>
        <v>-161</v>
      </c>
      <c r="P66" s="141" t="s">
        <v>0</v>
      </c>
      <c r="Q66" s="141" t="s">
        <v>0</v>
      </c>
      <c r="R66" s="139">
        <v>28017</v>
      </c>
      <c r="S66" s="140">
        <f t="shared" si="10"/>
        <v>654</v>
      </c>
      <c r="T66" s="139">
        <v>1909</v>
      </c>
      <c r="U66" s="140">
        <f t="shared" si="1"/>
        <v>-116</v>
      </c>
      <c r="V66" s="142">
        <v>59</v>
      </c>
      <c r="W66" s="140">
        <f t="shared" si="12"/>
        <v>1</v>
      </c>
      <c r="X66" s="142">
        <v>131</v>
      </c>
      <c r="Y66" s="140">
        <f t="shared" si="13"/>
        <v>2</v>
      </c>
      <c r="Z66" s="139">
        <v>1657</v>
      </c>
      <c r="AA66" s="140">
        <f t="shared" si="9"/>
        <v>35</v>
      </c>
      <c r="AB66" s="141" t="s">
        <v>0</v>
      </c>
      <c r="AC66" s="141" t="s">
        <v>0</v>
      </c>
      <c r="AD66" s="105"/>
      <c r="AE66" s="97" t="s">
        <v>40</v>
      </c>
      <c r="AF66" s="55"/>
    </row>
    <row r="67" spans="1:32" s="20" customFormat="1" ht="19.5" customHeight="1" x14ac:dyDescent="0.15">
      <c r="A67" s="88"/>
      <c r="B67" s="195" t="s">
        <v>41</v>
      </c>
      <c r="C67" s="53"/>
      <c r="D67" s="144">
        <v>136053</v>
      </c>
      <c r="E67" s="140">
        <f t="shared" si="4"/>
        <v>-1473</v>
      </c>
      <c r="F67" s="144">
        <v>73402</v>
      </c>
      <c r="G67" s="140">
        <f t="shared" si="5"/>
        <v>-3129</v>
      </c>
      <c r="H67" s="141" t="s">
        <v>0</v>
      </c>
      <c r="I67" s="141" t="s">
        <v>0</v>
      </c>
      <c r="J67" s="144">
        <v>76912</v>
      </c>
      <c r="K67" s="140">
        <f t="shared" si="0"/>
        <v>-2810</v>
      </c>
      <c r="L67" s="145">
        <v>336</v>
      </c>
      <c r="M67" s="141" t="s">
        <v>62</v>
      </c>
      <c r="N67" s="144">
        <v>36992</v>
      </c>
      <c r="O67" s="140">
        <f t="shared" si="6"/>
        <v>-190</v>
      </c>
      <c r="P67" s="141" t="s">
        <v>0</v>
      </c>
      <c r="Q67" s="141" t="s">
        <v>0</v>
      </c>
      <c r="R67" s="144">
        <v>28434</v>
      </c>
      <c r="S67" s="140">
        <f t="shared" si="10"/>
        <v>417</v>
      </c>
      <c r="T67" s="144">
        <v>1921</v>
      </c>
      <c r="U67" s="140">
        <f t="shared" si="1"/>
        <v>12</v>
      </c>
      <c r="V67" s="144">
        <v>64</v>
      </c>
      <c r="W67" s="140">
        <f t="shared" si="12"/>
        <v>5</v>
      </c>
      <c r="X67" s="144">
        <v>129</v>
      </c>
      <c r="Y67" s="140">
        <f t="shared" si="13"/>
        <v>-2</v>
      </c>
      <c r="Z67" s="144">
        <v>1722</v>
      </c>
      <c r="AA67" s="140">
        <f t="shared" si="9"/>
        <v>65</v>
      </c>
      <c r="AB67" s="141" t="s">
        <v>0</v>
      </c>
      <c r="AC67" s="141" t="s">
        <v>0</v>
      </c>
      <c r="AD67" s="105"/>
      <c r="AE67" s="97" t="s">
        <v>41</v>
      </c>
      <c r="AF67" s="55"/>
    </row>
    <row r="68" spans="1:32" s="21" customFormat="1" ht="19.5" customHeight="1" x14ac:dyDescent="0.15">
      <c r="A68" s="90"/>
      <c r="B68" s="195" t="s">
        <v>42</v>
      </c>
      <c r="C68" s="56"/>
      <c r="D68" s="145">
        <v>134432</v>
      </c>
      <c r="E68" s="140">
        <f t="shared" si="4"/>
        <v>-1621</v>
      </c>
      <c r="F68" s="145">
        <v>71356</v>
      </c>
      <c r="G68" s="140">
        <f t="shared" si="5"/>
        <v>-2046</v>
      </c>
      <c r="H68" s="141" t="s">
        <v>0</v>
      </c>
      <c r="I68" s="141" t="s">
        <v>0</v>
      </c>
      <c r="J68" s="145">
        <v>74487</v>
      </c>
      <c r="K68" s="140">
        <f t="shared" si="0"/>
        <v>-2425</v>
      </c>
      <c r="L68" s="145">
        <v>325</v>
      </c>
      <c r="M68" s="145">
        <f t="shared" ref="M68:M80" si="14">L68-L67</f>
        <v>-11</v>
      </c>
      <c r="N68" s="145">
        <v>36646</v>
      </c>
      <c r="O68" s="140">
        <f t="shared" si="6"/>
        <v>-346</v>
      </c>
      <c r="P68" s="141" t="s">
        <v>0</v>
      </c>
      <c r="Q68" s="141" t="s">
        <v>0</v>
      </c>
      <c r="R68" s="145">
        <v>27466</v>
      </c>
      <c r="S68" s="140">
        <f t="shared" si="10"/>
        <v>-968</v>
      </c>
      <c r="T68" s="145">
        <v>1992</v>
      </c>
      <c r="U68" s="140">
        <f t="shared" si="1"/>
        <v>71</v>
      </c>
      <c r="V68" s="145">
        <v>69</v>
      </c>
      <c r="W68" s="140">
        <f t="shared" si="12"/>
        <v>5</v>
      </c>
      <c r="X68" s="145">
        <v>127</v>
      </c>
      <c r="Y68" s="140">
        <f t="shared" si="13"/>
        <v>-2</v>
      </c>
      <c r="Z68" s="145">
        <v>1728</v>
      </c>
      <c r="AA68" s="140">
        <f t="shared" si="9"/>
        <v>6</v>
      </c>
      <c r="AB68" s="141" t="s">
        <v>0</v>
      </c>
      <c r="AC68" s="141" t="s">
        <v>0</v>
      </c>
      <c r="AD68" s="106"/>
      <c r="AE68" s="97" t="s">
        <v>42</v>
      </c>
      <c r="AF68" s="87"/>
    </row>
    <row r="69" spans="1:32" s="21" customFormat="1" ht="19.5" customHeight="1" x14ac:dyDescent="0.15">
      <c r="A69" s="90"/>
      <c r="B69" s="195" t="s">
        <v>43</v>
      </c>
      <c r="C69" s="56"/>
      <c r="D69" s="145">
        <v>133432</v>
      </c>
      <c r="E69" s="140">
        <f t="shared" si="4"/>
        <v>-1000</v>
      </c>
      <c r="F69" s="145">
        <v>69960</v>
      </c>
      <c r="G69" s="140">
        <f t="shared" si="5"/>
        <v>-1396</v>
      </c>
      <c r="H69" s="141" t="s">
        <v>0</v>
      </c>
      <c r="I69" s="141" t="s">
        <v>0</v>
      </c>
      <c r="J69" s="145">
        <v>71777</v>
      </c>
      <c r="K69" s="140">
        <f t="shared" si="0"/>
        <v>-2710</v>
      </c>
      <c r="L69" s="145">
        <v>351</v>
      </c>
      <c r="M69" s="145">
        <f t="shared" si="14"/>
        <v>26</v>
      </c>
      <c r="N69" s="145">
        <v>36312</v>
      </c>
      <c r="O69" s="140">
        <f t="shared" si="6"/>
        <v>-334</v>
      </c>
      <c r="P69" s="141" t="s">
        <v>0</v>
      </c>
      <c r="Q69" s="141" t="s">
        <v>0</v>
      </c>
      <c r="R69" s="145">
        <v>26185</v>
      </c>
      <c r="S69" s="140">
        <f t="shared" si="10"/>
        <v>-1281</v>
      </c>
      <c r="T69" s="145">
        <v>1868</v>
      </c>
      <c r="U69" s="140">
        <f t="shared" si="1"/>
        <v>-124</v>
      </c>
      <c r="V69" s="145">
        <v>81</v>
      </c>
      <c r="W69" s="140">
        <f t="shared" si="12"/>
        <v>12</v>
      </c>
      <c r="X69" s="145">
        <v>131</v>
      </c>
      <c r="Y69" s="140">
        <f t="shared" si="13"/>
        <v>4</v>
      </c>
      <c r="Z69" s="145">
        <v>1754</v>
      </c>
      <c r="AA69" s="140">
        <f t="shared" si="9"/>
        <v>26</v>
      </c>
      <c r="AB69" s="141" t="s">
        <v>0</v>
      </c>
      <c r="AC69" s="141" t="s">
        <v>0</v>
      </c>
      <c r="AD69" s="106"/>
      <c r="AE69" s="97" t="s">
        <v>43</v>
      </c>
      <c r="AF69" s="87"/>
    </row>
    <row r="70" spans="1:32" s="19" customFormat="1" ht="19.5" customHeight="1" x14ac:dyDescent="0.15">
      <c r="A70" s="90"/>
      <c r="B70" s="195" t="s">
        <v>44</v>
      </c>
      <c r="C70" s="56"/>
      <c r="D70" s="145">
        <v>132876</v>
      </c>
      <c r="E70" s="140">
        <f t="shared" si="4"/>
        <v>-556</v>
      </c>
      <c r="F70" s="145">
        <v>68399</v>
      </c>
      <c r="G70" s="140">
        <f t="shared" si="5"/>
        <v>-1561</v>
      </c>
      <c r="H70" s="141" t="s">
        <v>0</v>
      </c>
      <c r="I70" s="141" t="s">
        <v>0</v>
      </c>
      <c r="J70" s="145">
        <v>69137</v>
      </c>
      <c r="K70" s="140">
        <f t="shared" si="0"/>
        <v>-2640</v>
      </c>
      <c r="L70" s="145">
        <v>416</v>
      </c>
      <c r="M70" s="145">
        <f t="shared" si="14"/>
        <v>65</v>
      </c>
      <c r="N70" s="145">
        <v>35554</v>
      </c>
      <c r="O70" s="140">
        <f t="shared" si="6"/>
        <v>-758</v>
      </c>
      <c r="P70" s="141" t="s">
        <v>0</v>
      </c>
      <c r="Q70" s="141" t="s">
        <v>0</v>
      </c>
      <c r="R70" s="145">
        <v>24511</v>
      </c>
      <c r="S70" s="140">
        <f t="shared" si="10"/>
        <v>-1674</v>
      </c>
      <c r="T70" s="145">
        <v>1857</v>
      </c>
      <c r="U70" s="140">
        <f t="shared" si="1"/>
        <v>-11</v>
      </c>
      <c r="V70" s="145">
        <v>84</v>
      </c>
      <c r="W70" s="140">
        <f t="shared" si="12"/>
        <v>3</v>
      </c>
      <c r="X70" s="145">
        <v>125</v>
      </c>
      <c r="Y70" s="140">
        <f t="shared" si="13"/>
        <v>-6</v>
      </c>
      <c r="Z70" s="145">
        <v>1804</v>
      </c>
      <c r="AA70" s="140">
        <f t="shared" si="9"/>
        <v>50</v>
      </c>
      <c r="AB70" s="141" t="s">
        <v>0</v>
      </c>
      <c r="AC70" s="141" t="s">
        <v>0</v>
      </c>
      <c r="AD70" s="106"/>
      <c r="AE70" s="97" t="s">
        <v>44</v>
      </c>
      <c r="AF70" s="87"/>
    </row>
    <row r="71" spans="1:32" s="12" customFormat="1" ht="19.5" customHeight="1" x14ac:dyDescent="0.15">
      <c r="A71" s="90"/>
      <c r="B71" s="195" t="s">
        <v>45</v>
      </c>
      <c r="C71" s="56"/>
      <c r="D71" s="145">
        <v>131466</v>
      </c>
      <c r="E71" s="140">
        <f t="shared" si="4"/>
        <v>-1410</v>
      </c>
      <c r="F71" s="145">
        <v>67692</v>
      </c>
      <c r="G71" s="140">
        <f t="shared" si="5"/>
        <v>-707</v>
      </c>
      <c r="H71" s="141" t="s">
        <v>0</v>
      </c>
      <c r="I71" s="141" t="s">
        <v>0</v>
      </c>
      <c r="J71" s="145">
        <v>67118</v>
      </c>
      <c r="K71" s="140">
        <f>J71-J70</f>
        <v>-2019</v>
      </c>
      <c r="L71" s="145">
        <v>440</v>
      </c>
      <c r="M71" s="145">
        <f t="shared" si="14"/>
        <v>24</v>
      </c>
      <c r="N71" s="145">
        <v>34813</v>
      </c>
      <c r="O71" s="140">
        <f t="shared" si="6"/>
        <v>-741</v>
      </c>
      <c r="P71" s="141" t="s">
        <v>0</v>
      </c>
      <c r="Q71" s="141" t="s">
        <v>0</v>
      </c>
      <c r="R71" s="145">
        <v>22176</v>
      </c>
      <c r="S71" s="140">
        <f t="shared" si="10"/>
        <v>-2335</v>
      </c>
      <c r="T71" s="145">
        <v>1675</v>
      </c>
      <c r="U71" s="140">
        <f>T71-T70</f>
        <v>-182</v>
      </c>
      <c r="V71" s="141" t="s">
        <v>62</v>
      </c>
      <c r="W71" s="141" t="s">
        <v>62</v>
      </c>
      <c r="X71" s="141" t="s">
        <v>62</v>
      </c>
      <c r="Y71" s="141" t="s">
        <v>62</v>
      </c>
      <c r="Z71" s="141" t="s">
        <v>62</v>
      </c>
      <c r="AA71" s="141" t="s">
        <v>62</v>
      </c>
      <c r="AB71" s="145">
        <v>2090</v>
      </c>
      <c r="AC71" s="140">
        <v>77</v>
      </c>
      <c r="AD71" s="106"/>
      <c r="AE71" s="97" t="s">
        <v>45</v>
      </c>
      <c r="AF71" s="87"/>
    </row>
    <row r="72" spans="1:32" s="19" customFormat="1" ht="19.5" customHeight="1" x14ac:dyDescent="0.15">
      <c r="A72" s="90"/>
      <c r="B72" s="195" t="s">
        <v>46</v>
      </c>
      <c r="C72" s="56"/>
      <c r="D72" s="145">
        <v>130933</v>
      </c>
      <c r="E72" s="140">
        <f t="shared" si="4"/>
        <v>-533</v>
      </c>
      <c r="F72" s="145">
        <v>66632</v>
      </c>
      <c r="G72" s="140">
        <f t="shared" si="5"/>
        <v>-1060</v>
      </c>
      <c r="H72" s="141" t="s">
        <v>0</v>
      </c>
      <c r="I72" s="141" t="s">
        <v>0</v>
      </c>
      <c r="J72" s="145">
        <v>65535</v>
      </c>
      <c r="K72" s="140">
        <f>J72-J71</f>
        <v>-1583</v>
      </c>
      <c r="L72" s="145">
        <v>418</v>
      </c>
      <c r="M72" s="145">
        <f t="shared" si="14"/>
        <v>-22</v>
      </c>
      <c r="N72" s="145">
        <v>34025</v>
      </c>
      <c r="O72" s="140">
        <f t="shared" si="6"/>
        <v>-788</v>
      </c>
      <c r="P72" s="141" t="s">
        <v>0</v>
      </c>
      <c r="Q72" s="141" t="s">
        <v>0</v>
      </c>
      <c r="R72" s="145">
        <v>20126</v>
      </c>
      <c r="S72" s="140">
        <f t="shared" si="10"/>
        <v>-2050</v>
      </c>
      <c r="T72" s="145">
        <v>1613</v>
      </c>
      <c r="U72" s="140">
        <f>T72-T71</f>
        <v>-62</v>
      </c>
      <c r="V72" s="141" t="s">
        <v>62</v>
      </c>
      <c r="W72" s="141" t="s">
        <v>62</v>
      </c>
      <c r="X72" s="141" t="s">
        <v>62</v>
      </c>
      <c r="Y72" s="141" t="s">
        <v>62</v>
      </c>
      <c r="Z72" s="141" t="s">
        <v>62</v>
      </c>
      <c r="AA72" s="141" t="s">
        <v>62</v>
      </c>
      <c r="AB72" s="145">
        <v>2125</v>
      </c>
      <c r="AC72" s="140">
        <f t="shared" ref="AC72:AC80" si="15">AB72-AB71</f>
        <v>35</v>
      </c>
      <c r="AD72" s="106"/>
      <c r="AE72" s="97" t="s">
        <v>46</v>
      </c>
      <c r="AF72" s="87"/>
    </row>
    <row r="73" spans="1:32" s="19" customFormat="1" ht="19.5" customHeight="1" x14ac:dyDescent="0.15">
      <c r="A73" s="90"/>
      <c r="B73" s="195"/>
      <c r="C73" s="56"/>
      <c r="D73" s="145"/>
      <c r="E73" s="140"/>
      <c r="F73" s="145"/>
      <c r="G73" s="140"/>
      <c r="H73" s="141"/>
      <c r="I73" s="141"/>
      <c r="J73" s="145"/>
      <c r="K73" s="140"/>
      <c r="L73" s="145"/>
      <c r="M73" s="145"/>
      <c r="N73" s="145"/>
      <c r="O73" s="140"/>
      <c r="P73" s="141"/>
      <c r="Q73" s="141"/>
      <c r="R73" s="145"/>
      <c r="S73" s="140"/>
      <c r="T73" s="145"/>
      <c r="U73" s="140"/>
      <c r="V73" s="141"/>
      <c r="W73" s="141"/>
      <c r="X73" s="141"/>
      <c r="Y73" s="141"/>
      <c r="Z73" s="141"/>
      <c r="AA73" s="141"/>
      <c r="AB73" s="145"/>
      <c r="AC73" s="140"/>
      <c r="AD73" s="106"/>
      <c r="AE73" s="97"/>
      <c r="AF73" s="87"/>
    </row>
    <row r="74" spans="1:32" s="19" customFormat="1" ht="19.5" customHeight="1" x14ac:dyDescent="0.15">
      <c r="A74" s="90"/>
      <c r="B74" s="195" t="s">
        <v>47</v>
      </c>
      <c r="C74" s="56"/>
      <c r="D74" s="145">
        <v>129708</v>
      </c>
      <c r="E74" s="140">
        <f>D74-D72</f>
        <v>-1225</v>
      </c>
      <c r="F74" s="145">
        <v>66506</v>
      </c>
      <c r="G74" s="140">
        <f>F74-F72</f>
        <v>-126</v>
      </c>
      <c r="H74" s="141" t="s">
        <v>0</v>
      </c>
      <c r="I74" s="141" t="s">
        <v>0</v>
      </c>
      <c r="J74" s="145">
        <v>64048</v>
      </c>
      <c r="K74" s="140">
        <f>J74-J72</f>
        <v>-1487</v>
      </c>
      <c r="L74" s="145">
        <v>659</v>
      </c>
      <c r="M74" s="145">
        <f>L74-L72</f>
        <v>241</v>
      </c>
      <c r="N74" s="145">
        <v>32910</v>
      </c>
      <c r="O74" s="140">
        <f>N74-N72</f>
        <v>-1115</v>
      </c>
      <c r="P74" s="141" t="s">
        <v>0</v>
      </c>
      <c r="Q74" s="141" t="s">
        <v>0</v>
      </c>
      <c r="R74" s="145">
        <v>18733</v>
      </c>
      <c r="S74" s="140">
        <f>R74-R72</f>
        <v>-1393</v>
      </c>
      <c r="T74" s="145">
        <v>1574</v>
      </c>
      <c r="U74" s="140">
        <f>T74-T72</f>
        <v>-39</v>
      </c>
      <c r="V74" s="141" t="s">
        <v>62</v>
      </c>
      <c r="W74" s="141" t="s">
        <v>62</v>
      </c>
      <c r="X74" s="141" t="s">
        <v>62</v>
      </c>
      <c r="Y74" s="141" t="s">
        <v>62</v>
      </c>
      <c r="Z74" s="141" t="s">
        <v>62</v>
      </c>
      <c r="AA74" s="141" t="s">
        <v>62</v>
      </c>
      <c r="AB74" s="145">
        <v>2233</v>
      </c>
      <c r="AC74" s="140">
        <f>AB74-AB72</f>
        <v>108</v>
      </c>
      <c r="AD74" s="106"/>
      <c r="AE74" s="97" t="s">
        <v>47</v>
      </c>
      <c r="AF74" s="87"/>
    </row>
    <row r="75" spans="1:32" s="19" customFormat="1" ht="19.5" customHeight="1" x14ac:dyDescent="0.15">
      <c r="A75" s="90"/>
      <c r="B75" s="195" t="s">
        <v>48</v>
      </c>
      <c r="C75" s="56"/>
      <c r="D75" s="145">
        <v>128901</v>
      </c>
      <c r="E75" s="140">
        <f t="shared" si="4"/>
        <v>-807</v>
      </c>
      <c r="F75" s="145">
        <v>65480</v>
      </c>
      <c r="G75" s="140">
        <f t="shared" si="5"/>
        <v>-1026</v>
      </c>
      <c r="H75" s="141" t="s">
        <v>0</v>
      </c>
      <c r="I75" s="141" t="s">
        <v>0</v>
      </c>
      <c r="J75" s="145">
        <v>63447</v>
      </c>
      <c r="K75" s="140">
        <f t="shared" ref="K75:K83" si="16">J75-J74</f>
        <v>-601</v>
      </c>
      <c r="L75" s="145">
        <v>900</v>
      </c>
      <c r="M75" s="145">
        <f t="shared" si="14"/>
        <v>241</v>
      </c>
      <c r="N75" s="145">
        <v>32024</v>
      </c>
      <c r="O75" s="140">
        <f t="shared" si="6"/>
        <v>-886</v>
      </c>
      <c r="P75" s="141" t="s">
        <v>0</v>
      </c>
      <c r="Q75" s="141" t="s">
        <v>0</v>
      </c>
      <c r="R75" s="145">
        <v>18736</v>
      </c>
      <c r="S75" s="140">
        <f t="shared" si="10"/>
        <v>3</v>
      </c>
      <c r="T75" s="145">
        <v>1670</v>
      </c>
      <c r="U75" s="140">
        <f t="shared" ref="U75:U83" si="17">T75-T74</f>
        <v>96</v>
      </c>
      <c r="V75" s="141" t="s">
        <v>0</v>
      </c>
      <c r="W75" s="141" t="s">
        <v>0</v>
      </c>
      <c r="X75" s="141" t="s">
        <v>0</v>
      </c>
      <c r="Y75" s="141" t="s">
        <v>0</v>
      </c>
      <c r="Z75" s="141" t="s">
        <v>0</v>
      </c>
      <c r="AA75" s="141" t="s">
        <v>0</v>
      </c>
      <c r="AB75" s="145">
        <v>2289</v>
      </c>
      <c r="AC75" s="140">
        <f t="shared" si="15"/>
        <v>56</v>
      </c>
      <c r="AD75" s="106"/>
      <c r="AE75" s="97" t="s">
        <v>48</v>
      </c>
      <c r="AF75" s="87"/>
    </row>
    <row r="76" spans="1:32" s="19" customFormat="1" ht="19.5" customHeight="1" collapsed="1" x14ac:dyDescent="0.15">
      <c r="A76" s="90"/>
      <c r="B76" s="195" t="s">
        <v>49</v>
      </c>
      <c r="C76" s="56"/>
      <c r="D76" s="145">
        <v>125638</v>
      </c>
      <c r="E76" s="140">
        <f t="shared" si="4"/>
        <v>-3263</v>
      </c>
      <c r="F76" s="145">
        <v>65063</v>
      </c>
      <c r="G76" s="140">
        <f t="shared" si="5"/>
        <v>-417</v>
      </c>
      <c r="H76" s="141" t="s">
        <v>0</v>
      </c>
      <c r="I76" s="141" t="s">
        <v>0</v>
      </c>
      <c r="J76" s="145">
        <v>62555</v>
      </c>
      <c r="K76" s="140">
        <f t="shared" si="16"/>
        <v>-892</v>
      </c>
      <c r="L76" s="145">
        <v>1148</v>
      </c>
      <c r="M76" s="145">
        <f t="shared" si="14"/>
        <v>248</v>
      </c>
      <c r="N76" s="145">
        <v>31142</v>
      </c>
      <c r="O76" s="140">
        <f t="shared" si="6"/>
        <v>-882</v>
      </c>
      <c r="P76" s="141" t="s">
        <v>0</v>
      </c>
      <c r="Q76" s="141" t="s">
        <v>0</v>
      </c>
      <c r="R76" s="145">
        <v>18171</v>
      </c>
      <c r="S76" s="140">
        <f t="shared" si="10"/>
        <v>-565</v>
      </c>
      <c r="T76" s="145">
        <v>1456</v>
      </c>
      <c r="U76" s="140">
        <f t="shared" si="17"/>
        <v>-214</v>
      </c>
      <c r="V76" s="141" t="s">
        <v>0</v>
      </c>
      <c r="W76" s="141" t="s">
        <v>0</v>
      </c>
      <c r="X76" s="141" t="s">
        <v>0</v>
      </c>
      <c r="Y76" s="141" t="s">
        <v>0</v>
      </c>
      <c r="Z76" s="141" t="s">
        <v>0</v>
      </c>
      <c r="AA76" s="141" t="s">
        <v>0</v>
      </c>
      <c r="AB76" s="145">
        <v>2367</v>
      </c>
      <c r="AC76" s="140">
        <f t="shared" si="15"/>
        <v>78</v>
      </c>
      <c r="AD76" s="106"/>
      <c r="AE76" s="97" t="s">
        <v>49</v>
      </c>
      <c r="AF76" s="87"/>
    </row>
    <row r="77" spans="1:32" s="19" customFormat="1" ht="19.5" customHeight="1" x14ac:dyDescent="0.15">
      <c r="A77" s="90"/>
      <c r="B77" s="195" t="s">
        <v>8</v>
      </c>
      <c r="C77" s="56"/>
      <c r="D77" s="145">
        <v>123975</v>
      </c>
      <c r="E77" s="140">
        <f t="shared" si="4"/>
        <v>-1663</v>
      </c>
      <c r="F77" s="145">
        <v>64906</v>
      </c>
      <c r="G77" s="140">
        <f t="shared" si="5"/>
        <v>-157</v>
      </c>
      <c r="H77" s="141" t="s">
        <v>0</v>
      </c>
      <c r="I77" s="141" t="s">
        <v>0</v>
      </c>
      <c r="J77" s="145">
        <v>62424</v>
      </c>
      <c r="K77" s="140">
        <f t="shared" si="16"/>
        <v>-131</v>
      </c>
      <c r="L77" s="145">
        <v>1107</v>
      </c>
      <c r="M77" s="145">
        <f t="shared" si="14"/>
        <v>-41</v>
      </c>
      <c r="N77" s="145">
        <v>33070</v>
      </c>
      <c r="O77" s="140">
        <f t="shared" si="6"/>
        <v>1928</v>
      </c>
      <c r="P77" s="141" t="s">
        <v>0</v>
      </c>
      <c r="Q77" s="141" t="s">
        <v>0</v>
      </c>
      <c r="R77" s="145">
        <v>17681</v>
      </c>
      <c r="S77" s="140">
        <f t="shared" si="10"/>
        <v>-490</v>
      </c>
      <c r="T77" s="145">
        <v>1665</v>
      </c>
      <c r="U77" s="140">
        <f t="shared" si="17"/>
        <v>209</v>
      </c>
      <c r="V77" s="141" t="s">
        <v>0</v>
      </c>
      <c r="W77" s="141" t="s">
        <v>0</v>
      </c>
      <c r="X77" s="141" t="s">
        <v>0</v>
      </c>
      <c r="Y77" s="141" t="s">
        <v>0</v>
      </c>
      <c r="Z77" s="141" t="s">
        <v>0</v>
      </c>
      <c r="AA77" s="141" t="s">
        <v>0</v>
      </c>
      <c r="AB77" s="145">
        <v>2433</v>
      </c>
      <c r="AC77" s="140">
        <f t="shared" si="15"/>
        <v>66</v>
      </c>
      <c r="AD77" s="106"/>
      <c r="AE77" s="97" t="s">
        <v>8</v>
      </c>
      <c r="AF77" s="87"/>
    </row>
    <row r="78" spans="1:32" s="19" customFormat="1" ht="19.5" customHeight="1" x14ac:dyDescent="0.15">
      <c r="A78" s="90"/>
      <c r="B78" s="195" t="s">
        <v>9</v>
      </c>
      <c r="C78" s="56"/>
      <c r="D78" s="145">
        <v>122447</v>
      </c>
      <c r="E78" s="140">
        <f t="shared" si="4"/>
        <v>-1528</v>
      </c>
      <c r="F78" s="145">
        <v>64862</v>
      </c>
      <c r="G78" s="140">
        <f t="shared" si="5"/>
        <v>-44</v>
      </c>
      <c r="H78" s="141" t="s">
        <v>0</v>
      </c>
      <c r="I78" s="141" t="s">
        <v>0</v>
      </c>
      <c r="J78" s="145">
        <v>61572</v>
      </c>
      <c r="K78" s="140">
        <f t="shared" si="16"/>
        <v>-852</v>
      </c>
      <c r="L78" s="145">
        <v>1053</v>
      </c>
      <c r="M78" s="145">
        <f t="shared" si="14"/>
        <v>-54</v>
      </c>
      <c r="N78" s="145">
        <v>33272</v>
      </c>
      <c r="O78" s="140">
        <f t="shared" si="6"/>
        <v>202</v>
      </c>
      <c r="P78" s="141" t="s">
        <v>0</v>
      </c>
      <c r="Q78" s="141" t="s">
        <v>0</v>
      </c>
      <c r="R78" s="145">
        <v>17619</v>
      </c>
      <c r="S78" s="140">
        <f t="shared" si="10"/>
        <v>-62</v>
      </c>
      <c r="T78" s="145">
        <v>1794</v>
      </c>
      <c r="U78" s="140">
        <f t="shared" si="17"/>
        <v>129</v>
      </c>
      <c r="V78" s="141" t="s">
        <v>62</v>
      </c>
      <c r="W78" s="141" t="s">
        <v>62</v>
      </c>
      <c r="X78" s="141" t="s">
        <v>62</v>
      </c>
      <c r="Y78" s="141" t="s">
        <v>62</v>
      </c>
      <c r="Z78" s="141" t="s">
        <v>62</v>
      </c>
      <c r="AA78" s="141" t="s">
        <v>62</v>
      </c>
      <c r="AB78" s="145">
        <v>2474</v>
      </c>
      <c r="AC78" s="140">
        <f t="shared" si="15"/>
        <v>41</v>
      </c>
      <c r="AD78" s="106"/>
      <c r="AE78" s="97" t="s">
        <v>9</v>
      </c>
      <c r="AF78" s="87"/>
    </row>
    <row r="79" spans="1:32" s="22" customFormat="1" ht="19.5" customHeight="1" x14ac:dyDescent="0.15">
      <c r="A79" s="90"/>
      <c r="B79" s="195" t="s">
        <v>10</v>
      </c>
      <c r="C79" s="56"/>
      <c r="D79" s="145">
        <v>121076</v>
      </c>
      <c r="E79" s="140">
        <f>D79-D78</f>
        <v>-1371</v>
      </c>
      <c r="F79" s="145">
        <v>64499</v>
      </c>
      <c r="G79" s="140">
        <f>F79-F78</f>
        <v>-363</v>
      </c>
      <c r="H79" s="141" t="s">
        <v>0</v>
      </c>
      <c r="I79" s="141" t="s">
        <v>0</v>
      </c>
      <c r="J79" s="145">
        <v>61583</v>
      </c>
      <c r="K79" s="140">
        <f t="shared" si="16"/>
        <v>11</v>
      </c>
      <c r="L79" s="145">
        <v>1024</v>
      </c>
      <c r="M79" s="145">
        <f t="shared" si="14"/>
        <v>-29</v>
      </c>
      <c r="N79" s="145">
        <v>33017</v>
      </c>
      <c r="O79" s="140">
        <f>N79-N78</f>
        <v>-255</v>
      </c>
      <c r="P79" s="141" t="s">
        <v>0</v>
      </c>
      <c r="Q79" s="141" t="s">
        <v>0</v>
      </c>
      <c r="R79" s="145">
        <v>16941</v>
      </c>
      <c r="S79" s="140">
        <f t="shared" si="10"/>
        <v>-678</v>
      </c>
      <c r="T79" s="145">
        <v>1712</v>
      </c>
      <c r="U79" s="140">
        <f t="shared" si="17"/>
        <v>-82</v>
      </c>
      <c r="V79" s="141" t="s">
        <v>62</v>
      </c>
      <c r="W79" s="141" t="s">
        <v>62</v>
      </c>
      <c r="X79" s="141" t="s">
        <v>62</v>
      </c>
      <c r="Y79" s="141" t="s">
        <v>62</v>
      </c>
      <c r="Z79" s="141" t="s">
        <v>62</v>
      </c>
      <c r="AA79" s="141" t="s">
        <v>62</v>
      </c>
      <c r="AB79" s="145">
        <v>2558</v>
      </c>
      <c r="AC79" s="140">
        <f t="shared" si="15"/>
        <v>84</v>
      </c>
      <c r="AD79" s="106"/>
      <c r="AE79" s="97" t="s">
        <v>10</v>
      </c>
      <c r="AF79" s="87"/>
    </row>
    <row r="80" spans="1:32" s="22" customFormat="1" ht="19.5" customHeight="1" x14ac:dyDescent="0.15">
      <c r="A80" s="90"/>
      <c r="B80" s="195" t="s">
        <v>11</v>
      </c>
      <c r="C80" s="56"/>
      <c r="D80" s="145">
        <v>119806</v>
      </c>
      <c r="E80" s="140">
        <f>D80-D79</f>
        <v>-1270</v>
      </c>
      <c r="F80" s="145">
        <v>63782</v>
      </c>
      <c r="G80" s="140">
        <f>F80-F79</f>
        <v>-717</v>
      </c>
      <c r="H80" s="141" t="s">
        <v>0</v>
      </c>
      <c r="I80" s="141" t="s">
        <v>0</v>
      </c>
      <c r="J80" s="145">
        <v>61366</v>
      </c>
      <c r="K80" s="140">
        <f t="shared" si="16"/>
        <v>-217</v>
      </c>
      <c r="L80" s="145">
        <v>1035</v>
      </c>
      <c r="M80" s="145">
        <f t="shared" si="14"/>
        <v>11</v>
      </c>
      <c r="N80" s="145">
        <v>30704</v>
      </c>
      <c r="O80" s="140">
        <f>N80-N79</f>
        <v>-2313</v>
      </c>
      <c r="P80" s="145">
        <v>2610</v>
      </c>
      <c r="Q80" s="141" t="s">
        <v>0</v>
      </c>
      <c r="R80" s="145">
        <v>16339</v>
      </c>
      <c r="S80" s="140">
        <f t="shared" si="10"/>
        <v>-602</v>
      </c>
      <c r="T80" s="145">
        <v>1631</v>
      </c>
      <c r="U80" s="140">
        <f t="shared" si="17"/>
        <v>-81</v>
      </c>
      <c r="V80" s="141" t="s">
        <v>62</v>
      </c>
      <c r="W80" s="141" t="s">
        <v>62</v>
      </c>
      <c r="X80" s="141" t="s">
        <v>62</v>
      </c>
      <c r="Y80" s="141" t="s">
        <v>62</v>
      </c>
      <c r="Z80" s="141" t="s">
        <v>62</v>
      </c>
      <c r="AA80" s="141" t="s">
        <v>62</v>
      </c>
      <c r="AB80" s="145">
        <v>2560</v>
      </c>
      <c r="AC80" s="140">
        <f t="shared" si="15"/>
        <v>2</v>
      </c>
      <c r="AD80" s="106"/>
      <c r="AE80" s="97" t="s">
        <v>11</v>
      </c>
      <c r="AF80" s="87"/>
    </row>
    <row r="81" spans="1:36" s="22" customFormat="1" ht="19.5" customHeight="1" x14ac:dyDescent="0.15">
      <c r="A81" s="90"/>
      <c r="B81" s="195" t="s">
        <v>12</v>
      </c>
      <c r="C81" s="56"/>
      <c r="D81" s="145">
        <v>118204</v>
      </c>
      <c r="E81" s="140">
        <f>D81-D80</f>
        <v>-1602</v>
      </c>
      <c r="F81" s="145">
        <v>62855</v>
      </c>
      <c r="G81" s="140">
        <f>F81-F80</f>
        <v>-927</v>
      </c>
      <c r="H81" s="141" t="s">
        <v>0</v>
      </c>
      <c r="I81" s="141" t="s">
        <v>0</v>
      </c>
      <c r="J81" s="145">
        <v>61345</v>
      </c>
      <c r="K81" s="140">
        <f t="shared" si="16"/>
        <v>-21</v>
      </c>
      <c r="L81" s="145">
        <v>1036</v>
      </c>
      <c r="M81" s="140">
        <f>L81-L80</f>
        <v>1</v>
      </c>
      <c r="N81" s="145">
        <v>30646</v>
      </c>
      <c r="O81" s="140">
        <f>N81-N80</f>
        <v>-58</v>
      </c>
      <c r="P81" s="145">
        <v>2741</v>
      </c>
      <c r="Q81" s="140">
        <f>P81-P80</f>
        <v>131</v>
      </c>
      <c r="R81" s="145">
        <v>15854</v>
      </c>
      <c r="S81" s="140">
        <f>R81-R80</f>
        <v>-485</v>
      </c>
      <c r="T81" s="145">
        <v>1637</v>
      </c>
      <c r="U81" s="140">
        <f t="shared" si="17"/>
        <v>6</v>
      </c>
      <c r="V81" s="141" t="s">
        <v>62</v>
      </c>
      <c r="W81" s="141" t="s">
        <v>62</v>
      </c>
      <c r="X81" s="141" t="s">
        <v>62</v>
      </c>
      <c r="Y81" s="141" t="s">
        <v>62</v>
      </c>
      <c r="Z81" s="141" t="s">
        <v>62</v>
      </c>
      <c r="AA81" s="141" t="s">
        <v>62</v>
      </c>
      <c r="AB81" s="145">
        <v>2528</v>
      </c>
      <c r="AC81" s="140">
        <f>AB81-AB80</f>
        <v>-32</v>
      </c>
      <c r="AD81" s="106"/>
      <c r="AE81" s="97" t="s">
        <v>12</v>
      </c>
      <c r="AF81" s="87"/>
    </row>
    <row r="82" spans="1:36" s="66" customFormat="1" ht="19.5" customHeight="1" x14ac:dyDescent="0.15">
      <c r="A82" s="90"/>
      <c r="B82" s="195" t="s">
        <v>13</v>
      </c>
      <c r="C82" s="56"/>
      <c r="D82" s="145">
        <v>117402</v>
      </c>
      <c r="E82" s="140">
        <f>D82-D81</f>
        <v>-802</v>
      </c>
      <c r="F82" s="145">
        <v>61189</v>
      </c>
      <c r="G82" s="140">
        <f>F82-F81</f>
        <v>-1666</v>
      </c>
      <c r="H82" s="141" t="s">
        <v>0</v>
      </c>
      <c r="I82" s="141" t="s">
        <v>0</v>
      </c>
      <c r="J82" s="145">
        <v>60764</v>
      </c>
      <c r="K82" s="140">
        <f t="shared" si="16"/>
        <v>-581</v>
      </c>
      <c r="L82" s="145">
        <v>1024</v>
      </c>
      <c r="M82" s="140">
        <f>L82-L81</f>
        <v>-12</v>
      </c>
      <c r="N82" s="145">
        <v>29769</v>
      </c>
      <c r="O82" s="140">
        <f>N82-N81</f>
        <v>-877</v>
      </c>
      <c r="P82" s="145">
        <v>3323</v>
      </c>
      <c r="Q82" s="140">
        <f>P82-P81</f>
        <v>582</v>
      </c>
      <c r="R82" s="145">
        <v>15648</v>
      </c>
      <c r="S82" s="140">
        <f>R82-R81</f>
        <v>-206</v>
      </c>
      <c r="T82" s="145">
        <v>1950</v>
      </c>
      <c r="U82" s="140">
        <f t="shared" si="17"/>
        <v>313</v>
      </c>
      <c r="V82" s="141" t="s">
        <v>62</v>
      </c>
      <c r="W82" s="141" t="s">
        <v>62</v>
      </c>
      <c r="X82" s="141" t="s">
        <v>62</v>
      </c>
      <c r="Y82" s="141" t="s">
        <v>62</v>
      </c>
      <c r="Z82" s="141" t="s">
        <v>62</v>
      </c>
      <c r="AA82" s="141" t="s">
        <v>62</v>
      </c>
      <c r="AB82" s="145">
        <v>2570</v>
      </c>
      <c r="AC82" s="140">
        <f>AB82-AB81</f>
        <v>42</v>
      </c>
      <c r="AD82" s="106"/>
      <c r="AE82" s="97" t="s">
        <v>13</v>
      </c>
      <c r="AF82" s="87"/>
    </row>
    <row r="83" spans="1:36" s="66" customFormat="1" ht="19.5" customHeight="1" x14ac:dyDescent="0.15">
      <c r="A83" s="90"/>
      <c r="B83" s="195" t="s">
        <v>14</v>
      </c>
      <c r="C83" s="56"/>
      <c r="D83" s="145">
        <v>116636</v>
      </c>
      <c r="E83" s="140">
        <f>D83-D82</f>
        <v>-766</v>
      </c>
      <c r="F83" s="145">
        <v>59348</v>
      </c>
      <c r="G83" s="140">
        <f>F83-F82</f>
        <v>-1841</v>
      </c>
      <c r="H83" s="145">
        <v>140</v>
      </c>
      <c r="I83" s="141" t="s">
        <v>0</v>
      </c>
      <c r="J83" s="145">
        <v>59942</v>
      </c>
      <c r="K83" s="140">
        <f t="shared" si="16"/>
        <v>-822</v>
      </c>
      <c r="L83" s="145">
        <v>983</v>
      </c>
      <c r="M83" s="140">
        <f>L83-L82</f>
        <v>-41</v>
      </c>
      <c r="N83" s="145">
        <v>28536</v>
      </c>
      <c r="O83" s="140">
        <f>N83-N82</f>
        <v>-1233</v>
      </c>
      <c r="P83" s="145">
        <v>4712</v>
      </c>
      <c r="Q83" s="140">
        <f>P83-P82</f>
        <v>1389</v>
      </c>
      <c r="R83" s="145">
        <v>15628</v>
      </c>
      <c r="S83" s="140">
        <f>R83-R82</f>
        <v>-20</v>
      </c>
      <c r="T83" s="145">
        <v>2007</v>
      </c>
      <c r="U83" s="140">
        <f t="shared" si="17"/>
        <v>57</v>
      </c>
      <c r="V83" s="141" t="s">
        <v>62</v>
      </c>
      <c r="W83" s="141" t="s">
        <v>62</v>
      </c>
      <c r="X83" s="141" t="s">
        <v>62</v>
      </c>
      <c r="Y83" s="141" t="s">
        <v>62</v>
      </c>
      <c r="Z83" s="141" t="s">
        <v>62</v>
      </c>
      <c r="AA83" s="141" t="s">
        <v>62</v>
      </c>
      <c r="AB83" s="145">
        <v>2595</v>
      </c>
      <c r="AC83" s="140">
        <f>AB83-AB82</f>
        <v>25</v>
      </c>
      <c r="AD83" s="106"/>
      <c r="AE83" s="97" t="s">
        <v>14</v>
      </c>
      <c r="AF83" s="87"/>
    </row>
    <row r="84" spans="1:36" s="12" customFormat="1" ht="19.5" customHeight="1" x14ac:dyDescent="0.15">
      <c r="A84" s="89"/>
      <c r="B84" s="194"/>
      <c r="C84" s="52"/>
      <c r="D84" s="139"/>
      <c r="E84" s="140"/>
      <c r="F84" s="139"/>
      <c r="G84" s="140"/>
      <c r="H84" s="141"/>
      <c r="I84" s="141"/>
      <c r="J84" s="139"/>
      <c r="K84" s="140"/>
      <c r="L84" s="141"/>
      <c r="M84" s="141"/>
      <c r="N84" s="139"/>
      <c r="O84" s="140"/>
      <c r="P84" s="141"/>
      <c r="Q84" s="141"/>
      <c r="R84" s="139"/>
      <c r="S84" s="140"/>
      <c r="T84" s="139"/>
      <c r="U84" s="140"/>
      <c r="V84" s="139"/>
      <c r="W84" s="140"/>
      <c r="X84" s="139"/>
      <c r="Y84" s="140"/>
      <c r="Z84" s="139"/>
      <c r="AA84" s="140"/>
      <c r="AB84" s="141"/>
      <c r="AC84" s="141"/>
      <c r="AD84" s="103"/>
      <c r="AE84" s="96"/>
      <c r="AF84" s="86"/>
    </row>
    <row r="85" spans="1:36" s="12" customFormat="1" ht="19.5" customHeight="1" x14ac:dyDescent="0.15">
      <c r="A85" s="94" t="s">
        <v>110</v>
      </c>
      <c r="B85" s="194" t="s">
        <v>26</v>
      </c>
      <c r="C85" s="210" t="s">
        <v>3</v>
      </c>
      <c r="D85" s="139">
        <v>115630</v>
      </c>
      <c r="E85" s="140">
        <f>D85-D83</f>
        <v>-1006</v>
      </c>
      <c r="F85" s="139">
        <v>58332</v>
      </c>
      <c r="G85" s="140">
        <f>F85-F83</f>
        <v>-1016</v>
      </c>
      <c r="H85" s="141">
        <v>210</v>
      </c>
      <c r="I85" s="140">
        <f>H85-H83</f>
        <v>70</v>
      </c>
      <c r="J85" s="139">
        <v>58803</v>
      </c>
      <c r="K85" s="140">
        <f>J85-J83</f>
        <v>-1139</v>
      </c>
      <c r="L85" s="141">
        <v>944</v>
      </c>
      <c r="M85" s="140">
        <f>L85-L83</f>
        <v>-39</v>
      </c>
      <c r="N85" s="139">
        <v>27006</v>
      </c>
      <c r="O85" s="140">
        <f>N85-N83</f>
        <v>-1530</v>
      </c>
      <c r="P85" s="141">
        <v>6487</v>
      </c>
      <c r="Q85" s="140">
        <f>P85-P83</f>
        <v>1775</v>
      </c>
      <c r="R85" s="139">
        <v>16063</v>
      </c>
      <c r="S85" s="140">
        <f>R85-R83</f>
        <v>435</v>
      </c>
      <c r="T85" s="139">
        <v>1884</v>
      </c>
      <c r="U85" s="140">
        <f>T85-T83</f>
        <v>-123</v>
      </c>
      <c r="V85" s="141" t="s">
        <v>7</v>
      </c>
      <c r="W85" s="141" t="s">
        <v>7</v>
      </c>
      <c r="X85" s="141" t="s">
        <v>7</v>
      </c>
      <c r="Y85" s="141" t="s">
        <v>7</v>
      </c>
      <c r="Z85" s="141" t="s">
        <v>7</v>
      </c>
      <c r="AA85" s="141" t="s">
        <v>7</v>
      </c>
      <c r="AB85" s="141">
        <v>2670</v>
      </c>
      <c r="AC85" s="140">
        <f>AB85-AB83</f>
        <v>75</v>
      </c>
      <c r="AD85" s="104" t="s">
        <v>110</v>
      </c>
      <c r="AE85" s="96" t="s">
        <v>26</v>
      </c>
      <c r="AF85" s="124" t="s">
        <v>3</v>
      </c>
    </row>
    <row r="86" spans="1:36" s="66" customFormat="1" ht="19.5" customHeight="1" x14ac:dyDescent="0.15">
      <c r="A86" s="90"/>
      <c r="B86" s="195" t="s">
        <v>113</v>
      </c>
      <c r="C86" s="56"/>
      <c r="D86" s="145">
        <v>114086</v>
      </c>
      <c r="E86" s="140">
        <f t="shared" ref="E86:E91" si="18">D86-D85</f>
        <v>-1544</v>
      </c>
      <c r="F86" s="145">
        <v>58381</v>
      </c>
      <c r="G86" s="140">
        <f t="shared" ref="G86:G91" si="19">F86-F85</f>
        <v>49</v>
      </c>
      <c r="H86" s="145">
        <v>298</v>
      </c>
      <c r="I86" s="140">
        <f t="shared" ref="I86:I91" si="20">H86-H85</f>
        <v>88</v>
      </c>
      <c r="J86" s="145">
        <v>57157</v>
      </c>
      <c r="K86" s="140">
        <f t="shared" ref="K86:K91" si="21">J86-J85</f>
        <v>-1646</v>
      </c>
      <c r="L86" s="145">
        <v>903</v>
      </c>
      <c r="M86" s="140">
        <f t="shared" ref="M86:M91" si="22">L86-L85</f>
        <v>-41</v>
      </c>
      <c r="N86" s="145">
        <v>25704</v>
      </c>
      <c r="O86" s="140">
        <f t="shared" ref="O86:O91" si="23">N86-N85</f>
        <v>-1302</v>
      </c>
      <c r="P86" s="145">
        <v>7994</v>
      </c>
      <c r="Q86" s="140">
        <f t="shared" ref="Q86:Q91" si="24">P86-P85</f>
        <v>1507</v>
      </c>
      <c r="R86" s="145">
        <v>16763</v>
      </c>
      <c r="S86" s="140">
        <f t="shared" ref="S86:S91" si="25">R86-R85</f>
        <v>700</v>
      </c>
      <c r="T86" s="145">
        <v>1621</v>
      </c>
      <c r="U86" s="140">
        <f t="shared" ref="U86:U91" si="26">T86-T85</f>
        <v>-263</v>
      </c>
      <c r="V86" s="141" t="s">
        <v>7</v>
      </c>
      <c r="W86" s="141" t="s">
        <v>7</v>
      </c>
      <c r="X86" s="141" t="s">
        <v>7</v>
      </c>
      <c r="Y86" s="141" t="s">
        <v>7</v>
      </c>
      <c r="Z86" s="141" t="s">
        <v>7</v>
      </c>
      <c r="AA86" s="141" t="s">
        <v>7</v>
      </c>
      <c r="AB86" s="145">
        <v>2658</v>
      </c>
      <c r="AC86" s="140">
        <f t="shared" ref="AC86:AC91" si="27">AB86-AB85</f>
        <v>-12</v>
      </c>
      <c r="AD86" s="106"/>
      <c r="AE86" s="97" t="s">
        <v>113</v>
      </c>
      <c r="AF86" s="87"/>
    </row>
    <row r="87" spans="1:36" s="66" customFormat="1" ht="19.5" customHeight="1" x14ac:dyDescent="0.15">
      <c r="A87" s="90"/>
      <c r="B87" s="195" t="s">
        <v>135</v>
      </c>
      <c r="C87" s="56"/>
      <c r="D87" s="145">
        <v>112246</v>
      </c>
      <c r="E87" s="140">
        <f t="shared" si="18"/>
        <v>-1840</v>
      </c>
      <c r="F87" s="145">
        <v>58748</v>
      </c>
      <c r="G87" s="140">
        <f t="shared" si="19"/>
        <v>367</v>
      </c>
      <c r="H87" s="145">
        <v>783</v>
      </c>
      <c r="I87" s="140">
        <f t="shared" si="20"/>
        <v>485</v>
      </c>
      <c r="J87" s="145">
        <v>55329</v>
      </c>
      <c r="K87" s="140">
        <f t="shared" si="21"/>
        <v>-1828</v>
      </c>
      <c r="L87" s="145">
        <v>806</v>
      </c>
      <c r="M87" s="140">
        <f t="shared" si="22"/>
        <v>-97</v>
      </c>
      <c r="N87" s="145">
        <v>23722</v>
      </c>
      <c r="O87" s="140">
        <f t="shared" si="23"/>
        <v>-1982</v>
      </c>
      <c r="P87" s="145">
        <v>10135</v>
      </c>
      <c r="Q87" s="140">
        <f t="shared" si="24"/>
        <v>2141</v>
      </c>
      <c r="R87" s="145">
        <v>17510</v>
      </c>
      <c r="S87" s="140">
        <f t="shared" si="25"/>
        <v>747</v>
      </c>
      <c r="T87" s="145">
        <v>1183</v>
      </c>
      <c r="U87" s="140">
        <f t="shared" si="26"/>
        <v>-438</v>
      </c>
      <c r="V87" s="141" t="s">
        <v>7</v>
      </c>
      <c r="W87" s="141" t="s">
        <v>7</v>
      </c>
      <c r="X87" s="141" t="s">
        <v>7</v>
      </c>
      <c r="Y87" s="141" t="s">
        <v>7</v>
      </c>
      <c r="Z87" s="141" t="s">
        <v>7</v>
      </c>
      <c r="AA87" s="141" t="s">
        <v>7</v>
      </c>
      <c r="AB87" s="145">
        <v>2636</v>
      </c>
      <c r="AC87" s="140">
        <f t="shared" si="27"/>
        <v>-22</v>
      </c>
      <c r="AD87" s="106"/>
      <c r="AE87" s="97" t="s">
        <v>135</v>
      </c>
      <c r="AF87" s="87"/>
    </row>
    <row r="88" spans="1:36" s="66" customFormat="1" ht="19.5" customHeight="1" x14ac:dyDescent="0.15">
      <c r="A88" s="90"/>
      <c r="B88" s="195" t="s">
        <v>136</v>
      </c>
      <c r="C88" s="56"/>
      <c r="D88" s="145">
        <v>111148</v>
      </c>
      <c r="E88" s="140">
        <f t="shared" si="18"/>
        <v>-1098</v>
      </c>
      <c r="F88" s="145">
        <v>58247</v>
      </c>
      <c r="G88" s="140">
        <f t="shared" si="19"/>
        <v>-501</v>
      </c>
      <c r="H88" s="145">
        <v>836</v>
      </c>
      <c r="I88" s="140">
        <f t="shared" si="20"/>
        <v>53</v>
      </c>
      <c r="J88" s="145">
        <v>54112</v>
      </c>
      <c r="K88" s="140">
        <f t="shared" si="21"/>
        <v>-1217</v>
      </c>
      <c r="L88" s="145">
        <v>803</v>
      </c>
      <c r="M88" s="140">
        <f t="shared" si="22"/>
        <v>-3</v>
      </c>
      <c r="N88" s="145">
        <v>21180</v>
      </c>
      <c r="O88" s="140">
        <f t="shared" si="23"/>
        <v>-2542</v>
      </c>
      <c r="P88" s="145">
        <v>11984</v>
      </c>
      <c r="Q88" s="140">
        <f t="shared" si="24"/>
        <v>1849</v>
      </c>
      <c r="R88" s="145">
        <v>16977</v>
      </c>
      <c r="S88" s="140">
        <f t="shared" si="25"/>
        <v>-533</v>
      </c>
      <c r="T88" s="145">
        <v>1319</v>
      </c>
      <c r="U88" s="140">
        <f t="shared" si="26"/>
        <v>136</v>
      </c>
      <c r="V88" s="141" t="s">
        <v>7</v>
      </c>
      <c r="W88" s="141" t="s">
        <v>7</v>
      </c>
      <c r="X88" s="141" t="s">
        <v>7</v>
      </c>
      <c r="Y88" s="141" t="s">
        <v>7</v>
      </c>
      <c r="Z88" s="141" t="s">
        <v>7</v>
      </c>
      <c r="AA88" s="141" t="s">
        <v>7</v>
      </c>
      <c r="AB88" s="145">
        <v>2669</v>
      </c>
      <c r="AC88" s="140">
        <f t="shared" si="27"/>
        <v>33</v>
      </c>
      <c r="AD88" s="106"/>
      <c r="AE88" s="97" t="s">
        <v>136</v>
      </c>
      <c r="AF88" s="87"/>
    </row>
    <row r="89" spans="1:36" s="66" customFormat="1" ht="19.5" customHeight="1" x14ac:dyDescent="0.15">
      <c r="A89" s="90"/>
      <c r="B89" s="195" t="s">
        <v>137</v>
      </c>
      <c r="C89" s="56"/>
      <c r="D89" s="145">
        <v>108637</v>
      </c>
      <c r="E89" s="140">
        <f t="shared" si="18"/>
        <v>-2511</v>
      </c>
      <c r="F89" s="145">
        <v>57116</v>
      </c>
      <c r="G89" s="140">
        <f t="shared" si="19"/>
        <v>-1131</v>
      </c>
      <c r="H89" s="145">
        <v>1638</v>
      </c>
      <c r="I89" s="140">
        <f t="shared" si="20"/>
        <v>802</v>
      </c>
      <c r="J89" s="145">
        <v>53555</v>
      </c>
      <c r="K89" s="140">
        <f t="shared" si="21"/>
        <v>-557</v>
      </c>
      <c r="L89" s="145">
        <v>809</v>
      </c>
      <c r="M89" s="140">
        <f t="shared" si="22"/>
        <v>6</v>
      </c>
      <c r="N89" s="145">
        <v>19248</v>
      </c>
      <c r="O89" s="140">
        <f t="shared" si="23"/>
        <v>-1932</v>
      </c>
      <c r="P89" s="145">
        <v>13089</v>
      </c>
      <c r="Q89" s="140">
        <f t="shared" si="24"/>
        <v>1105</v>
      </c>
      <c r="R89" s="145">
        <v>16110</v>
      </c>
      <c r="S89" s="140">
        <f t="shared" si="25"/>
        <v>-867</v>
      </c>
      <c r="T89" s="145">
        <v>1981</v>
      </c>
      <c r="U89" s="140">
        <f t="shared" si="26"/>
        <v>662</v>
      </c>
      <c r="V89" s="141" t="s">
        <v>7</v>
      </c>
      <c r="W89" s="141" t="s">
        <v>7</v>
      </c>
      <c r="X89" s="141" t="s">
        <v>7</v>
      </c>
      <c r="Y89" s="141" t="s">
        <v>7</v>
      </c>
      <c r="Z89" s="141" t="s">
        <v>7</v>
      </c>
      <c r="AA89" s="141" t="s">
        <v>7</v>
      </c>
      <c r="AB89" s="145">
        <v>2709</v>
      </c>
      <c r="AC89" s="140">
        <f t="shared" si="27"/>
        <v>40</v>
      </c>
      <c r="AD89" s="106"/>
      <c r="AE89" s="97" t="s">
        <v>137</v>
      </c>
      <c r="AF89" s="87"/>
    </row>
    <row r="90" spans="1:36" s="66" customFormat="1" ht="19.5" customHeight="1" x14ac:dyDescent="0.15">
      <c r="A90" s="90"/>
      <c r="B90" s="195" t="s">
        <v>143</v>
      </c>
      <c r="C90" s="56"/>
      <c r="D90" s="145">
        <v>106462</v>
      </c>
      <c r="E90" s="140">
        <f t="shared" si="18"/>
        <v>-2175</v>
      </c>
      <c r="F90" s="145">
        <v>56059</v>
      </c>
      <c r="G90" s="140">
        <f t="shared" si="19"/>
        <v>-1057</v>
      </c>
      <c r="H90" s="145">
        <v>1590</v>
      </c>
      <c r="I90" s="140">
        <f t="shared" si="20"/>
        <v>-48</v>
      </c>
      <c r="J90" s="145">
        <v>53221</v>
      </c>
      <c r="K90" s="140">
        <f t="shared" si="21"/>
        <v>-334</v>
      </c>
      <c r="L90" s="145">
        <v>811</v>
      </c>
      <c r="M90" s="140">
        <f t="shared" si="22"/>
        <v>2</v>
      </c>
      <c r="N90" s="145">
        <v>16907</v>
      </c>
      <c r="O90" s="140">
        <f t="shared" si="23"/>
        <v>-2341</v>
      </c>
      <c r="P90" s="145">
        <v>13412</v>
      </c>
      <c r="Q90" s="140">
        <f t="shared" si="24"/>
        <v>323</v>
      </c>
      <c r="R90" s="145">
        <v>16151</v>
      </c>
      <c r="S90" s="140">
        <f t="shared" si="25"/>
        <v>41</v>
      </c>
      <c r="T90" s="145">
        <v>1714</v>
      </c>
      <c r="U90" s="140">
        <f t="shared" si="26"/>
        <v>-267</v>
      </c>
      <c r="V90" s="141" t="s">
        <v>7</v>
      </c>
      <c r="W90" s="141" t="s">
        <v>7</v>
      </c>
      <c r="X90" s="141" t="s">
        <v>7</v>
      </c>
      <c r="Y90" s="141" t="s">
        <v>7</v>
      </c>
      <c r="Z90" s="141" t="s">
        <v>7</v>
      </c>
      <c r="AA90" s="141" t="s">
        <v>7</v>
      </c>
      <c r="AB90" s="145">
        <v>2794</v>
      </c>
      <c r="AC90" s="140">
        <f t="shared" si="27"/>
        <v>85</v>
      </c>
      <c r="AD90" s="106"/>
      <c r="AE90" s="97" t="s">
        <v>143</v>
      </c>
      <c r="AF90" s="87"/>
    </row>
    <row r="91" spans="1:36" s="66" customFormat="1" ht="19.5" customHeight="1" x14ac:dyDescent="0.15">
      <c r="A91" s="90"/>
      <c r="B91" s="195" t="s">
        <v>144</v>
      </c>
      <c r="C91" s="56"/>
      <c r="D91" s="145">
        <v>103294</v>
      </c>
      <c r="E91" s="140">
        <f t="shared" si="18"/>
        <v>-3168</v>
      </c>
      <c r="F91" s="145">
        <v>55597</v>
      </c>
      <c r="G91" s="140">
        <f t="shared" si="19"/>
        <v>-462</v>
      </c>
      <c r="H91" s="145">
        <v>1721</v>
      </c>
      <c r="I91" s="140">
        <f t="shared" si="20"/>
        <v>131</v>
      </c>
      <c r="J91" s="145">
        <v>52498</v>
      </c>
      <c r="K91" s="140">
        <f t="shared" si="21"/>
        <v>-723</v>
      </c>
      <c r="L91" s="145">
        <v>813</v>
      </c>
      <c r="M91" s="140">
        <f t="shared" si="22"/>
        <v>2</v>
      </c>
      <c r="N91" s="145">
        <v>14946</v>
      </c>
      <c r="O91" s="140">
        <f t="shared" si="23"/>
        <v>-1961</v>
      </c>
      <c r="P91" s="145">
        <v>14508</v>
      </c>
      <c r="Q91" s="140">
        <f t="shared" si="24"/>
        <v>1096</v>
      </c>
      <c r="R91" s="145">
        <v>16579</v>
      </c>
      <c r="S91" s="140">
        <f t="shared" si="25"/>
        <v>428</v>
      </c>
      <c r="T91" s="145">
        <v>1850</v>
      </c>
      <c r="U91" s="140">
        <f t="shared" si="26"/>
        <v>136</v>
      </c>
      <c r="V91" s="141" t="s">
        <v>7</v>
      </c>
      <c r="W91" s="141" t="s">
        <v>7</v>
      </c>
      <c r="X91" s="141" t="s">
        <v>7</v>
      </c>
      <c r="Y91" s="141" t="s">
        <v>7</v>
      </c>
      <c r="Z91" s="141" t="s">
        <v>7</v>
      </c>
      <c r="AA91" s="141" t="s">
        <v>7</v>
      </c>
      <c r="AB91" s="145">
        <v>2918</v>
      </c>
      <c r="AC91" s="140">
        <f t="shared" si="27"/>
        <v>124</v>
      </c>
      <c r="AD91" s="106"/>
      <c r="AE91" s="97" t="s">
        <v>144</v>
      </c>
      <c r="AF91" s="87"/>
    </row>
    <row r="92" spans="1:36" s="12" customFormat="1" ht="19.5" customHeight="1" x14ac:dyDescent="0.15">
      <c r="A92" s="202"/>
      <c r="B92" s="203"/>
      <c r="C92" s="204"/>
      <c r="D92" s="205"/>
      <c r="E92" s="206"/>
      <c r="F92" s="205"/>
      <c r="G92" s="206"/>
      <c r="H92" s="146"/>
      <c r="I92" s="146"/>
      <c r="J92" s="205"/>
      <c r="K92" s="206"/>
      <c r="L92" s="146"/>
      <c r="M92" s="146"/>
      <c r="N92" s="205"/>
      <c r="O92" s="206"/>
      <c r="P92" s="146"/>
      <c r="Q92" s="146"/>
      <c r="R92" s="146"/>
      <c r="S92" s="146"/>
      <c r="T92" s="205"/>
      <c r="U92" s="206"/>
      <c r="V92" s="205"/>
      <c r="W92" s="206"/>
      <c r="X92" s="205"/>
      <c r="Y92" s="206"/>
      <c r="Z92" s="146"/>
      <c r="AA92" s="146"/>
      <c r="AB92" s="146"/>
      <c r="AC92" s="146"/>
      <c r="AD92" s="207"/>
      <c r="AE92" s="208"/>
      <c r="AF92" s="209"/>
    </row>
    <row r="93" spans="1:36" s="8" customFormat="1" ht="13.5" customHeight="1" x14ac:dyDescent="0.2">
      <c r="A93" s="109"/>
      <c r="B93" s="98"/>
      <c r="C93" s="91"/>
      <c r="J93" s="320"/>
      <c r="K93" s="320"/>
      <c r="L93" s="320"/>
      <c r="T93" s="9"/>
      <c r="U93" s="9"/>
      <c r="V93" s="9"/>
      <c r="W93" s="320"/>
      <c r="X93" s="320"/>
      <c r="Y93" s="320"/>
      <c r="Z93" s="9"/>
      <c r="AA93" s="9"/>
      <c r="AB93" s="9"/>
      <c r="AC93" s="9"/>
      <c r="AD93" s="93"/>
      <c r="AE93" s="98"/>
      <c r="AF93" s="91"/>
      <c r="AG93" s="9"/>
      <c r="AH93" s="9"/>
      <c r="AI93" s="9"/>
      <c r="AJ93" s="9"/>
    </row>
    <row r="94" spans="1:36" s="7" customFormat="1" ht="13.5" customHeight="1" x14ac:dyDescent="0.15">
      <c r="A94" s="109"/>
      <c r="B94" s="98"/>
      <c r="C94" s="91"/>
      <c r="D94" s="5"/>
      <c r="E94" s="5"/>
      <c r="F94" s="5"/>
      <c r="G94" s="5"/>
      <c r="H94" s="5"/>
      <c r="I94" s="5"/>
      <c r="J94" s="5"/>
      <c r="K94" s="10"/>
      <c r="L94" s="5"/>
      <c r="M94" s="5"/>
      <c r="N94" s="5"/>
      <c r="O94" s="5"/>
      <c r="P94" s="5"/>
      <c r="Q94" s="5"/>
      <c r="R94" s="5"/>
      <c r="S94" s="5"/>
      <c r="T94" s="5"/>
      <c r="U94" s="5"/>
      <c r="V94" s="6"/>
      <c r="W94" s="6"/>
      <c r="X94" s="11"/>
      <c r="Y94" s="6"/>
      <c r="Z94" s="6"/>
      <c r="AA94" s="6"/>
      <c r="AB94" s="5"/>
      <c r="AC94" s="5"/>
      <c r="AD94" s="93"/>
      <c r="AE94" s="98"/>
      <c r="AF94" s="91"/>
    </row>
    <row r="95" spans="1:36" s="7" customFormat="1" ht="13.5" customHeight="1" x14ac:dyDescent="0.15">
      <c r="A95" s="109"/>
      <c r="B95" s="98"/>
      <c r="C95" s="91"/>
      <c r="D95" s="5"/>
      <c r="E95" s="5"/>
      <c r="F95" s="5"/>
      <c r="G95" s="5"/>
      <c r="H95" s="5"/>
      <c r="I95" s="5"/>
      <c r="J95" s="5"/>
      <c r="K95" s="5"/>
      <c r="L95" s="5"/>
      <c r="M95" s="5"/>
      <c r="N95" s="5"/>
      <c r="O95" s="5"/>
      <c r="P95" s="5"/>
      <c r="Q95" s="5"/>
      <c r="R95" s="5"/>
      <c r="S95" s="5"/>
      <c r="T95" s="5"/>
      <c r="U95" s="5"/>
      <c r="V95" s="6"/>
      <c r="W95" s="6"/>
      <c r="X95" s="6"/>
      <c r="Y95" s="6"/>
      <c r="Z95" s="6"/>
      <c r="AA95" s="6"/>
      <c r="AB95" s="5"/>
      <c r="AC95" s="5"/>
      <c r="AD95" s="93"/>
      <c r="AE95" s="98"/>
      <c r="AF95" s="91"/>
    </row>
    <row r="96" spans="1:36" ht="13.5" customHeight="1" x14ac:dyDescent="0.15">
      <c r="Y96" s="11"/>
    </row>
  </sheetData>
  <mergeCells count="15">
    <mergeCell ref="J93:L93"/>
    <mergeCell ref="W93:Y93"/>
    <mergeCell ref="P3:Q3"/>
    <mergeCell ref="R3:S3"/>
    <mergeCell ref="T3:U3"/>
    <mergeCell ref="V3:W3"/>
    <mergeCell ref="Z3:AA3"/>
    <mergeCell ref="AD3:AF4"/>
    <mergeCell ref="A1:O1"/>
    <mergeCell ref="A3:C4"/>
    <mergeCell ref="D3:E3"/>
    <mergeCell ref="H3:I3"/>
    <mergeCell ref="J3:K3"/>
    <mergeCell ref="L3:M3"/>
    <mergeCell ref="N3:O3"/>
  </mergeCells>
  <phoneticPr fontId="6"/>
  <printOptions horizontalCentered="1"/>
  <pageMargins left="0.59055118110236227" right="0.59055118110236227" top="0.39370078740157483" bottom="0.39370078740157483" header="0.31496062992125984" footer="0.31496062992125984"/>
  <pageSetup paperSize="8" scale="44" firstPageNumber="17" orientation="landscape" r:id="rId1"/>
  <headerFooter differentFirst="1" scaleWithDoc="0" alignWithMargins="0"/>
  <colBreaks count="1" manualBreakCount="1">
    <brk id="15"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3" tint="0.59999389629810485"/>
    <pageSetUpPr fitToPage="1"/>
  </sheetPr>
  <dimension ref="A1:AF95"/>
  <sheetViews>
    <sheetView zoomScaleNormal="100" zoomScaleSheetLayoutView="100" zoomScalePageLayoutView="75" workbookViewId="0">
      <pane xSplit="3" ySplit="4" topLeftCell="D83" activePane="bottomRight" state="frozen"/>
      <selection activeCell="V13" sqref="V13"/>
      <selection pane="topRight" activeCell="V13" sqref="V13"/>
      <selection pane="bottomLeft" activeCell="V13" sqref="V13"/>
      <selection pane="bottomRight" activeCell="N92" sqref="N92"/>
    </sheetView>
  </sheetViews>
  <sheetFormatPr defaultColWidth="8" defaultRowHeight="13.5" customHeight="1" x14ac:dyDescent="0.15"/>
  <cols>
    <col min="1" max="1" width="4.625" style="109" customWidth="1"/>
    <col min="2" max="2" width="3.375" style="98" customWidth="1"/>
    <col min="3" max="3" width="4.625" style="91" customWidth="1"/>
    <col min="4" max="7" width="11.625" style="3" customWidth="1"/>
    <col min="8" max="9" width="9.625" style="12" customWidth="1"/>
    <col min="10" max="11" width="11.625" style="3" customWidth="1"/>
    <col min="12" max="13" width="9.625" style="3" customWidth="1"/>
    <col min="14" max="17" width="11.625" style="3" customWidth="1"/>
    <col min="18" max="21" width="9.625" style="3" customWidth="1"/>
    <col min="22" max="27" width="8.125" style="3" customWidth="1"/>
    <col min="28" max="29" width="11.625" style="3" customWidth="1"/>
    <col min="30" max="30" width="4.625" style="93" customWidth="1"/>
    <col min="31" max="31" width="3.375" style="98" customWidth="1"/>
    <col min="32" max="32" width="4.625" style="91" customWidth="1"/>
    <col min="33" max="16384" width="8" style="3"/>
  </cols>
  <sheetData>
    <row r="1" spans="1:32" s="24" customFormat="1" ht="18" customHeight="1" x14ac:dyDescent="0.15">
      <c r="A1" s="323" t="s">
        <v>107</v>
      </c>
      <c r="B1" s="323"/>
      <c r="C1" s="323"/>
      <c r="D1" s="323"/>
      <c r="E1" s="323"/>
      <c r="F1" s="323"/>
      <c r="G1" s="323"/>
      <c r="H1" s="323"/>
      <c r="I1" s="323"/>
      <c r="J1" s="323"/>
      <c r="K1" s="323"/>
      <c r="L1" s="323"/>
      <c r="M1" s="323"/>
      <c r="N1" s="323"/>
      <c r="O1" s="323"/>
      <c r="R1" s="25"/>
      <c r="S1" s="25"/>
      <c r="T1" s="25"/>
      <c r="U1" s="25"/>
      <c r="V1" s="25"/>
      <c r="W1" s="25"/>
      <c r="X1" s="25"/>
      <c r="Y1" s="25"/>
      <c r="Z1" s="25"/>
      <c r="AA1" s="25"/>
      <c r="AB1" s="112"/>
    </row>
    <row r="2" spans="1:32" s="26" customFormat="1" ht="18" customHeight="1" x14ac:dyDescent="0.15">
      <c r="A2" s="92"/>
      <c r="B2" s="44"/>
      <c r="C2" s="44"/>
      <c r="D2" s="23"/>
      <c r="E2" s="23"/>
      <c r="F2" s="23"/>
      <c r="G2" s="23"/>
      <c r="H2" s="69"/>
      <c r="I2" s="69"/>
      <c r="J2" s="23"/>
      <c r="K2" s="23"/>
      <c r="L2" s="23"/>
      <c r="M2" s="23"/>
      <c r="N2" s="23"/>
      <c r="O2" s="23"/>
      <c r="P2" s="24" t="s">
        <v>74</v>
      </c>
      <c r="Q2" s="23"/>
      <c r="R2" s="24"/>
      <c r="T2" s="27"/>
      <c r="U2" s="27"/>
      <c r="V2" s="27"/>
      <c r="W2" s="27"/>
      <c r="X2" s="27"/>
      <c r="Y2" s="27"/>
      <c r="Z2" s="27"/>
      <c r="AA2" s="27"/>
      <c r="AB2" s="27"/>
      <c r="AC2" s="27"/>
      <c r="AD2" s="92"/>
      <c r="AE2" s="44"/>
      <c r="AF2" s="108" t="s">
        <v>2</v>
      </c>
    </row>
    <row r="3" spans="1:32" s="24" customFormat="1" ht="18" customHeight="1" x14ac:dyDescent="0.15">
      <c r="A3" s="310" t="s">
        <v>75</v>
      </c>
      <c r="B3" s="310"/>
      <c r="C3" s="314"/>
      <c r="D3" s="324" t="s">
        <v>76</v>
      </c>
      <c r="E3" s="325"/>
      <c r="F3" s="324" t="s">
        <v>77</v>
      </c>
      <c r="G3" s="325"/>
      <c r="H3" s="318" t="s">
        <v>88</v>
      </c>
      <c r="I3" s="319"/>
      <c r="J3" s="324" t="s">
        <v>78</v>
      </c>
      <c r="K3" s="325"/>
      <c r="L3" s="326" t="s">
        <v>16</v>
      </c>
      <c r="M3" s="327"/>
      <c r="N3" s="324" t="s">
        <v>79</v>
      </c>
      <c r="O3" s="325"/>
      <c r="P3" s="329" t="s">
        <v>20</v>
      </c>
      <c r="Q3" s="330"/>
      <c r="R3" s="324" t="s">
        <v>80</v>
      </c>
      <c r="S3" s="325"/>
      <c r="T3" s="324" t="s">
        <v>81</v>
      </c>
      <c r="U3" s="325"/>
      <c r="V3" s="324" t="s">
        <v>82</v>
      </c>
      <c r="W3" s="325"/>
      <c r="X3" s="324" t="s">
        <v>83</v>
      </c>
      <c r="Y3" s="325"/>
      <c r="Z3" s="324" t="s">
        <v>84</v>
      </c>
      <c r="AA3" s="325"/>
      <c r="AB3" s="324" t="s">
        <v>21</v>
      </c>
      <c r="AC3" s="328"/>
      <c r="AD3" s="309" t="s">
        <v>75</v>
      </c>
      <c r="AE3" s="310"/>
      <c r="AF3" s="310"/>
    </row>
    <row r="4" spans="1:32" s="24" customFormat="1" ht="18" customHeight="1" x14ac:dyDescent="0.15">
      <c r="A4" s="312"/>
      <c r="B4" s="312"/>
      <c r="C4" s="315"/>
      <c r="D4" s="28" t="s">
        <v>85</v>
      </c>
      <c r="E4" s="29" t="s">
        <v>86</v>
      </c>
      <c r="F4" s="28" t="s">
        <v>85</v>
      </c>
      <c r="G4" s="29" t="s">
        <v>86</v>
      </c>
      <c r="H4" s="18"/>
      <c r="I4" s="17" t="s">
        <v>86</v>
      </c>
      <c r="J4" s="28" t="s">
        <v>85</v>
      </c>
      <c r="K4" s="29" t="s">
        <v>86</v>
      </c>
      <c r="L4" s="30"/>
      <c r="M4" s="114" t="s">
        <v>86</v>
      </c>
      <c r="N4" s="31" t="s">
        <v>85</v>
      </c>
      <c r="O4" s="29" t="s">
        <v>86</v>
      </c>
      <c r="P4" s="18" t="s">
        <v>85</v>
      </c>
      <c r="Q4" s="17" t="s">
        <v>86</v>
      </c>
      <c r="R4" s="31" t="s">
        <v>85</v>
      </c>
      <c r="S4" s="29" t="s">
        <v>86</v>
      </c>
      <c r="T4" s="28" t="s">
        <v>85</v>
      </c>
      <c r="U4" s="29" t="s">
        <v>86</v>
      </c>
      <c r="V4" s="28" t="s">
        <v>85</v>
      </c>
      <c r="W4" s="29" t="s">
        <v>86</v>
      </c>
      <c r="X4" s="28" t="s">
        <v>85</v>
      </c>
      <c r="Y4" s="29" t="s">
        <v>86</v>
      </c>
      <c r="Z4" s="28" t="s">
        <v>85</v>
      </c>
      <c r="AA4" s="29" t="s">
        <v>86</v>
      </c>
      <c r="AB4" s="28"/>
      <c r="AC4" s="113" t="s">
        <v>86</v>
      </c>
      <c r="AD4" s="311"/>
      <c r="AE4" s="312"/>
      <c r="AF4" s="312"/>
    </row>
    <row r="5" spans="1:32" s="24" customFormat="1" ht="18" customHeight="1" x14ac:dyDescent="0.15">
      <c r="A5" s="197"/>
      <c r="B5" s="123"/>
      <c r="C5" s="198"/>
      <c r="D5" s="147"/>
      <c r="E5" s="211"/>
      <c r="F5" s="147"/>
      <c r="G5" s="211"/>
      <c r="H5" s="138"/>
      <c r="I5" s="138"/>
      <c r="J5" s="147"/>
      <c r="K5" s="211"/>
      <c r="L5" s="149"/>
      <c r="M5" s="149"/>
      <c r="N5" s="147"/>
      <c r="O5" s="211"/>
      <c r="P5" s="149"/>
      <c r="Q5" s="149"/>
      <c r="R5" s="149"/>
      <c r="S5" s="149"/>
      <c r="T5" s="147"/>
      <c r="U5" s="148"/>
      <c r="V5" s="147"/>
      <c r="W5" s="211"/>
      <c r="X5" s="147"/>
      <c r="Y5" s="211"/>
      <c r="Z5" s="149"/>
      <c r="AA5" s="149"/>
      <c r="AB5" s="149"/>
      <c r="AC5" s="149"/>
      <c r="AD5" s="199"/>
      <c r="AE5" s="123"/>
      <c r="AF5" s="200"/>
    </row>
    <row r="6" spans="1:32" s="24" customFormat="1" ht="18" customHeight="1" x14ac:dyDescent="0.15">
      <c r="A6" s="94" t="s">
        <v>87</v>
      </c>
      <c r="B6" s="96">
        <v>23</v>
      </c>
      <c r="C6" s="118" t="s">
        <v>3</v>
      </c>
      <c r="D6" s="150">
        <v>5735</v>
      </c>
      <c r="E6" s="152" t="s">
        <v>62</v>
      </c>
      <c r="F6" s="150">
        <v>3609</v>
      </c>
      <c r="G6" s="152" t="s">
        <v>62</v>
      </c>
      <c r="H6" s="141" t="s">
        <v>0</v>
      </c>
      <c r="I6" s="141" t="s">
        <v>0</v>
      </c>
      <c r="J6" s="150">
        <v>1265</v>
      </c>
      <c r="K6" s="152" t="s">
        <v>62</v>
      </c>
      <c r="L6" s="151" t="s">
        <v>62</v>
      </c>
      <c r="M6" s="151" t="s">
        <v>62</v>
      </c>
      <c r="N6" s="150">
        <v>54</v>
      </c>
      <c r="O6" s="152" t="s">
        <v>62</v>
      </c>
      <c r="P6" s="151" t="s">
        <v>62</v>
      </c>
      <c r="Q6" s="151" t="s">
        <v>62</v>
      </c>
      <c r="R6" s="151" t="s">
        <v>62</v>
      </c>
      <c r="S6" s="151" t="s">
        <v>62</v>
      </c>
      <c r="T6" s="151" t="s">
        <v>62</v>
      </c>
      <c r="U6" s="151" t="s">
        <v>62</v>
      </c>
      <c r="V6" s="150">
        <v>9</v>
      </c>
      <c r="W6" s="152" t="s">
        <v>62</v>
      </c>
      <c r="X6" s="150">
        <v>18</v>
      </c>
      <c r="Y6" s="152" t="s">
        <v>62</v>
      </c>
      <c r="Z6" s="151" t="s">
        <v>62</v>
      </c>
      <c r="AA6" s="151" t="s">
        <v>62</v>
      </c>
      <c r="AB6" s="151" t="s">
        <v>62</v>
      </c>
      <c r="AC6" s="151" t="s">
        <v>62</v>
      </c>
      <c r="AD6" s="104" t="s">
        <v>63</v>
      </c>
      <c r="AE6" s="96">
        <v>23</v>
      </c>
      <c r="AF6" s="124" t="s">
        <v>3</v>
      </c>
    </row>
    <row r="7" spans="1:32" s="24" customFormat="1" ht="18" customHeight="1" x14ac:dyDescent="0.15">
      <c r="A7" s="107"/>
      <c r="B7" s="96">
        <v>24</v>
      </c>
      <c r="C7" s="276"/>
      <c r="D7" s="150">
        <v>6226</v>
      </c>
      <c r="E7" s="140">
        <f>D7-D6</f>
        <v>491</v>
      </c>
      <c r="F7" s="150">
        <v>3913</v>
      </c>
      <c r="G7" s="217">
        <f>F7-F6</f>
        <v>304</v>
      </c>
      <c r="H7" s="141" t="s">
        <v>0</v>
      </c>
      <c r="I7" s="141" t="s">
        <v>0</v>
      </c>
      <c r="J7" s="150">
        <v>1625</v>
      </c>
      <c r="K7" s="217">
        <f t="shared" ref="K7:K70" si="0">J7-J6</f>
        <v>360</v>
      </c>
      <c r="L7" s="151" t="s">
        <v>7</v>
      </c>
      <c r="M7" s="151" t="s">
        <v>7</v>
      </c>
      <c r="N7" s="150">
        <v>45</v>
      </c>
      <c r="O7" s="217">
        <f t="shared" ref="O7:O70" si="1">N7-N6</f>
        <v>-9</v>
      </c>
      <c r="P7" s="151" t="s">
        <v>7</v>
      </c>
      <c r="Q7" s="151" t="s">
        <v>7</v>
      </c>
      <c r="R7" s="151" t="s">
        <v>7</v>
      </c>
      <c r="S7" s="151" t="s">
        <v>7</v>
      </c>
      <c r="T7" s="151" t="s">
        <v>7</v>
      </c>
      <c r="U7" s="151" t="s">
        <v>7</v>
      </c>
      <c r="V7" s="150">
        <v>20</v>
      </c>
      <c r="W7" s="217">
        <f t="shared" ref="W7:W70" si="2">V7-V6</f>
        <v>11</v>
      </c>
      <c r="X7" s="150">
        <v>26</v>
      </c>
      <c r="Y7" s="217">
        <f t="shared" ref="Y7:Y70" si="3">X7-X6</f>
        <v>8</v>
      </c>
      <c r="Z7" s="151" t="s">
        <v>62</v>
      </c>
      <c r="AA7" s="151" t="s">
        <v>62</v>
      </c>
      <c r="AB7" s="151" t="s">
        <v>62</v>
      </c>
      <c r="AC7" s="151" t="s">
        <v>62</v>
      </c>
      <c r="AD7" s="275"/>
      <c r="AE7" s="96">
        <v>24</v>
      </c>
      <c r="AF7" s="107"/>
    </row>
    <row r="8" spans="1:32" s="24" customFormat="1" ht="18" customHeight="1" x14ac:dyDescent="0.15">
      <c r="A8" s="107"/>
      <c r="B8" s="96">
        <v>25</v>
      </c>
      <c r="C8" s="276"/>
      <c r="D8" s="150">
        <v>6343</v>
      </c>
      <c r="E8" s="217">
        <f t="shared" ref="E8:E78" si="4">D8-D7</f>
        <v>117</v>
      </c>
      <c r="F8" s="150">
        <v>3954</v>
      </c>
      <c r="G8" s="217">
        <f t="shared" ref="G8:G77" si="5">F8-F7</f>
        <v>41</v>
      </c>
      <c r="H8" s="141" t="s">
        <v>0</v>
      </c>
      <c r="I8" s="141" t="s">
        <v>0</v>
      </c>
      <c r="J8" s="150">
        <v>1845</v>
      </c>
      <c r="K8" s="217">
        <f t="shared" si="0"/>
        <v>220</v>
      </c>
      <c r="L8" s="151" t="s">
        <v>62</v>
      </c>
      <c r="M8" s="151" t="s">
        <v>62</v>
      </c>
      <c r="N8" s="150">
        <v>59</v>
      </c>
      <c r="O8" s="217">
        <f t="shared" si="1"/>
        <v>14</v>
      </c>
      <c r="P8" s="151" t="s">
        <v>62</v>
      </c>
      <c r="Q8" s="151" t="s">
        <v>62</v>
      </c>
      <c r="R8" s="151" t="s">
        <v>62</v>
      </c>
      <c r="S8" s="151" t="s">
        <v>62</v>
      </c>
      <c r="T8" s="151" t="s">
        <v>62</v>
      </c>
      <c r="U8" s="151" t="s">
        <v>62</v>
      </c>
      <c r="V8" s="150">
        <v>23</v>
      </c>
      <c r="W8" s="217">
        <f t="shared" si="2"/>
        <v>3</v>
      </c>
      <c r="X8" s="150">
        <v>32</v>
      </c>
      <c r="Y8" s="217">
        <f t="shared" si="3"/>
        <v>6</v>
      </c>
      <c r="Z8" s="151" t="s">
        <v>62</v>
      </c>
      <c r="AA8" s="151" t="s">
        <v>62</v>
      </c>
      <c r="AB8" s="151" t="s">
        <v>62</v>
      </c>
      <c r="AC8" s="151" t="s">
        <v>62</v>
      </c>
      <c r="AD8" s="275"/>
      <c r="AE8" s="96">
        <v>25</v>
      </c>
      <c r="AF8" s="107"/>
    </row>
    <row r="9" spans="1:32" s="24" customFormat="1" ht="18" customHeight="1" x14ac:dyDescent="0.15">
      <c r="A9" s="95"/>
      <c r="B9" s="96">
        <v>26</v>
      </c>
      <c r="C9" s="100"/>
      <c r="D9" s="150">
        <v>6448</v>
      </c>
      <c r="E9" s="217">
        <f t="shared" si="4"/>
        <v>105</v>
      </c>
      <c r="F9" s="150">
        <v>3909</v>
      </c>
      <c r="G9" s="217">
        <f t="shared" si="5"/>
        <v>-45</v>
      </c>
      <c r="H9" s="141" t="s">
        <v>0</v>
      </c>
      <c r="I9" s="141" t="s">
        <v>0</v>
      </c>
      <c r="J9" s="150">
        <v>1961</v>
      </c>
      <c r="K9" s="217">
        <f t="shared" si="0"/>
        <v>116</v>
      </c>
      <c r="L9" s="151" t="s">
        <v>62</v>
      </c>
      <c r="M9" s="151" t="s">
        <v>62</v>
      </c>
      <c r="N9" s="150">
        <v>72</v>
      </c>
      <c r="O9" s="217">
        <f t="shared" si="1"/>
        <v>13</v>
      </c>
      <c r="P9" s="151" t="s">
        <v>62</v>
      </c>
      <c r="Q9" s="151" t="s">
        <v>62</v>
      </c>
      <c r="R9" s="151" t="s">
        <v>62</v>
      </c>
      <c r="S9" s="151" t="s">
        <v>62</v>
      </c>
      <c r="T9" s="151" t="s">
        <v>62</v>
      </c>
      <c r="U9" s="151" t="s">
        <v>62</v>
      </c>
      <c r="V9" s="150">
        <v>27</v>
      </c>
      <c r="W9" s="217">
        <f t="shared" si="2"/>
        <v>4</v>
      </c>
      <c r="X9" s="150">
        <v>42</v>
      </c>
      <c r="Y9" s="217">
        <f t="shared" si="3"/>
        <v>10</v>
      </c>
      <c r="Z9" s="151" t="s">
        <v>62</v>
      </c>
      <c r="AA9" s="151" t="s">
        <v>62</v>
      </c>
      <c r="AB9" s="151" t="s">
        <v>62</v>
      </c>
      <c r="AC9" s="151" t="s">
        <v>62</v>
      </c>
      <c r="AD9" s="102"/>
      <c r="AE9" s="96">
        <v>26</v>
      </c>
      <c r="AF9" s="99"/>
    </row>
    <row r="10" spans="1:32" s="24" customFormat="1" ht="18" customHeight="1" x14ac:dyDescent="0.15">
      <c r="A10" s="89"/>
      <c r="B10" s="96">
        <v>27</v>
      </c>
      <c r="C10" s="52"/>
      <c r="D10" s="150">
        <v>6745</v>
      </c>
      <c r="E10" s="217">
        <f t="shared" si="4"/>
        <v>297</v>
      </c>
      <c r="F10" s="150">
        <v>3976</v>
      </c>
      <c r="G10" s="217">
        <f t="shared" si="5"/>
        <v>67</v>
      </c>
      <c r="H10" s="141" t="s">
        <v>0</v>
      </c>
      <c r="I10" s="141" t="s">
        <v>0</v>
      </c>
      <c r="J10" s="150">
        <v>2203</v>
      </c>
      <c r="K10" s="217">
        <f t="shared" si="0"/>
        <v>242</v>
      </c>
      <c r="L10" s="151" t="s">
        <v>62</v>
      </c>
      <c r="M10" s="151" t="s">
        <v>62</v>
      </c>
      <c r="N10" s="150">
        <v>85</v>
      </c>
      <c r="O10" s="217">
        <f t="shared" si="1"/>
        <v>13</v>
      </c>
      <c r="P10" s="151" t="s">
        <v>62</v>
      </c>
      <c r="Q10" s="151" t="s">
        <v>62</v>
      </c>
      <c r="R10" s="151" t="s">
        <v>62</v>
      </c>
      <c r="S10" s="151" t="s">
        <v>62</v>
      </c>
      <c r="T10" s="151" t="s">
        <v>62</v>
      </c>
      <c r="U10" s="151" t="s">
        <v>62</v>
      </c>
      <c r="V10" s="150">
        <v>35</v>
      </c>
      <c r="W10" s="217">
        <f t="shared" si="2"/>
        <v>8</v>
      </c>
      <c r="X10" s="150">
        <v>46</v>
      </c>
      <c r="Y10" s="217">
        <f t="shared" si="3"/>
        <v>4</v>
      </c>
      <c r="Z10" s="151" t="s">
        <v>62</v>
      </c>
      <c r="AA10" s="151" t="s">
        <v>62</v>
      </c>
      <c r="AB10" s="151" t="s">
        <v>62</v>
      </c>
      <c r="AC10" s="151" t="s">
        <v>62</v>
      </c>
      <c r="AD10" s="103"/>
      <c r="AE10" s="96">
        <v>27</v>
      </c>
      <c r="AF10" s="86"/>
    </row>
    <row r="11" spans="1:32" s="24" customFormat="1" ht="18" customHeight="1" x14ac:dyDescent="0.15">
      <c r="A11" s="89"/>
      <c r="B11" s="96">
        <v>28</v>
      </c>
      <c r="C11" s="52"/>
      <c r="D11" s="150">
        <v>6691</v>
      </c>
      <c r="E11" s="140">
        <f t="shared" si="4"/>
        <v>-54</v>
      </c>
      <c r="F11" s="150">
        <v>3961</v>
      </c>
      <c r="G11" s="217">
        <f t="shared" si="5"/>
        <v>-15</v>
      </c>
      <c r="H11" s="141" t="s">
        <v>0</v>
      </c>
      <c r="I11" s="141" t="s">
        <v>0</v>
      </c>
      <c r="J11" s="150">
        <v>2266</v>
      </c>
      <c r="K11" s="217">
        <f t="shared" si="0"/>
        <v>63</v>
      </c>
      <c r="L11" s="151" t="s">
        <v>62</v>
      </c>
      <c r="M11" s="151" t="s">
        <v>62</v>
      </c>
      <c r="N11" s="150">
        <v>116</v>
      </c>
      <c r="O11" s="217">
        <f t="shared" si="1"/>
        <v>31</v>
      </c>
      <c r="P11" s="151" t="s">
        <v>62</v>
      </c>
      <c r="Q11" s="151" t="s">
        <v>62</v>
      </c>
      <c r="R11" s="151" t="s">
        <v>62</v>
      </c>
      <c r="S11" s="151" t="s">
        <v>62</v>
      </c>
      <c r="T11" s="151" t="s">
        <v>62</v>
      </c>
      <c r="U11" s="151" t="s">
        <v>62</v>
      </c>
      <c r="V11" s="150">
        <v>32</v>
      </c>
      <c r="W11" s="217">
        <f t="shared" si="2"/>
        <v>-3</v>
      </c>
      <c r="X11" s="150">
        <v>40</v>
      </c>
      <c r="Y11" s="217">
        <f t="shared" si="3"/>
        <v>-6</v>
      </c>
      <c r="Z11" s="151" t="s">
        <v>62</v>
      </c>
      <c r="AA11" s="151" t="s">
        <v>62</v>
      </c>
      <c r="AB11" s="151" t="s">
        <v>62</v>
      </c>
      <c r="AC11" s="151" t="s">
        <v>62</v>
      </c>
      <c r="AD11" s="103"/>
      <c r="AE11" s="96">
        <v>28</v>
      </c>
      <c r="AF11" s="86"/>
    </row>
    <row r="12" spans="1:32" s="24" customFormat="1" ht="18" customHeight="1" x14ac:dyDescent="0.15">
      <c r="A12" s="89"/>
      <c r="B12" s="96">
        <v>29</v>
      </c>
      <c r="C12" s="52"/>
      <c r="D12" s="150">
        <v>6695</v>
      </c>
      <c r="E12" s="217">
        <f t="shared" si="4"/>
        <v>4</v>
      </c>
      <c r="F12" s="150">
        <v>4081</v>
      </c>
      <c r="G12" s="217">
        <f t="shared" si="5"/>
        <v>120</v>
      </c>
      <c r="H12" s="141" t="s">
        <v>0</v>
      </c>
      <c r="I12" s="141" t="s">
        <v>0</v>
      </c>
      <c r="J12" s="150">
        <v>2308</v>
      </c>
      <c r="K12" s="217">
        <f t="shared" si="0"/>
        <v>42</v>
      </c>
      <c r="L12" s="151" t="s">
        <v>62</v>
      </c>
      <c r="M12" s="151" t="s">
        <v>62</v>
      </c>
      <c r="N12" s="150">
        <v>222</v>
      </c>
      <c r="O12" s="217">
        <f t="shared" si="1"/>
        <v>106</v>
      </c>
      <c r="P12" s="151" t="s">
        <v>62</v>
      </c>
      <c r="Q12" s="151" t="s">
        <v>62</v>
      </c>
      <c r="R12" s="151" t="s">
        <v>62</v>
      </c>
      <c r="S12" s="151" t="s">
        <v>62</v>
      </c>
      <c r="T12" s="151" t="s">
        <v>62</v>
      </c>
      <c r="U12" s="151" t="s">
        <v>62</v>
      </c>
      <c r="V12" s="150">
        <v>31</v>
      </c>
      <c r="W12" s="217">
        <f t="shared" si="2"/>
        <v>-1</v>
      </c>
      <c r="X12" s="150">
        <v>40</v>
      </c>
      <c r="Y12" s="283">
        <f>X12-X11</f>
        <v>0</v>
      </c>
      <c r="Z12" s="151" t="s">
        <v>62</v>
      </c>
      <c r="AA12" s="151" t="s">
        <v>62</v>
      </c>
      <c r="AB12" s="151" t="s">
        <v>62</v>
      </c>
      <c r="AC12" s="151" t="s">
        <v>62</v>
      </c>
      <c r="AD12" s="103"/>
      <c r="AE12" s="96">
        <v>29</v>
      </c>
      <c r="AF12" s="86"/>
    </row>
    <row r="13" spans="1:32" s="24" customFormat="1" ht="18" customHeight="1" x14ac:dyDescent="0.15">
      <c r="A13" s="89"/>
      <c r="B13" s="96">
        <v>30</v>
      </c>
      <c r="C13" s="52"/>
      <c r="D13" s="150">
        <v>6826</v>
      </c>
      <c r="E13" s="217">
        <f t="shared" si="4"/>
        <v>131</v>
      </c>
      <c r="F13" s="150">
        <v>4107</v>
      </c>
      <c r="G13" s="217">
        <f t="shared" si="5"/>
        <v>26</v>
      </c>
      <c r="H13" s="141" t="s">
        <v>0</v>
      </c>
      <c r="I13" s="141" t="s">
        <v>0</v>
      </c>
      <c r="J13" s="150">
        <v>2344</v>
      </c>
      <c r="K13" s="217">
        <f t="shared" si="0"/>
        <v>36</v>
      </c>
      <c r="L13" s="151" t="s">
        <v>62</v>
      </c>
      <c r="M13" s="151" t="s">
        <v>62</v>
      </c>
      <c r="N13" s="150">
        <v>317</v>
      </c>
      <c r="O13" s="217">
        <f t="shared" si="1"/>
        <v>95</v>
      </c>
      <c r="P13" s="151" t="s">
        <v>62</v>
      </c>
      <c r="Q13" s="151" t="s">
        <v>62</v>
      </c>
      <c r="R13" s="151" t="s">
        <v>62</v>
      </c>
      <c r="S13" s="151" t="s">
        <v>62</v>
      </c>
      <c r="T13" s="150">
        <v>719</v>
      </c>
      <c r="U13" s="152" t="s">
        <v>62</v>
      </c>
      <c r="V13" s="150">
        <v>30</v>
      </c>
      <c r="W13" s="217">
        <f t="shared" si="2"/>
        <v>-1</v>
      </c>
      <c r="X13" s="150">
        <v>45</v>
      </c>
      <c r="Y13" s="217">
        <f t="shared" si="3"/>
        <v>5</v>
      </c>
      <c r="Z13" s="151" t="s">
        <v>62</v>
      </c>
      <c r="AA13" s="151" t="s">
        <v>62</v>
      </c>
      <c r="AB13" s="151" t="s">
        <v>62</v>
      </c>
      <c r="AC13" s="151" t="s">
        <v>62</v>
      </c>
      <c r="AD13" s="103"/>
      <c r="AE13" s="96">
        <v>30</v>
      </c>
      <c r="AF13" s="86"/>
    </row>
    <row r="14" spans="1:32" s="24" customFormat="1" ht="18" customHeight="1" x14ac:dyDescent="0.15">
      <c r="A14" s="89"/>
      <c r="B14" s="96"/>
      <c r="C14" s="52"/>
      <c r="D14" s="150"/>
      <c r="E14" s="217"/>
      <c r="F14" s="150"/>
      <c r="G14" s="217"/>
      <c r="H14" s="141"/>
      <c r="I14" s="141"/>
      <c r="J14" s="150"/>
      <c r="K14" s="217"/>
      <c r="L14" s="151"/>
      <c r="M14" s="151"/>
      <c r="N14" s="150"/>
      <c r="O14" s="217"/>
      <c r="P14" s="151"/>
      <c r="Q14" s="151"/>
      <c r="R14" s="151"/>
      <c r="S14" s="151"/>
      <c r="T14" s="150"/>
      <c r="U14" s="152"/>
      <c r="V14" s="150"/>
      <c r="W14" s="217"/>
      <c r="X14" s="150"/>
      <c r="Y14" s="217"/>
      <c r="Z14" s="151"/>
      <c r="AA14" s="151"/>
      <c r="AB14" s="151"/>
      <c r="AC14" s="151"/>
      <c r="AD14" s="103"/>
      <c r="AE14" s="96"/>
      <c r="AF14" s="86"/>
    </row>
    <row r="15" spans="1:32" s="24" customFormat="1" ht="18" customHeight="1" x14ac:dyDescent="0.15">
      <c r="A15" s="89"/>
      <c r="B15" s="96">
        <v>31</v>
      </c>
      <c r="C15" s="52"/>
      <c r="D15" s="150">
        <v>6829</v>
      </c>
      <c r="E15" s="217">
        <f>D15-D13</f>
        <v>3</v>
      </c>
      <c r="F15" s="150">
        <v>4138</v>
      </c>
      <c r="G15" s="217">
        <f>F15-F13</f>
        <v>31</v>
      </c>
      <c r="H15" s="141" t="s">
        <v>0</v>
      </c>
      <c r="I15" s="141" t="s">
        <v>0</v>
      </c>
      <c r="J15" s="150">
        <v>2401</v>
      </c>
      <c r="K15" s="217">
        <f>J15-J13</f>
        <v>57</v>
      </c>
      <c r="L15" s="151" t="s">
        <v>62</v>
      </c>
      <c r="M15" s="151" t="s">
        <v>62</v>
      </c>
      <c r="N15" s="150">
        <v>321</v>
      </c>
      <c r="O15" s="217">
        <f>N15-N13</f>
        <v>4</v>
      </c>
      <c r="P15" s="151" t="s">
        <v>62</v>
      </c>
      <c r="Q15" s="151" t="s">
        <v>62</v>
      </c>
      <c r="R15" s="151" t="s">
        <v>62</v>
      </c>
      <c r="S15" s="151" t="s">
        <v>62</v>
      </c>
      <c r="T15" s="150">
        <v>778</v>
      </c>
      <c r="U15" s="217">
        <f>T15-T13</f>
        <v>59</v>
      </c>
      <c r="V15" s="150">
        <v>30</v>
      </c>
      <c r="W15" s="283">
        <f>V15-V13</f>
        <v>0</v>
      </c>
      <c r="X15" s="150">
        <v>47</v>
      </c>
      <c r="Y15" s="217">
        <f>X15-X13</f>
        <v>2</v>
      </c>
      <c r="Z15" s="151" t="s">
        <v>62</v>
      </c>
      <c r="AA15" s="151" t="s">
        <v>62</v>
      </c>
      <c r="AB15" s="151" t="s">
        <v>62</v>
      </c>
      <c r="AC15" s="151" t="s">
        <v>62</v>
      </c>
      <c r="AD15" s="103"/>
      <c r="AE15" s="96">
        <v>31</v>
      </c>
      <c r="AF15" s="86"/>
    </row>
    <row r="16" spans="1:32" s="24" customFormat="1" ht="18" customHeight="1" x14ac:dyDescent="0.15">
      <c r="A16" s="89"/>
      <c r="B16" s="96">
        <v>32</v>
      </c>
      <c r="C16" s="52"/>
      <c r="D16" s="150">
        <v>6959</v>
      </c>
      <c r="E16" s="217">
        <f t="shared" si="4"/>
        <v>130</v>
      </c>
      <c r="F16" s="150">
        <v>4024</v>
      </c>
      <c r="G16" s="217">
        <f t="shared" si="5"/>
        <v>-114</v>
      </c>
      <c r="H16" s="141" t="s">
        <v>0</v>
      </c>
      <c r="I16" s="141" t="s">
        <v>0</v>
      </c>
      <c r="J16" s="150">
        <v>2436</v>
      </c>
      <c r="K16" s="217">
        <f t="shared" si="0"/>
        <v>35</v>
      </c>
      <c r="L16" s="151" t="s">
        <v>62</v>
      </c>
      <c r="M16" s="151" t="s">
        <v>62</v>
      </c>
      <c r="N16" s="150">
        <v>338</v>
      </c>
      <c r="O16" s="217">
        <f t="shared" si="1"/>
        <v>17</v>
      </c>
      <c r="P16" s="151" t="s">
        <v>62</v>
      </c>
      <c r="Q16" s="151" t="s">
        <v>62</v>
      </c>
      <c r="R16" s="151" t="s">
        <v>62</v>
      </c>
      <c r="S16" s="151" t="s">
        <v>62</v>
      </c>
      <c r="T16" s="150">
        <v>843</v>
      </c>
      <c r="U16" s="217">
        <f t="shared" ref="U16:U81" si="6">T16-T15</f>
        <v>65</v>
      </c>
      <c r="V16" s="150">
        <v>30</v>
      </c>
      <c r="W16" s="283">
        <f>V16-V15</f>
        <v>0</v>
      </c>
      <c r="X16" s="150">
        <v>54</v>
      </c>
      <c r="Y16" s="217">
        <f t="shared" si="3"/>
        <v>7</v>
      </c>
      <c r="Z16" s="151" t="s">
        <v>62</v>
      </c>
      <c r="AA16" s="151" t="s">
        <v>62</v>
      </c>
      <c r="AB16" s="151" t="s">
        <v>62</v>
      </c>
      <c r="AC16" s="151" t="s">
        <v>62</v>
      </c>
      <c r="AD16" s="103"/>
      <c r="AE16" s="96">
        <v>32</v>
      </c>
      <c r="AF16" s="86"/>
    </row>
    <row r="17" spans="1:32" s="24" customFormat="1" ht="18" customHeight="1" x14ac:dyDescent="0.15">
      <c r="A17" s="89"/>
      <c r="B17" s="96">
        <v>33</v>
      </c>
      <c r="C17" s="52"/>
      <c r="D17" s="150">
        <v>7177</v>
      </c>
      <c r="E17" s="217">
        <f t="shared" si="4"/>
        <v>218</v>
      </c>
      <c r="F17" s="150">
        <v>3889</v>
      </c>
      <c r="G17" s="217">
        <f t="shared" si="5"/>
        <v>-135</v>
      </c>
      <c r="H17" s="141" t="s">
        <v>0</v>
      </c>
      <c r="I17" s="141" t="s">
        <v>0</v>
      </c>
      <c r="J17" s="150">
        <v>2471</v>
      </c>
      <c r="K17" s="217">
        <f t="shared" si="0"/>
        <v>35</v>
      </c>
      <c r="L17" s="151" t="s">
        <v>62</v>
      </c>
      <c r="M17" s="151" t="s">
        <v>62</v>
      </c>
      <c r="N17" s="150">
        <v>335</v>
      </c>
      <c r="O17" s="217">
        <f t="shared" si="1"/>
        <v>-3</v>
      </c>
      <c r="P17" s="151" t="s">
        <v>62</v>
      </c>
      <c r="Q17" s="151" t="s">
        <v>62</v>
      </c>
      <c r="R17" s="151" t="s">
        <v>62</v>
      </c>
      <c r="S17" s="151" t="s">
        <v>62</v>
      </c>
      <c r="T17" s="153" t="s">
        <v>1</v>
      </c>
      <c r="U17" s="154" t="s">
        <v>62</v>
      </c>
      <c r="V17" s="150">
        <v>32</v>
      </c>
      <c r="W17" s="217">
        <f t="shared" si="2"/>
        <v>2</v>
      </c>
      <c r="X17" s="150">
        <v>57</v>
      </c>
      <c r="Y17" s="217">
        <f t="shared" si="3"/>
        <v>3</v>
      </c>
      <c r="Z17" s="151" t="s">
        <v>62</v>
      </c>
      <c r="AA17" s="151" t="s">
        <v>62</v>
      </c>
      <c r="AB17" s="151" t="s">
        <v>62</v>
      </c>
      <c r="AC17" s="151" t="s">
        <v>62</v>
      </c>
      <c r="AD17" s="103"/>
      <c r="AE17" s="96">
        <v>33</v>
      </c>
      <c r="AF17" s="86"/>
    </row>
    <row r="18" spans="1:32" s="24" customFormat="1" ht="18" customHeight="1" x14ac:dyDescent="0.15">
      <c r="A18" s="89"/>
      <c r="B18" s="96">
        <v>34</v>
      </c>
      <c r="C18" s="52"/>
      <c r="D18" s="150">
        <v>7412</v>
      </c>
      <c r="E18" s="217">
        <f t="shared" si="4"/>
        <v>235</v>
      </c>
      <c r="F18" s="150">
        <v>3711</v>
      </c>
      <c r="G18" s="217">
        <f t="shared" si="5"/>
        <v>-178</v>
      </c>
      <c r="H18" s="141" t="s">
        <v>0</v>
      </c>
      <c r="I18" s="141" t="s">
        <v>0</v>
      </c>
      <c r="J18" s="150">
        <v>2491</v>
      </c>
      <c r="K18" s="217">
        <f t="shared" si="0"/>
        <v>20</v>
      </c>
      <c r="L18" s="151" t="s">
        <v>62</v>
      </c>
      <c r="M18" s="151" t="s">
        <v>62</v>
      </c>
      <c r="N18" s="150">
        <v>341</v>
      </c>
      <c r="O18" s="217">
        <f t="shared" si="1"/>
        <v>6</v>
      </c>
      <c r="P18" s="151" t="s">
        <v>62</v>
      </c>
      <c r="Q18" s="151" t="s">
        <v>62</v>
      </c>
      <c r="R18" s="151" t="s">
        <v>62</v>
      </c>
      <c r="S18" s="151" t="s">
        <v>62</v>
      </c>
      <c r="T18" s="150">
        <v>853</v>
      </c>
      <c r="U18" s="154" t="s">
        <v>62</v>
      </c>
      <c r="V18" s="150">
        <v>32</v>
      </c>
      <c r="W18" s="283">
        <f t="shared" si="2"/>
        <v>0</v>
      </c>
      <c r="X18" s="150">
        <v>57</v>
      </c>
      <c r="Y18" s="283">
        <f t="shared" si="3"/>
        <v>0</v>
      </c>
      <c r="Z18" s="151" t="s">
        <v>62</v>
      </c>
      <c r="AA18" s="151" t="s">
        <v>62</v>
      </c>
      <c r="AB18" s="151" t="s">
        <v>62</v>
      </c>
      <c r="AC18" s="151" t="s">
        <v>62</v>
      </c>
      <c r="AD18" s="103"/>
      <c r="AE18" s="96">
        <v>34</v>
      </c>
      <c r="AF18" s="86"/>
    </row>
    <row r="19" spans="1:32" s="24" customFormat="1" ht="18" customHeight="1" x14ac:dyDescent="0.15">
      <c r="A19" s="89"/>
      <c r="B19" s="96">
        <v>35</v>
      </c>
      <c r="C19" s="52"/>
      <c r="D19" s="150">
        <v>7310</v>
      </c>
      <c r="E19" s="217">
        <f t="shared" si="4"/>
        <v>-102</v>
      </c>
      <c r="F19" s="150">
        <v>3987</v>
      </c>
      <c r="G19" s="217">
        <f t="shared" si="5"/>
        <v>276</v>
      </c>
      <c r="H19" s="141" t="s">
        <v>0</v>
      </c>
      <c r="I19" s="141" t="s">
        <v>0</v>
      </c>
      <c r="J19" s="150">
        <v>2578</v>
      </c>
      <c r="K19" s="217">
        <f t="shared" si="0"/>
        <v>87</v>
      </c>
      <c r="L19" s="151" t="s">
        <v>62</v>
      </c>
      <c r="M19" s="151" t="s">
        <v>62</v>
      </c>
      <c r="N19" s="150">
        <v>351</v>
      </c>
      <c r="O19" s="217">
        <f t="shared" si="1"/>
        <v>10</v>
      </c>
      <c r="P19" s="151" t="s">
        <v>62</v>
      </c>
      <c r="Q19" s="151" t="s">
        <v>62</v>
      </c>
      <c r="R19" s="151" t="s">
        <v>62</v>
      </c>
      <c r="S19" s="151" t="s">
        <v>62</v>
      </c>
      <c r="T19" s="150">
        <v>866</v>
      </c>
      <c r="U19" s="217">
        <f t="shared" si="6"/>
        <v>13</v>
      </c>
      <c r="V19" s="150">
        <v>32</v>
      </c>
      <c r="W19" s="283">
        <f t="shared" si="2"/>
        <v>0</v>
      </c>
      <c r="X19" s="150">
        <v>57</v>
      </c>
      <c r="Y19" s="283">
        <f t="shared" si="3"/>
        <v>0</v>
      </c>
      <c r="Z19" s="151" t="s">
        <v>62</v>
      </c>
      <c r="AA19" s="151" t="s">
        <v>62</v>
      </c>
      <c r="AB19" s="151" t="s">
        <v>62</v>
      </c>
      <c r="AC19" s="151" t="s">
        <v>62</v>
      </c>
      <c r="AD19" s="103"/>
      <c r="AE19" s="96">
        <v>35</v>
      </c>
      <c r="AF19" s="86"/>
    </row>
    <row r="20" spans="1:32" s="24" customFormat="1" ht="18" customHeight="1" x14ac:dyDescent="0.15">
      <c r="A20" s="89"/>
      <c r="B20" s="96">
        <v>36</v>
      </c>
      <c r="C20" s="52"/>
      <c r="D20" s="150">
        <v>7055</v>
      </c>
      <c r="E20" s="217">
        <f t="shared" si="4"/>
        <v>-255</v>
      </c>
      <c r="F20" s="150">
        <v>4499</v>
      </c>
      <c r="G20" s="217">
        <f t="shared" si="5"/>
        <v>512</v>
      </c>
      <c r="H20" s="141" t="s">
        <v>0</v>
      </c>
      <c r="I20" s="141" t="s">
        <v>0</v>
      </c>
      <c r="J20" s="150">
        <v>2566</v>
      </c>
      <c r="K20" s="217">
        <f t="shared" si="0"/>
        <v>-12</v>
      </c>
      <c r="L20" s="151" t="s">
        <v>62</v>
      </c>
      <c r="M20" s="151" t="s">
        <v>62</v>
      </c>
      <c r="N20" s="150">
        <v>376</v>
      </c>
      <c r="O20" s="217">
        <f t="shared" si="1"/>
        <v>25</v>
      </c>
      <c r="P20" s="151" t="s">
        <v>62</v>
      </c>
      <c r="Q20" s="151" t="s">
        <v>62</v>
      </c>
      <c r="R20" s="151" t="s">
        <v>62</v>
      </c>
      <c r="S20" s="151" t="s">
        <v>62</v>
      </c>
      <c r="T20" s="150">
        <v>975</v>
      </c>
      <c r="U20" s="217">
        <f t="shared" si="6"/>
        <v>109</v>
      </c>
      <c r="V20" s="150">
        <v>32</v>
      </c>
      <c r="W20" s="283">
        <f t="shared" si="2"/>
        <v>0</v>
      </c>
      <c r="X20" s="150">
        <v>56</v>
      </c>
      <c r="Y20" s="217">
        <f t="shared" si="3"/>
        <v>-1</v>
      </c>
      <c r="Z20" s="150">
        <v>8</v>
      </c>
      <c r="AA20" s="152" t="s">
        <v>62</v>
      </c>
      <c r="AB20" s="151" t="s">
        <v>62</v>
      </c>
      <c r="AC20" s="151" t="s">
        <v>62</v>
      </c>
      <c r="AD20" s="103"/>
      <c r="AE20" s="96">
        <v>36</v>
      </c>
      <c r="AF20" s="86"/>
    </row>
    <row r="21" spans="1:32" s="24" customFormat="1" ht="18" customHeight="1" x14ac:dyDescent="0.15">
      <c r="A21" s="89"/>
      <c r="B21" s="96">
        <v>37</v>
      </c>
      <c r="C21" s="52"/>
      <c r="D21" s="150">
        <v>6938</v>
      </c>
      <c r="E21" s="217">
        <f t="shared" si="4"/>
        <v>-117</v>
      </c>
      <c r="F21" s="150">
        <v>4858</v>
      </c>
      <c r="G21" s="217">
        <f t="shared" si="5"/>
        <v>359</v>
      </c>
      <c r="H21" s="141" t="s">
        <v>0</v>
      </c>
      <c r="I21" s="141" t="s">
        <v>0</v>
      </c>
      <c r="J21" s="150">
        <v>2650</v>
      </c>
      <c r="K21" s="217">
        <f t="shared" si="0"/>
        <v>84</v>
      </c>
      <c r="L21" s="151" t="s">
        <v>62</v>
      </c>
      <c r="M21" s="151" t="s">
        <v>62</v>
      </c>
      <c r="N21" s="150">
        <v>405</v>
      </c>
      <c r="O21" s="217">
        <f t="shared" si="1"/>
        <v>29</v>
      </c>
      <c r="P21" s="151" t="s">
        <v>62</v>
      </c>
      <c r="Q21" s="151" t="s">
        <v>62</v>
      </c>
      <c r="R21" s="151" t="s">
        <v>62</v>
      </c>
      <c r="S21" s="151" t="s">
        <v>62</v>
      </c>
      <c r="T21" s="150">
        <v>850</v>
      </c>
      <c r="U21" s="217">
        <f t="shared" si="6"/>
        <v>-125</v>
      </c>
      <c r="V21" s="150">
        <v>33</v>
      </c>
      <c r="W21" s="217">
        <f t="shared" si="2"/>
        <v>1</v>
      </c>
      <c r="X21" s="150">
        <v>70</v>
      </c>
      <c r="Y21" s="217">
        <f t="shared" si="3"/>
        <v>14</v>
      </c>
      <c r="Z21" s="150">
        <v>14</v>
      </c>
      <c r="AA21" s="217">
        <f t="shared" ref="AA21:AA70" si="7">Z21-Z20</f>
        <v>6</v>
      </c>
      <c r="AB21" s="151" t="s">
        <v>62</v>
      </c>
      <c r="AC21" s="151" t="s">
        <v>62</v>
      </c>
      <c r="AD21" s="103"/>
      <c r="AE21" s="96">
        <v>37</v>
      </c>
      <c r="AF21" s="86"/>
    </row>
    <row r="22" spans="1:32" s="24" customFormat="1" ht="18" customHeight="1" x14ac:dyDescent="0.15">
      <c r="A22" s="89"/>
      <c r="B22" s="96">
        <v>38</v>
      </c>
      <c r="C22" s="52"/>
      <c r="D22" s="150">
        <v>6789</v>
      </c>
      <c r="E22" s="217">
        <f t="shared" si="4"/>
        <v>-149</v>
      </c>
      <c r="F22" s="150">
        <v>4933</v>
      </c>
      <c r="G22" s="217">
        <f t="shared" si="5"/>
        <v>75</v>
      </c>
      <c r="H22" s="141" t="s">
        <v>0</v>
      </c>
      <c r="I22" s="141" t="s">
        <v>0</v>
      </c>
      <c r="J22" s="150">
        <v>2973</v>
      </c>
      <c r="K22" s="217">
        <f t="shared" si="0"/>
        <v>323</v>
      </c>
      <c r="L22" s="151" t="s">
        <v>62</v>
      </c>
      <c r="M22" s="151" t="s">
        <v>62</v>
      </c>
      <c r="N22" s="150">
        <v>438</v>
      </c>
      <c r="O22" s="217">
        <f t="shared" si="1"/>
        <v>33</v>
      </c>
      <c r="P22" s="151" t="s">
        <v>62</v>
      </c>
      <c r="Q22" s="151" t="s">
        <v>62</v>
      </c>
      <c r="R22" s="151" t="s">
        <v>62</v>
      </c>
      <c r="S22" s="151" t="s">
        <v>62</v>
      </c>
      <c r="T22" s="150">
        <v>843</v>
      </c>
      <c r="U22" s="217">
        <f t="shared" si="6"/>
        <v>-7</v>
      </c>
      <c r="V22" s="150">
        <v>33</v>
      </c>
      <c r="W22" s="283">
        <f>V22-V21</f>
        <v>0</v>
      </c>
      <c r="X22" s="150">
        <v>70</v>
      </c>
      <c r="Y22" s="283">
        <f>X22-X21</f>
        <v>0</v>
      </c>
      <c r="Z22" s="150">
        <v>19</v>
      </c>
      <c r="AA22" s="217">
        <f t="shared" si="7"/>
        <v>5</v>
      </c>
      <c r="AB22" s="151" t="s">
        <v>62</v>
      </c>
      <c r="AC22" s="151" t="s">
        <v>62</v>
      </c>
      <c r="AD22" s="103"/>
      <c r="AE22" s="96">
        <v>38</v>
      </c>
      <c r="AF22" s="86"/>
    </row>
    <row r="23" spans="1:32" s="24" customFormat="1" ht="18" customHeight="1" x14ac:dyDescent="0.15">
      <c r="A23" s="89"/>
      <c r="B23" s="96">
        <v>39</v>
      </c>
      <c r="C23" s="52"/>
      <c r="D23" s="150">
        <v>6858</v>
      </c>
      <c r="E23" s="217">
        <f t="shared" si="4"/>
        <v>69</v>
      </c>
      <c r="F23" s="150">
        <v>4873</v>
      </c>
      <c r="G23" s="217">
        <f t="shared" si="5"/>
        <v>-60</v>
      </c>
      <c r="H23" s="141" t="s">
        <v>0</v>
      </c>
      <c r="I23" s="141" t="s">
        <v>0</v>
      </c>
      <c r="J23" s="150">
        <v>3358</v>
      </c>
      <c r="K23" s="217">
        <f t="shared" si="0"/>
        <v>385</v>
      </c>
      <c r="L23" s="151" t="s">
        <v>62</v>
      </c>
      <c r="M23" s="151" t="s">
        <v>62</v>
      </c>
      <c r="N23" s="150">
        <v>485</v>
      </c>
      <c r="O23" s="217">
        <f t="shared" si="1"/>
        <v>47</v>
      </c>
      <c r="P23" s="151" t="s">
        <v>62</v>
      </c>
      <c r="Q23" s="151" t="s">
        <v>62</v>
      </c>
      <c r="R23" s="151" t="s">
        <v>62</v>
      </c>
      <c r="S23" s="151" t="s">
        <v>62</v>
      </c>
      <c r="T23" s="150">
        <v>834</v>
      </c>
      <c r="U23" s="217">
        <f t="shared" si="6"/>
        <v>-9</v>
      </c>
      <c r="V23" s="150">
        <v>35</v>
      </c>
      <c r="W23" s="217">
        <f t="shared" si="2"/>
        <v>2</v>
      </c>
      <c r="X23" s="150">
        <v>76</v>
      </c>
      <c r="Y23" s="217">
        <f t="shared" si="3"/>
        <v>6</v>
      </c>
      <c r="Z23" s="150">
        <v>18</v>
      </c>
      <c r="AA23" s="217">
        <f t="shared" si="7"/>
        <v>-1</v>
      </c>
      <c r="AB23" s="151" t="s">
        <v>62</v>
      </c>
      <c r="AC23" s="151" t="s">
        <v>62</v>
      </c>
      <c r="AD23" s="103"/>
      <c r="AE23" s="96">
        <v>39</v>
      </c>
      <c r="AF23" s="86"/>
    </row>
    <row r="24" spans="1:32" s="24" customFormat="1" ht="18" customHeight="1" x14ac:dyDescent="0.15">
      <c r="A24" s="89"/>
      <c r="B24" s="96">
        <v>40</v>
      </c>
      <c r="C24" s="52"/>
      <c r="D24" s="150">
        <v>6853</v>
      </c>
      <c r="E24" s="217">
        <f t="shared" si="4"/>
        <v>-5</v>
      </c>
      <c r="F24" s="150">
        <v>4971</v>
      </c>
      <c r="G24" s="217">
        <f t="shared" si="5"/>
        <v>98</v>
      </c>
      <c r="H24" s="141" t="s">
        <v>0</v>
      </c>
      <c r="I24" s="141" t="s">
        <v>0</v>
      </c>
      <c r="J24" s="150">
        <v>3648</v>
      </c>
      <c r="K24" s="217">
        <f t="shared" si="0"/>
        <v>290</v>
      </c>
      <c r="L24" s="151" t="s">
        <v>62</v>
      </c>
      <c r="M24" s="151" t="s">
        <v>62</v>
      </c>
      <c r="N24" s="150">
        <v>542</v>
      </c>
      <c r="O24" s="217">
        <f t="shared" si="1"/>
        <v>57</v>
      </c>
      <c r="P24" s="151" t="s">
        <v>62</v>
      </c>
      <c r="Q24" s="151" t="s">
        <v>62</v>
      </c>
      <c r="R24" s="151" t="s">
        <v>62</v>
      </c>
      <c r="S24" s="151" t="s">
        <v>62</v>
      </c>
      <c r="T24" s="150">
        <v>826</v>
      </c>
      <c r="U24" s="217">
        <f t="shared" si="6"/>
        <v>-8</v>
      </c>
      <c r="V24" s="150">
        <v>37</v>
      </c>
      <c r="W24" s="217">
        <f t="shared" si="2"/>
        <v>2</v>
      </c>
      <c r="X24" s="150">
        <v>80</v>
      </c>
      <c r="Y24" s="217">
        <f t="shared" si="3"/>
        <v>4</v>
      </c>
      <c r="Z24" s="150">
        <v>23</v>
      </c>
      <c r="AA24" s="217">
        <f t="shared" si="7"/>
        <v>5</v>
      </c>
      <c r="AB24" s="151" t="s">
        <v>62</v>
      </c>
      <c r="AC24" s="151" t="s">
        <v>62</v>
      </c>
      <c r="AD24" s="103"/>
      <c r="AE24" s="96">
        <v>40</v>
      </c>
      <c r="AF24" s="86"/>
    </row>
    <row r="25" spans="1:32" s="24" customFormat="1" ht="18" customHeight="1" x14ac:dyDescent="0.15">
      <c r="A25" s="89"/>
      <c r="B25" s="96"/>
      <c r="C25" s="52"/>
      <c r="D25" s="150"/>
      <c r="E25" s="217"/>
      <c r="F25" s="150"/>
      <c r="G25" s="217"/>
      <c r="H25" s="141"/>
      <c r="I25" s="141"/>
      <c r="J25" s="150"/>
      <c r="K25" s="217"/>
      <c r="L25" s="151"/>
      <c r="M25" s="151"/>
      <c r="N25" s="150"/>
      <c r="O25" s="217"/>
      <c r="P25" s="151"/>
      <c r="Q25" s="151"/>
      <c r="R25" s="151"/>
      <c r="S25" s="151"/>
      <c r="T25" s="150"/>
      <c r="U25" s="217"/>
      <c r="V25" s="150"/>
      <c r="W25" s="217"/>
      <c r="X25" s="150"/>
      <c r="Y25" s="217"/>
      <c r="Z25" s="150"/>
      <c r="AA25" s="217"/>
      <c r="AB25" s="151"/>
      <c r="AC25" s="151"/>
      <c r="AD25" s="103"/>
      <c r="AE25" s="96"/>
      <c r="AF25" s="86"/>
    </row>
    <row r="26" spans="1:32" s="24" customFormat="1" ht="18" customHeight="1" x14ac:dyDescent="0.15">
      <c r="A26" s="89"/>
      <c r="B26" s="96">
        <v>41</v>
      </c>
      <c r="C26" s="52"/>
      <c r="D26" s="150">
        <v>6864</v>
      </c>
      <c r="E26" s="217">
        <f>D26-D24</f>
        <v>11</v>
      </c>
      <c r="F26" s="150">
        <v>4967</v>
      </c>
      <c r="G26" s="217">
        <f>F26-F24</f>
        <v>-4</v>
      </c>
      <c r="H26" s="141" t="s">
        <v>0</v>
      </c>
      <c r="I26" s="141" t="s">
        <v>0</v>
      </c>
      <c r="J26" s="150">
        <v>3816</v>
      </c>
      <c r="K26" s="217">
        <f>J26-J24</f>
        <v>168</v>
      </c>
      <c r="L26" s="151" t="s">
        <v>62</v>
      </c>
      <c r="M26" s="151" t="s">
        <v>62</v>
      </c>
      <c r="N26" s="150">
        <v>617</v>
      </c>
      <c r="O26" s="217">
        <f>N26-N24</f>
        <v>75</v>
      </c>
      <c r="P26" s="151" t="s">
        <v>62</v>
      </c>
      <c r="Q26" s="151" t="s">
        <v>62</v>
      </c>
      <c r="R26" s="151" t="s">
        <v>62</v>
      </c>
      <c r="S26" s="151" t="s">
        <v>62</v>
      </c>
      <c r="T26" s="150">
        <v>826</v>
      </c>
      <c r="U26" s="283">
        <f>T26-T24</f>
        <v>0</v>
      </c>
      <c r="V26" s="150">
        <v>38</v>
      </c>
      <c r="W26" s="217">
        <f>V26-V24</f>
        <v>1</v>
      </c>
      <c r="X26" s="150">
        <v>85</v>
      </c>
      <c r="Y26" s="217">
        <f>X26-X24</f>
        <v>5</v>
      </c>
      <c r="Z26" s="150">
        <v>25</v>
      </c>
      <c r="AA26" s="217">
        <f>Z26-Z24</f>
        <v>2</v>
      </c>
      <c r="AB26" s="151" t="s">
        <v>62</v>
      </c>
      <c r="AC26" s="151" t="s">
        <v>62</v>
      </c>
      <c r="AD26" s="103"/>
      <c r="AE26" s="96">
        <v>41</v>
      </c>
      <c r="AF26" s="86"/>
    </row>
    <row r="27" spans="1:32" s="24" customFormat="1" ht="18" customHeight="1" x14ac:dyDescent="0.15">
      <c r="A27" s="89"/>
      <c r="B27" s="96">
        <v>42</v>
      </c>
      <c r="C27" s="52"/>
      <c r="D27" s="150">
        <v>6905</v>
      </c>
      <c r="E27" s="217">
        <f t="shared" si="4"/>
        <v>41</v>
      </c>
      <c r="F27" s="150">
        <v>4955</v>
      </c>
      <c r="G27" s="217">
        <f t="shared" si="5"/>
        <v>-12</v>
      </c>
      <c r="H27" s="141" t="s">
        <v>0</v>
      </c>
      <c r="I27" s="141" t="s">
        <v>0</v>
      </c>
      <c r="J27" s="150">
        <v>3824</v>
      </c>
      <c r="K27" s="217">
        <f t="shared" si="0"/>
        <v>8</v>
      </c>
      <c r="L27" s="151" t="s">
        <v>62</v>
      </c>
      <c r="M27" s="151" t="s">
        <v>62</v>
      </c>
      <c r="N27" s="150">
        <v>668</v>
      </c>
      <c r="O27" s="217">
        <f t="shared" si="1"/>
        <v>51</v>
      </c>
      <c r="P27" s="151" t="s">
        <v>62</v>
      </c>
      <c r="Q27" s="151" t="s">
        <v>62</v>
      </c>
      <c r="R27" s="151" t="s">
        <v>62</v>
      </c>
      <c r="S27" s="151" t="s">
        <v>62</v>
      </c>
      <c r="T27" s="150">
        <v>885</v>
      </c>
      <c r="U27" s="217">
        <f t="shared" si="6"/>
        <v>59</v>
      </c>
      <c r="V27" s="150">
        <v>38</v>
      </c>
      <c r="W27" s="283">
        <f>V27-V26</f>
        <v>0</v>
      </c>
      <c r="X27" s="150">
        <v>84</v>
      </c>
      <c r="Y27" s="217">
        <f t="shared" si="3"/>
        <v>-1</v>
      </c>
      <c r="Z27" s="150">
        <v>42</v>
      </c>
      <c r="AA27" s="217">
        <f t="shared" si="7"/>
        <v>17</v>
      </c>
      <c r="AB27" s="151" t="s">
        <v>62</v>
      </c>
      <c r="AC27" s="151" t="s">
        <v>62</v>
      </c>
      <c r="AD27" s="103"/>
      <c r="AE27" s="96">
        <v>42</v>
      </c>
      <c r="AF27" s="86"/>
    </row>
    <row r="28" spans="1:32" s="24" customFormat="1" ht="18" customHeight="1" x14ac:dyDescent="0.15">
      <c r="A28" s="89"/>
      <c r="B28" s="96">
        <v>43</v>
      </c>
      <c r="C28" s="52"/>
      <c r="D28" s="150">
        <v>6951</v>
      </c>
      <c r="E28" s="217">
        <f t="shared" si="4"/>
        <v>46</v>
      </c>
      <c r="F28" s="150">
        <v>4921</v>
      </c>
      <c r="G28" s="217">
        <f t="shared" si="5"/>
        <v>-34</v>
      </c>
      <c r="H28" s="141" t="s">
        <v>0</v>
      </c>
      <c r="I28" s="141" t="s">
        <v>0</v>
      </c>
      <c r="J28" s="150">
        <v>3838</v>
      </c>
      <c r="K28" s="217">
        <f t="shared" si="0"/>
        <v>14</v>
      </c>
      <c r="L28" s="151" t="s">
        <v>62</v>
      </c>
      <c r="M28" s="151" t="s">
        <v>62</v>
      </c>
      <c r="N28" s="150">
        <v>764</v>
      </c>
      <c r="O28" s="217">
        <f t="shared" si="1"/>
        <v>96</v>
      </c>
      <c r="P28" s="151" t="s">
        <v>62</v>
      </c>
      <c r="Q28" s="151" t="s">
        <v>62</v>
      </c>
      <c r="R28" s="151" t="s">
        <v>62</v>
      </c>
      <c r="S28" s="151" t="s">
        <v>62</v>
      </c>
      <c r="T28" s="150">
        <v>844</v>
      </c>
      <c r="U28" s="217">
        <f t="shared" si="6"/>
        <v>-41</v>
      </c>
      <c r="V28" s="150">
        <v>38</v>
      </c>
      <c r="W28" s="283">
        <f>V28-V27</f>
        <v>0</v>
      </c>
      <c r="X28" s="150">
        <v>85</v>
      </c>
      <c r="Y28" s="217">
        <f t="shared" si="3"/>
        <v>1</v>
      </c>
      <c r="Z28" s="150">
        <v>83</v>
      </c>
      <c r="AA28" s="217">
        <f t="shared" si="7"/>
        <v>41</v>
      </c>
      <c r="AB28" s="151" t="s">
        <v>62</v>
      </c>
      <c r="AC28" s="151" t="s">
        <v>62</v>
      </c>
      <c r="AD28" s="103"/>
      <c r="AE28" s="96">
        <v>43</v>
      </c>
      <c r="AF28" s="86"/>
    </row>
    <row r="29" spans="1:32" s="24" customFormat="1" ht="18" customHeight="1" x14ac:dyDescent="0.15">
      <c r="A29" s="89"/>
      <c r="B29" s="96">
        <v>44</v>
      </c>
      <c r="C29" s="52"/>
      <c r="D29" s="150">
        <v>6994</v>
      </c>
      <c r="E29" s="217">
        <f t="shared" si="4"/>
        <v>43</v>
      </c>
      <c r="F29" s="150">
        <v>4876</v>
      </c>
      <c r="G29" s="217">
        <f t="shared" si="5"/>
        <v>-45</v>
      </c>
      <c r="H29" s="141" t="s">
        <v>0</v>
      </c>
      <c r="I29" s="141" t="s">
        <v>0</v>
      </c>
      <c r="J29" s="150">
        <v>3850</v>
      </c>
      <c r="K29" s="217">
        <f t="shared" si="0"/>
        <v>12</v>
      </c>
      <c r="L29" s="151" t="s">
        <v>62</v>
      </c>
      <c r="M29" s="151" t="s">
        <v>62</v>
      </c>
      <c r="N29" s="150">
        <v>842</v>
      </c>
      <c r="O29" s="217">
        <f t="shared" si="1"/>
        <v>78</v>
      </c>
      <c r="P29" s="151" t="s">
        <v>62</v>
      </c>
      <c r="Q29" s="151" t="s">
        <v>62</v>
      </c>
      <c r="R29" s="151" t="s">
        <v>62</v>
      </c>
      <c r="S29" s="151" t="s">
        <v>62</v>
      </c>
      <c r="T29" s="150">
        <v>858</v>
      </c>
      <c r="U29" s="217">
        <f t="shared" si="6"/>
        <v>14</v>
      </c>
      <c r="V29" s="150">
        <v>39</v>
      </c>
      <c r="W29" s="217">
        <f t="shared" si="2"/>
        <v>1</v>
      </c>
      <c r="X29" s="150">
        <v>88</v>
      </c>
      <c r="Y29" s="217">
        <f t="shared" si="3"/>
        <v>3</v>
      </c>
      <c r="Z29" s="150">
        <v>94</v>
      </c>
      <c r="AA29" s="217">
        <f t="shared" si="7"/>
        <v>11</v>
      </c>
      <c r="AB29" s="151" t="s">
        <v>62</v>
      </c>
      <c r="AC29" s="151" t="s">
        <v>62</v>
      </c>
      <c r="AD29" s="103"/>
      <c r="AE29" s="96">
        <v>44</v>
      </c>
      <c r="AF29" s="86"/>
    </row>
    <row r="30" spans="1:32" s="24" customFormat="1" ht="18" customHeight="1" x14ac:dyDescent="0.15">
      <c r="A30" s="89"/>
      <c r="B30" s="96">
        <v>45</v>
      </c>
      <c r="C30" s="52"/>
      <c r="D30" s="150">
        <v>6954</v>
      </c>
      <c r="E30" s="217">
        <f t="shared" si="4"/>
        <v>-40</v>
      </c>
      <c r="F30" s="150">
        <v>4790</v>
      </c>
      <c r="G30" s="217">
        <f t="shared" si="5"/>
        <v>-86</v>
      </c>
      <c r="H30" s="141" t="s">
        <v>0</v>
      </c>
      <c r="I30" s="141" t="s">
        <v>0</v>
      </c>
      <c r="J30" s="150">
        <v>3883</v>
      </c>
      <c r="K30" s="217">
        <f t="shared" si="0"/>
        <v>33</v>
      </c>
      <c r="L30" s="151" t="s">
        <v>62</v>
      </c>
      <c r="M30" s="151" t="s">
        <v>62</v>
      </c>
      <c r="N30" s="150">
        <v>885</v>
      </c>
      <c r="O30" s="217">
        <f t="shared" si="1"/>
        <v>43</v>
      </c>
      <c r="P30" s="151" t="s">
        <v>62</v>
      </c>
      <c r="Q30" s="151" t="s">
        <v>62</v>
      </c>
      <c r="R30" s="151" t="s">
        <v>62</v>
      </c>
      <c r="S30" s="151" t="s">
        <v>62</v>
      </c>
      <c r="T30" s="150">
        <v>867</v>
      </c>
      <c r="U30" s="217">
        <f t="shared" si="6"/>
        <v>9</v>
      </c>
      <c r="V30" s="150">
        <v>41</v>
      </c>
      <c r="W30" s="217">
        <f t="shared" si="2"/>
        <v>2</v>
      </c>
      <c r="X30" s="150">
        <v>90</v>
      </c>
      <c r="Y30" s="217">
        <f t="shared" si="3"/>
        <v>2</v>
      </c>
      <c r="Z30" s="150">
        <v>99</v>
      </c>
      <c r="AA30" s="217">
        <f t="shared" si="7"/>
        <v>5</v>
      </c>
      <c r="AB30" s="151" t="s">
        <v>62</v>
      </c>
      <c r="AC30" s="151" t="s">
        <v>62</v>
      </c>
      <c r="AD30" s="103"/>
      <c r="AE30" s="96">
        <v>45</v>
      </c>
      <c r="AF30" s="86"/>
    </row>
    <row r="31" spans="1:32" s="24" customFormat="1" ht="18" customHeight="1" x14ac:dyDescent="0.15">
      <c r="A31" s="89"/>
      <c r="B31" s="96">
        <v>46</v>
      </c>
      <c r="C31" s="52"/>
      <c r="D31" s="150">
        <v>6923</v>
      </c>
      <c r="E31" s="217">
        <f t="shared" si="4"/>
        <v>-31</v>
      </c>
      <c r="F31" s="150">
        <v>4722</v>
      </c>
      <c r="G31" s="217">
        <f t="shared" si="5"/>
        <v>-68</v>
      </c>
      <c r="H31" s="141" t="s">
        <v>0</v>
      </c>
      <c r="I31" s="141" t="s">
        <v>0</v>
      </c>
      <c r="J31" s="150">
        <v>3959</v>
      </c>
      <c r="K31" s="217">
        <f t="shared" si="0"/>
        <v>76</v>
      </c>
      <c r="L31" s="151" t="s">
        <v>62</v>
      </c>
      <c r="M31" s="151" t="s">
        <v>62</v>
      </c>
      <c r="N31" s="150">
        <v>950</v>
      </c>
      <c r="O31" s="217">
        <f t="shared" si="1"/>
        <v>65</v>
      </c>
      <c r="P31" s="151" t="s">
        <v>62</v>
      </c>
      <c r="Q31" s="151" t="s">
        <v>62</v>
      </c>
      <c r="R31" s="151" t="s">
        <v>62</v>
      </c>
      <c r="S31" s="151" t="s">
        <v>62</v>
      </c>
      <c r="T31" s="150">
        <v>816</v>
      </c>
      <c r="U31" s="217">
        <f t="shared" si="6"/>
        <v>-51</v>
      </c>
      <c r="V31" s="150">
        <v>40</v>
      </c>
      <c r="W31" s="217">
        <f t="shared" si="2"/>
        <v>-1</v>
      </c>
      <c r="X31" s="150">
        <v>92</v>
      </c>
      <c r="Y31" s="217">
        <f t="shared" si="3"/>
        <v>2</v>
      </c>
      <c r="Z31" s="150">
        <v>117</v>
      </c>
      <c r="AA31" s="217">
        <f t="shared" si="7"/>
        <v>18</v>
      </c>
      <c r="AB31" s="151" t="s">
        <v>62</v>
      </c>
      <c r="AC31" s="151" t="s">
        <v>62</v>
      </c>
      <c r="AD31" s="103"/>
      <c r="AE31" s="96">
        <v>46</v>
      </c>
      <c r="AF31" s="86"/>
    </row>
    <row r="32" spans="1:32" s="24" customFormat="1" ht="18" customHeight="1" x14ac:dyDescent="0.15">
      <c r="A32" s="89"/>
      <c r="B32" s="96">
        <v>47</v>
      </c>
      <c r="C32" s="52"/>
      <c r="D32" s="150">
        <v>6931</v>
      </c>
      <c r="E32" s="217">
        <f t="shared" si="4"/>
        <v>8</v>
      </c>
      <c r="F32" s="150">
        <v>4646</v>
      </c>
      <c r="G32" s="217">
        <f t="shared" si="5"/>
        <v>-76</v>
      </c>
      <c r="H32" s="141" t="s">
        <v>0</v>
      </c>
      <c r="I32" s="141" t="s">
        <v>0</v>
      </c>
      <c r="J32" s="150">
        <v>3983</v>
      </c>
      <c r="K32" s="217">
        <f t="shared" si="0"/>
        <v>24</v>
      </c>
      <c r="L32" s="151" t="s">
        <v>62</v>
      </c>
      <c r="M32" s="151" t="s">
        <v>62</v>
      </c>
      <c r="N32" s="150">
        <v>1022</v>
      </c>
      <c r="O32" s="217">
        <f t="shared" si="1"/>
        <v>72</v>
      </c>
      <c r="P32" s="151" t="s">
        <v>62</v>
      </c>
      <c r="Q32" s="151" t="s">
        <v>62</v>
      </c>
      <c r="R32" s="151" t="s">
        <v>62</v>
      </c>
      <c r="S32" s="151" t="s">
        <v>62</v>
      </c>
      <c r="T32" s="150">
        <v>770</v>
      </c>
      <c r="U32" s="217">
        <f t="shared" si="6"/>
        <v>-46</v>
      </c>
      <c r="V32" s="150">
        <v>40</v>
      </c>
      <c r="W32" s="283">
        <f>V32-V31</f>
        <v>0</v>
      </c>
      <c r="X32" s="150">
        <v>94</v>
      </c>
      <c r="Y32" s="217">
        <f t="shared" si="3"/>
        <v>2</v>
      </c>
      <c r="Z32" s="150">
        <v>140</v>
      </c>
      <c r="AA32" s="217">
        <f t="shared" si="7"/>
        <v>23</v>
      </c>
      <c r="AB32" s="151" t="s">
        <v>62</v>
      </c>
      <c r="AC32" s="151" t="s">
        <v>62</v>
      </c>
      <c r="AD32" s="103"/>
      <c r="AE32" s="96">
        <v>47</v>
      </c>
      <c r="AF32" s="86"/>
    </row>
    <row r="33" spans="1:32" s="24" customFormat="1" ht="18" customHeight="1" x14ac:dyDescent="0.15">
      <c r="A33" s="89"/>
      <c r="B33" s="96">
        <v>48</v>
      </c>
      <c r="C33" s="52"/>
      <c r="D33" s="150">
        <v>6880</v>
      </c>
      <c r="E33" s="217">
        <f t="shared" si="4"/>
        <v>-51</v>
      </c>
      <c r="F33" s="150">
        <v>4593</v>
      </c>
      <c r="G33" s="217">
        <f t="shared" si="5"/>
        <v>-53</v>
      </c>
      <c r="H33" s="141" t="s">
        <v>0</v>
      </c>
      <c r="I33" s="141" t="s">
        <v>0</v>
      </c>
      <c r="J33" s="150">
        <v>4099</v>
      </c>
      <c r="K33" s="217">
        <f t="shared" si="0"/>
        <v>116</v>
      </c>
      <c r="L33" s="151" t="s">
        <v>62</v>
      </c>
      <c r="M33" s="151" t="s">
        <v>62</v>
      </c>
      <c r="N33" s="150">
        <v>1147</v>
      </c>
      <c r="O33" s="217">
        <f t="shared" si="1"/>
        <v>125</v>
      </c>
      <c r="P33" s="151" t="s">
        <v>62</v>
      </c>
      <c r="Q33" s="151" t="s">
        <v>62</v>
      </c>
      <c r="R33" s="151" t="s">
        <v>62</v>
      </c>
      <c r="S33" s="151" t="s">
        <v>62</v>
      </c>
      <c r="T33" s="150">
        <v>772</v>
      </c>
      <c r="U33" s="217">
        <f t="shared" si="6"/>
        <v>2</v>
      </c>
      <c r="V33" s="150">
        <v>41</v>
      </c>
      <c r="W33" s="217">
        <f t="shared" si="2"/>
        <v>1</v>
      </c>
      <c r="X33" s="150">
        <v>98</v>
      </c>
      <c r="Y33" s="217">
        <f t="shared" si="3"/>
        <v>4</v>
      </c>
      <c r="Z33" s="150">
        <v>196</v>
      </c>
      <c r="AA33" s="217">
        <f t="shared" si="7"/>
        <v>56</v>
      </c>
      <c r="AB33" s="151" t="s">
        <v>62</v>
      </c>
      <c r="AC33" s="151" t="s">
        <v>62</v>
      </c>
      <c r="AD33" s="103"/>
      <c r="AE33" s="96">
        <v>48</v>
      </c>
      <c r="AF33" s="86"/>
    </row>
    <row r="34" spans="1:32" s="24" customFormat="1" ht="18" customHeight="1" x14ac:dyDescent="0.15">
      <c r="A34" s="89"/>
      <c r="B34" s="96">
        <v>49</v>
      </c>
      <c r="C34" s="52"/>
      <c r="D34" s="150">
        <v>6903</v>
      </c>
      <c r="E34" s="217">
        <f t="shared" si="4"/>
        <v>23</v>
      </c>
      <c r="F34" s="150">
        <v>4447</v>
      </c>
      <c r="G34" s="217">
        <f t="shared" si="5"/>
        <v>-146</v>
      </c>
      <c r="H34" s="141" t="s">
        <v>0</v>
      </c>
      <c r="I34" s="141" t="s">
        <v>0</v>
      </c>
      <c r="J34" s="150">
        <v>4174</v>
      </c>
      <c r="K34" s="217">
        <f t="shared" si="0"/>
        <v>75</v>
      </c>
      <c r="L34" s="151" t="s">
        <v>62</v>
      </c>
      <c r="M34" s="151" t="s">
        <v>62</v>
      </c>
      <c r="N34" s="150">
        <v>1207</v>
      </c>
      <c r="O34" s="217">
        <f t="shared" si="1"/>
        <v>60</v>
      </c>
      <c r="P34" s="151" t="s">
        <v>62</v>
      </c>
      <c r="Q34" s="151" t="s">
        <v>62</v>
      </c>
      <c r="R34" s="151" t="s">
        <v>62</v>
      </c>
      <c r="S34" s="151" t="s">
        <v>62</v>
      </c>
      <c r="T34" s="150">
        <v>756</v>
      </c>
      <c r="U34" s="217">
        <f t="shared" si="6"/>
        <v>-16</v>
      </c>
      <c r="V34" s="150">
        <v>41</v>
      </c>
      <c r="W34" s="283">
        <f>V34-V33</f>
        <v>0</v>
      </c>
      <c r="X34" s="150">
        <v>102</v>
      </c>
      <c r="Y34" s="217">
        <f t="shared" si="3"/>
        <v>4</v>
      </c>
      <c r="Z34" s="150">
        <v>238</v>
      </c>
      <c r="AA34" s="217">
        <f t="shared" si="7"/>
        <v>42</v>
      </c>
      <c r="AB34" s="151" t="s">
        <v>62</v>
      </c>
      <c r="AC34" s="151" t="s">
        <v>62</v>
      </c>
      <c r="AD34" s="103"/>
      <c r="AE34" s="96">
        <v>49</v>
      </c>
      <c r="AF34" s="86"/>
    </row>
    <row r="35" spans="1:32" s="24" customFormat="1" ht="18" customHeight="1" x14ac:dyDescent="0.15">
      <c r="A35" s="89"/>
      <c r="B35" s="96">
        <v>50</v>
      </c>
      <c r="C35" s="52"/>
      <c r="D35" s="150">
        <v>6996</v>
      </c>
      <c r="E35" s="217">
        <f t="shared" si="4"/>
        <v>93</v>
      </c>
      <c r="F35" s="150">
        <v>4354</v>
      </c>
      <c r="G35" s="217">
        <f t="shared" si="5"/>
        <v>-93</v>
      </c>
      <c r="H35" s="141" t="s">
        <v>0</v>
      </c>
      <c r="I35" s="141" t="s">
        <v>0</v>
      </c>
      <c r="J35" s="150">
        <v>4206</v>
      </c>
      <c r="K35" s="217">
        <f t="shared" si="0"/>
        <v>32</v>
      </c>
      <c r="L35" s="151" t="s">
        <v>62</v>
      </c>
      <c r="M35" s="151" t="s">
        <v>62</v>
      </c>
      <c r="N35" s="150">
        <v>1257</v>
      </c>
      <c r="O35" s="217">
        <f t="shared" si="1"/>
        <v>50</v>
      </c>
      <c r="P35" s="151" t="s">
        <v>62</v>
      </c>
      <c r="Q35" s="151" t="s">
        <v>62</v>
      </c>
      <c r="R35" s="151" t="s">
        <v>62</v>
      </c>
      <c r="S35" s="151" t="s">
        <v>62</v>
      </c>
      <c r="T35" s="150">
        <v>752</v>
      </c>
      <c r="U35" s="217">
        <f t="shared" si="6"/>
        <v>-4</v>
      </c>
      <c r="V35" s="150">
        <v>42</v>
      </c>
      <c r="W35" s="217">
        <f t="shared" si="2"/>
        <v>1</v>
      </c>
      <c r="X35" s="150">
        <v>101</v>
      </c>
      <c r="Y35" s="217">
        <f t="shared" si="3"/>
        <v>-1</v>
      </c>
      <c r="Z35" s="150">
        <v>239</v>
      </c>
      <c r="AA35" s="217">
        <f t="shared" si="7"/>
        <v>1</v>
      </c>
      <c r="AB35" s="151" t="s">
        <v>62</v>
      </c>
      <c r="AC35" s="151" t="s">
        <v>62</v>
      </c>
      <c r="AD35" s="103"/>
      <c r="AE35" s="96">
        <v>50</v>
      </c>
      <c r="AF35" s="86"/>
    </row>
    <row r="36" spans="1:32" s="24" customFormat="1" ht="18" customHeight="1" x14ac:dyDescent="0.15">
      <c r="A36" s="89"/>
      <c r="B36" s="96"/>
      <c r="C36" s="52"/>
      <c r="D36" s="150"/>
      <c r="E36" s="217"/>
      <c r="F36" s="150"/>
      <c r="G36" s="217"/>
      <c r="H36" s="141"/>
      <c r="I36" s="141"/>
      <c r="J36" s="150"/>
      <c r="K36" s="217"/>
      <c r="L36" s="151"/>
      <c r="M36" s="151"/>
      <c r="N36" s="150"/>
      <c r="O36" s="217"/>
      <c r="P36" s="151"/>
      <c r="Q36" s="151"/>
      <c r="R36" s="151"/>
      <c r="S36" s="151"/>
      <c r="T36" s="150"/>
      <c r="U36" s="217"/>
      <c r="V36" s="150"/>
      <c r="W36" s="217"/>
      <c r="X36" s="150"/>
      <c r="Y36" s="217"/>
      <c r="Z36" s="150"/>
      <c r="AA36" s="217"/>
      <c r="AB36" s="151"/>
      <c r="AC36" s="151"/>
      <c r="AD36" s="103"/>
      <c r="AE36" s="96"/>
      <c r="AF36" s="86"/>
    </row>
    <row r="37" spans="1:32" s="24" customFormat="1" ht="18" customHeight="1" x14ac:dyDescent="0.15">
      <c r="A37" s="89"/>
      <c r="B37" s="96">
        <v>51</v>
      </c>
      <c r="C37" s="52"/>
      <c r="D37" s="150">
        <v>7021</v>
      </c>
      <c r="E37" s="217">
        <f>D37-D35</f>
        <v>25</v>
      </c>
      <c r="F37" s="150">
        <v>4294</v>
      </c>
      <c r="G37" s="217">
        <f>F37-F35</f>
        <v>-60</v>
      </c>
      <c r="H37" s="141" t="s">
        <v>0</v>
      </c>
      <c r="I37" s="141" t="s">
        <v>0</v>
      </c>
      <c r="J37" s="150">
        <v>4215</v>
      </c>
      <c r="K37" s="217">
        <f>J37-J35</f>
        <v>9</v>
      </c>
      <c r="L37" s="151" t="s">
        <v>62</v>
      </c>
      <c r="M37" s="151" t="s">
        <v>62</v>
      </c>
      <c r="N37" s="150">
        <v>1394</v>
      </c>
      <c r="O37" s="217">
        <f>N37-N35</f>
        <v>137</v>
      </c>
      <c r="P37" s="151" t="s">
        <v>62</v>
      </c>
      <c r="Q37" s="151" t="s">
        <v>62</v>
      </c>
      <c r="R37" s="150">
        <v>250</v>
      </c>
      <c r="S37" s="152" t="s">
        <v>62</v>
      </c>
      <c r="T37" s="150">
        <v>568</v>
      </c>
      <c r="U37" s="217">
        <f>T37-T35</f>
        <v>-184</v>
      </c>
      <c r="V37" s="150">
        <v>42</v>
      </c>
      <c r="W37" s="283">
        <f>V37-V35</f>
        <v>0</v>
      </c>
      <c r="X37" s="150">
        <v>98</v>
      </c>
      <c r="Y37" s="217">
        <f>X37-X35</f>
        <v>-3</v>
      </c>
      <c r="Z37" s="150">
        <v>241</v>
      </c>
      <c r="AA37" s="217">
        <f>Z37-Z35</f>
        <v>2</v>
      </c>
      <c r="AB37" s="151" t="s">
        <v>62</v>
      </c>
      <c r="AC37" s="151" t="s">
        <v>62</v>
      </c>
      <c r="AD37" s="103"/>
      <c r="AE37" s="96">
        <v>51</v>
      </c>
      <c r="AF37" s="86"/>
    </row>
    <row r="38" spans="1:32" s="24" customFormat="1" ht="18" customHeight="1" x14ac:dyDescent="0.15">
      <c r="A38" s="89"/>
      <c r="B38" s="96">
        <v>52</v>
      </c>
      <c r="C38" s="52"/>
      <c r="D38" s="150">
        <v>7191</v>
      </c>
      <c r="E38" s="217">
        <f t="shared" si="4"/>
        <v>170</v>
      </c>
      <c r="F38" s="150">
        <v>4315</v>
      </c>
      <c r="G38" s="217">
        <f t="shared" si="5"/>
        <v>21</v>
      </c>
      <c r="H38" s="141" t="s">
        <v>0</v>
      </c>
      <c r="I38" s="141" t="s">
        <v>0</v>
      </c>
      <c r="J38" s="150">
        <v>4268</v>
      </c>
      <c r="K38" s="217">
        <f t="shared" si="0"/>
        <v>53</v>
      </c>
      <c r="L38" s="151" t="s">
        <v>62</v>
      </c>
      <c r="M38" s="151" t="s">
        <v>62</v>
      </c>
      <c r="N38" s="150">
        <v>1531</v>
      </c>
      <c r="O38" s="217">
        <f t="shared" si="1"/>
        <v>137</v>
      </c>
      <c r="P38" s="151" t="s">
        <v>62</v>
      </c>
      <c r="Q38" s="151" t="s">
        <v>62</v>
      </c>
      <c r="R38" s="150">
        <v>370</v>
      </c>
      <c r="S38" s="217">
        <f t="shared" ref="S38:S81" si="8">R38-R37</f>
        <v>120</v>
      </c>
      <c r="T38" s="150">
        <v>437</v>
      </c>
      <c r="U38" s="217">
        <f t="shared" si="6"/>
        <v>-131</v>
      </c>
      <c r="V38" s="150">
        <v>42</v>
      </c>
      <c r="W38" s="283">
        <f>V38-V37</f>
        <v>0</v>
      </c>
      <c r="X38" s="150">
        <v>98</v>
      </c>
      <c r="Y38" s="283">
        <f>X38-X37</f>
        <v>0</v>
      </c>
      <c r="Z38" s="150">
        <v>249</v>
      </c>
      <c r="AA38" s="217">
        <f t="shared" si="7"/>
        <v>8</v>
      </c>
      <c r="AB38" s="151" t="s">
        <v>62</v>
      </c>
      <c r="AC38" s="151" t="s">
        <v>62</v>
      </c>
      <c r="AD38" s="103"/>
      <c r="AE38" s="96">
        <v>52</v>
      </c>
      <c r="AF38" s="86"/>
    </row>
    <row r="39" spans="1:32" s="24" customFormat="1" ht="18" customHeight="1" x14ac:dyDescent="0.15">
      <c r="A39" s="89"/>
      <c r="B39" s="96">
        <v>53</v>
      </c>
      <c r="C39" s="52"/>
      <c r="D39" s="150">
        <v>7377</v>
      </c>
      <c r="E39" s="217">
        <f t="shared" si="4"/>
        <v>186</v>
      </c>
      <c r="F39" s="150">
        <v>4346</v>
      </c>
      <c r="G39" s="217">
        <f t="shared" si="5"/>
        <v>31</v>
      </c>
      <c r="H39" s="141" t="s">
        <v>0</v>
      </c>
      <c r="I39" s="141" t="s">
        <v>0</v>
      </c>
      <c r="J39" s="150">
        <v>4340</v>
      </c>
      <c r="K39" s="217">
        <f t="shared" si="0"/>
        <v>72</v>
      </c>
      <c r="L39" s="151" t="s">
        <v>62</v>
      </c>
      <c r="M39" s="151" t="s">
        <v>62</v>
      </c>
      <c r="N39" s="150">
        <v>1607</v>
      </c>
      <c r="O39" s="217">
        <f t="shared" si="1"/>
        <v>76</v>
      </c>
      <c r="P39" s="151" t="s">
        <v>62</v>
      </c>
      <c r="Q39" s="151" t="s">
        <v>62</v>
      </c>
      <c r="R39" s="150">
        <v>415</v>
      </c>
      <c r="S39" s="217">
        <f t="shared" si="8"/>
        <v>45</v>
      </c>
      <c r="T39" s="150">
        <v>377</v>
      </c>
      <c r="U39" s="217">
        <f t="shared" si="6"/>
        <v>-60</v>
      </c>
      <c r="V39" s="150">
        <v>42</v>
      </c>
      <c r="W39" s="283">
        <f>V39-V38</f>
        <v>0</v>
      </c>
      <c r="X39" s="150">
        <v>98</v>
      </c>
      <c r="Y39" s="283">
        <f>X39-X38</f>
        <v>0</v>
      </c>
      <c r="Z39" s="150">
        <v>319</v>
      </c>
      <c r="AA39" s="217">
        <f t="shared" si="7"/>
        <v>70</v>
      </c>
      <c r="AB39" s="151" t="s">
        <v>62</v>
      </c>
      <c r="AC39" s="151" t="s">
        <v>62</v>
      </c>
      <c r="AD39" s="103"/>
      <c r="AE39" s="96">
        <v>53</v>
      </c>
      <c r="AF39" s="86"/>
    </row>
    <row r="40" spans="1:32" s="24" customFormat="1" ht="18" customHeight="1" x14ac:dyDescent="0.15">
      <c r="A40" s="89"/>
      <c r="B40" s="96">
        <v>54</v>
      </c>
      <c r="C40" s="52"/>
      <c r="D40" s="150">
        <v>7599</v>
      </c>
      <c r="E40" s="217">
        <f t="shared" si="4"/>
        <v>222</v>
      </c>
      <c r="F40" s="150">
        <v>4301</v>
      </c>
      <c r="G40" s="217">
        <f t="shared" si="5"/>
        <v>-45</v>
      </c>
      <c r="H40" s="141" t="s">
        <v>0</v>
      </c>
      <c r="I40" s="141" t="s">
        <v>0</v>
      </c>
      <c r="J40" s="150">
        <v>4375</v>
      </c>
      <c r="K40" s="217">
        <f t="shared" si="0"/>
        <v>35</v>
      </c>
      <c r="L40" s="151" t="s">
        <v>62</v>
      </c>
      <c r="M40" s="151" t="s">
        <v>62</v>
      </c>
      <c r="N40" s="150">
        <v>1732</v>
      </c>
      <c r="O40" s="217">
        <f t="shared" si="1"/>
        <v>125</v>
      </c>
      <c r="P40" s="151" t="s">
        <v>62</v>
      </c>
      <c r="Q40" s="151" t="s">
        <v>62</v>
      </c>
      <c r="R40" s="150">
        <v>414</v>
      </c>
      <c r="S40" s="217">
        <f t="shared" si="8"/>
        <v>-1</v>
      </c>
      <c r="T40" s="150">
        <v>359</v>
      </c>
      <c r="U40" s="217">
        <f t="shared" si="6"/>
        <v>-18</v>
      </c>
      <c r="V40" s="150">
        <v>46</v>
      </c>
      <c r="W40" s="217">
        <f t="shared" si="2"/>
        <v>4</v>
      </c>
      <c r="X40" s="150">
        <v>100</v>
      </c>
      <c r="Y40" s="217">
        <f t="shared" si="3"/>
        <v>2</v>
      </c>
      <c r="Z40" s="150">
        <v>410</v>
      </c>
      <c r="AA40" s="217">
        <f t="shared" si="7"/>
        <v>91</v>
      </c>
      <c r="AB40" s="151" t="s">
        <v>62</v>
      </c>
      <c r="AC40" s="151" t="s">
        <v>62</v>
      </c>
      <c r="AD40" s="103"/>
      <c r="AE40" s="96">
        <v>54</v>
      </c>
      <c r="AF40" s="86"/>
    </row>
    <row r="41" spans="1:32" s="24" customFormat="1" ht="18" customHeight="1" x14ac:dyDescent="0.15">
      <c r="A41" s="89"/>
      <c r="B41" s="96">
        <v>55</v>
      </c>
      <c r="C41" s="52"/>
      <c r="D41" s="150">
        <v>7752</v>
      </c>
      <c r="E41" s="217">
        <f t="shared" si="4"/>
        <v>153</v>
      </c>
      <c r="F41" s="150">
        <v>4392</v>
      </c>
      <c r="G41" s="217">
        <f t="shared" si="5"/>
        <v>91</v>
      </c>
      <c r="H41" s="141" t="s">
        <v>0</v>
      </c>
      <c r="I41" s="141" t="s">
        <v>0</v>
      </c>
      <c r="J41" s="150">
        <v>4362</v>
      </c>
      <c r="K41" s="217">
        <f t="shared" si="0"/>
        <v>-13</v>
      </c>
      <c r="L41" s="151" t="s">
        <v>62</v>
      </c>
      <c r="M41" s="151" t="s">
        <v>62</v>
      </c>
      <c r="N41" s="150">
        <v>1772</v>
      </c>
      <c r="O41" s="217">
        <f t="shared" si="1"/>
        <v>40</v>
      </c>
      <c r="P41" s="151" t="s">
        <v>62</v>
      </c>
      <c r="Q41" s="151" t="s">
        <v>62</v>
      </c>
      <c r="R41" s="150">
        <v>454</v>
      </c>
      <c r="S41" s="217">
        <f t="shared" si="8"/>
        <v>40</v>
      </c>
      <c r="T41" s="150">
        <v>346</v>
      </c>
      <c r="U41" s="217">
        <f t="shared" si="6"/>
        <v>-13</v>
      </c>
      <c r="V41" s="150">
        <v>45</v>
      </c>
      <c r="W41" s="217">
        <f t="shared" si="2"/>
        <v>-1</v>
      </c>
      <c r="X41" s="150">
        <v>98</v>
      </c>
      <c r="Y41" s="217">
        <f t="shared" si="3"/>
        <v>-2</v>
      </c>
      <c r="Z41" s="150">
        <v>428</v>
      </c>
      <c r="AA41" s="217">
        <f t="shared" si="7"/>
        <v>18</v>
      </c>
      <c r="AB41" s="151" t="s">
        <v>62</v>
      </c>
      <c r="AC41" s="151" t="s">
        <v>62</v>
      </c>
      <c r="AD41" s="103"/>
      <c r="AE41" s="96">
        <v>55</v>
      </c>
      <c r="AF41" s="86"/>
    </row>
    <row r="42" spans="1:32" s="24" customFormat="1" ht="18" customHeight="1" x14ac:dyDescent="0.15">
      <c r="A42" s="89"/>
      <c r="B42" s="96">
        <v>56</v>
      </c>
      <c r="C42" s="52"/>
      <c r="D42" s="150">
        <v>7902</v>
      </c>
      <c r="E42" s="217">
        <f t="shared" si="4"/>
        <v>150</v>
      </c>
      <c r="F42" s="150">
        <v>4517</v>
      </c>
      <c r="G42" s="217">
        <f t="shared" si="5"/>
        <v>125</v>
      </c>
      <c r="H42" s="141" t="s">
        <v>0</v>
      </c>
      <c r="I42" s="141" t="s">
        <v>0</v>
      </c>
      <c r="J42" s="150">
        <v>4331</v>
      </c>
      <c r="K42" s="217">
        <f t="shared" si="0"/>
        <v>-31</v>
      </c>
      <c r="L42" s="151" t="s">
        <v>62</v>
      </c>
      <c r="M42" s="151" t="s">
        <v>62</v>
      </c>
      <c r="N42" s="150">
        <v>1790</v>
      </c>
      <c r="O42" s="217">
        <f t="shared" si="1"/>
        <v>18</v>
      </c>
      <c r="P42" s="151" t="s">
        <v>62</v>
      </c>
      <c r="Q42" s="151" t="s">
        <v>62</v>
      </c>
      <c r="R42" s="150">
        <v>471</v>
      </c>
      <c r="S42" s="217">
        <f t="shared" si="8"/>
        <v>17</v>
      </c>
      <c r="T42" s="150">
        <v>338</v>
      </c>
      <c r="U42" s="217">
        <f t="shared" si="6"/>
        <v>-8</v>
      </c>
      <c r="V42" s="150">
        <v>47</v>
      </c>
      <c r="W42" s="217">
        <f t="shared" si="2"/>
        <v>2</v>
      </c>
      <c r="X42" s="150">
        <v>96</v>
      </c>
      <c r="Y42" s="217">
        <f t="shared" si="3"/>
        <v>-2</v>
      </c>
      <c r="Z42" s="150">
        <v>458</v>
      </c>
      <c r="AA42" s="217">
        <f t="shared" si="7"/>
        <v>30</v>
      </c>
      <c r="AB42" s="151" t="s">
        <v>62</v>
      </c>
      <c r="AC42" s="151" t="s">
        <v>62</v>
      </c>
      <c r="AD42" s="103"/>
      <c r="AE42" s="96">
        <v>56</v>
      </c>
      <c r="AF42" s="86"/>
    </row>
    <row r="43" spans="1:32" s="24" customFormat="1" ht="18" customHeight="1" x14ac:dyDescent="0.15">
      <c r="A43" s="89"/>
      <c r="B43" s="96">
        <v>57</v>
      </c>
      <c r="C43" s="52"/>
      <c r="D43" s="150">
        <v>8015</v>
      </c>
      <c r="E43" s="217">
        <f t="shared" si="4"/>
        <v>113</v>
      </c>
      <c r="F43" s="150">
        <v>4650</v>
      </c>
      <c r="G43" s="217">
        <f t="shared" si="5"/>
        <v>133</v>
      </c>
      <c r="H43" s="141" t="s">
        <v>0</v>
      </c>
      <c r="I43" s="141" t="s">
        <v>0</v>
      </c>
      <c r="J43" s="150">
        <v>4343</v>
      </c>
      <c r="K43" s="217">
        <f t="shared" si="0"/>
        <v>12</v>
      </c>
      <c r="L43" s="151" t="s">
        <v>62</v>
      </c>
      <c r="M43" s="151" t="s">
        <v>62</v>
      </c>
      <c r="N43" s="150">
        <v>1815</v>
      </c>
      <c r="O43" s="217">
        <f t="shared" si="1"/>
        <v>25</v>
      </c>
      <c r="P43" s="151" t="s">
        <v>62</v>
      </c>
      <c r="Q43" s="151" t="s">
        <v>62</v>
      </c>
      <c r="R43" s="150">
        <v>505</v>
      </c>
      <c r="S43" s="217">
        <f t="shared" si="8"/>
        <v>34</v>
      </c>
      <c r="T43" s="150">
        <v>308</v>
      </c>
      <c r="U43" s="217">
        <f t="shared" si="6"/>
        <v>-30</v>
      </c>
      <c r="V43" s="150">
        <v>47</v>
      </c>
      <c r="W43" s="283">
        <f t="shared" si="2"/>
        <v>0</v>
      </c>
      <c r="X43" s="150">
        <v>96</v>
      </c>
      <c r="Y43" s="283">
        <f>X43-X42</f>
        <v>0</v>
      </c>
      <c r="Z43" s="150">
        <v>471</v>
      </c>
      <c r="AA43" s="217">
        <f t="shared" si="7"/>
        <v>13</v>
      </c>
      <c r="AB43" s="151" t="s">
        <v>62</v>
      </c>
      <c r="AC43" s="151" t="s">
        <v>62</v>
      </c>
      <c r="AD43" s="103"/>
      <c r="AE43" s="96">
        <v>57</v>
      </c>
      <c r="AF43" s="86"/>
    </row>
    <row r="44" spans="1:32" s="24" customFormat="1" ht="18" customHeight="1" x14ac:dyDescent="0.15">
      <c r="A44" s="89"/>
      <c r="B44" s="96">
        <v>58</v>
      </c>
      <c r="C44" s="52"/>
      <c r="D44" s="150">
        <v>8040</v>
      </c>
      <c r="E44" s="217">
        <f t="shared" si="4"/>
        <v>25</v>
      </c>
      <c r="F44" s="150">
        <v>4670</v>
      </c>
      <c r="G44" s="217">
        <f t="shared" si="5"/>
        <v>20</v>
      </c>
      <c r="H44" s="141" t="s">
        <v>0</v>
      </c>
      <c r="I44" s="141" t="s">
        <v>0</v>
      </c>
      <c r="J44" s="150">
        <v>4406</v>
      </c>
      <c r="K44" s="217">
        <f t="shared" si="0"/>
        <v>63</v>
      </c>
      <c r="L44" s="151" t="s">
        <v>62</v>
      </c>
      <c r="M44" s="151" t="s">
        <v>62</v>
      </c>
      <c r="N44" s="150">
        <v>1881</v>
      </c>
      <c r="O44" s="217">
        <f t="shared" si="1"/>
        <v>66</v>
      </c>
      <c r="P44" s="151" t="s">
        <v>62</v>
      </c>
      <c r="Q44" s="151" t="s">
        <v>62</v>
      </c>
      <c r="R44" s="150">
        <v>533</v>
      </c>
      <c r="S44" s="217">
        <f t="shared" si="8"/>
        <v>28</v>
      </c>
      <c r="T44" s="150">
        <v>314</v>
      </c>
      <c r="U44" s="217">
        <f t="shared" si="6"/>
        <v>6</v>
      </c>
      <c r="V44" s="150">
        <v>47</v>
      </c>
      <c r="W44" s="283">
        <f t="shared" si="2"/>
        <v>0</v>
      </c>
      <c r="X44" s="150">
        <v>93</v>
      </c>
      <c r="Y44" s="217">
        <f t="shared" si="3"/>
        <v>-3</v>
      </c>
      <c r="Z44" s="150">
        <v>484</v>
      </c>
      <c r="AA44" s="217">
        <f t="shared" si="7"/>
        <v>13</v>
      </c>
      <c r="AB44" s="151" t="s">
        <v>62</v>
      </c>
      <c r="AC44" s="151" t="s">
        <v>62</v>
      </c>
      <c r="AD44" s="103"/>
      <c r="AE44" s="96">
        <v>58</v>
      </c>
      <c r="AF44" s="86"/>
    </row>
    <row r="45" spans="1:32" s="24" customFormat="1" ht="18" customHeight="1" x14ac:dyDescent="0.15">
      <c r="A45" s="89"/>
      <c r="B45" s="96">
        <v>59</v>
      </c>
      <c r="C45" s="52"/>
      <c r="D45" s="150">
        <v>8089</v>
      </c>
      <c r="E45" s="217">
        <f t="shared" si="4"/>
        <v>49</v>
      </c>
      <c r="F45" s="150">
        <v>4759</v>
      </c>
      <c r="G45" s="217">
        <f t="shared" si="5"/>
        <v>89</v>
      </c>
      <c r="H45" s="141" t="s">
        <v>0</v>
      </c>
      <c r="I45" s="141" t="s">
        <v>0</v>
      </c>
      <c r="J45" s="150">
        <v>4491</v>
      </c>
      <c r="K45" s="217">
        <f t="shared" si="0"/>
        <v>85</v>
      </c>
      <c r="L45" s="151" t="s">
        <v>62</v>
      </c>
      <c r="M45" s="151" t="s">
        <v>62</v>
      </c>
      <c r="N45" s="150">
        <v>1881</v>
      </c>
      <c r="O45" s="283">
        <f t="shared" si="1"/>
        <v>0</v>
      </c>
      <c r="P45" s="151" t="s">
        <v>62</v>
      </c>
      <c r="Q45" s="151" t="s">
        <v>62</v>
      </c>
      <c r="R45" s="150">
        <v>505</v>
      </c>
      <c r="S45" s="217">
        <f t="shared" si="8"/>
        <v>-28</v>
      </c>
      <c r="T45" s="150">
        <v>314</v>
      </c>
      <c r="U45" s="283">
        <f>T45-T44</f>
        <v>0</v>
      </c>
      <c r="V45" s="150">
        <v>47</v>
      </c>
      <c r="W45" s="283">
        <f t="shared" si="2"/>
        <v>0</v>
      </c>
      <c r="X45" s="150">
        <v>94</v>
      </c>
      <c r="Y45" s="217">
        <f t="shared" si="3"/>
        <v>1</v>
      </c>
      <c r="Z45" s="150">
        <v>508</v>
      </c>
      <c r="AA45" s="217">
        <f t="shared" si="7"/>
        <v>24</v>
      </c>
      <c r="AB45" s="151" t="s">
        <v>62</v>
      </c>
      <c r="AC45" s="151" t="s">
        <v>62</v>
      </c>
      <c r="AD45" s="103"/>
      <c r="AE45" s="96">
        <v>59</v>
      </c>
      <c r="AF45" s="86"/>
    </row>
    <row r="46" spans="1:32" s="24" customFormat="1" ht="18" customHeight="1" x14ac:dyDescent="0.15">
      <c r="A46" s="89"/>
      <c r="B46" s="96">
        <v>60</v>
      </c>
      <c r="C46" s="52"/>
      <c r="D46" s="150">
        <v>8097</v>
      </c>
      <c r="E46" s="217">
        <f t="shared" si="4"/>
        <v>8</v>
      </c>
      <c r="F46" s="150">
        <v>4908</v>
      </c>
      <c r="G46" s="217">
        <f t="shared" si="5"/>
        <v>149</v>
      </c>
      <c r="H46" s="141" t="s">
        <v>0</v>
      </c>
      <c r="I46" s="141" t="s">
        <v>0</v>
      </c>
      <c r="J46" s="150">
        <v>4610</v>
      </c>
      <c r="K46" s="217">
        <f t="shared" si="0"/>
        <v>119</v>
      </c>
      <c r="L46" s="151" t="s">
        <v>62</v>
      </c>
      <c r="M46" s="151" t="s">
        <v>62</v>
      </c>
      <c r="N46" s="150">
        <v>1900</v>
      </c>
      <c r="O46" s="217">
        <f t="shared" si="1"/>
        <v>19</v>
      </c>
      <c r="P46" s="151" t="s">
        <v>62</v>
      </c>
      <c r="Q46" s="151" t="s">
        <v>62</v>
      </c>
      <c r="R46" s="150">
        <v>494</v>
      </c>
      <c r="S46" s="217">
        <f t="shared" si="8"/>
        <v>-11</v>
      </c>
      <c r="T46" s="150">
        <v>308</v>
      </c>
      <c r="U46" s="217">
        <f t="shared" si="6"/>
        <v>-6</v>
      </c>
      <c r="V46" s="150">
        <v>48</v>
      </c>
      <c r="W46" s="217">
        <f t="shared" si="2"/>
        <v>1</v>
      </c>
      <c r="X46" s="150">
        <v>97</v>
      </c>
      <c r="Y46" s="217">
        <f t="shared" si="3"/>
        <v>3</v>
      </c>
      <c r="Z46" s="150">
        <v>531</v>
      </c>
      <c r="AA46" s="217">
        <f t="shared" si="7"/>
        <v>23</v>
      </c>
      <c r="AB46" s="151" t="s">
        <v>62</v>
      </c>
      <c r="AC46" s="151" t="s">
        <v>62</v>
      </c>
      <c r="AD46" s="103"/>
      <c r="AE46" s="96">
        <v>60</v>
      </c>
      <c r="AF46" s="86"/>
    </row>
    <row r="47" spans="1:32" s="24" customFormat="1" ht="18" customHeight="1" x14ac:dyDescent="0.15">
      <c r="A47" s="89"/>
      <c r="B47" s="96"/>
      <c r="C47" s="52"/>
      <c r="D47" s="150"/>
      <c r="E47" s="217"/>
      <c r="F47" s="150"/>
      <c r="G47" s="217"/>
      <c r="H47" s="141"/>
      <c r="I47" s="141"/>
      <c r="J47" s="150"/>
      <c r="K47" s="217"/>
      <c r="L47" s="151"/>
      <c r="M47" s="151"/>
      <c r="N47" s="150"/>
      <c r="O47" s="217"/>
      <c r="P47" s="151"/>
      <c r="Q47" s="151"/>
      <c r="R47" s="150"/>
      <c r="S47" s="217"/>
      <c r="T47" s="150"/>
      <c r="U47" s="217"/>
      <c r="V47" s="150"/>
      <c r="W47" s="217"/>
      <c r="X47" s="150"/>
      <c r="Y47" s="217"/>
      <c r="Z47" s="150"/>
      <c r="AA47" s="217"/>
      <c r="AB47" s="151"/>
      <c r="AC47" s="151"/>
      <c r="AD47" s="103"/>
      <c r="AE47" s="96"/>
      <c r="AF47" s="86"/>
    </row>
    <row r="48" spans="1:32" s="24" customFormat="1" ht="18" customHeight="1" x14ac:dyDescent="0.15">
      <c r="A48" s="89"/>
      <c r="B48" s="96">
        <v>61</v>
      </c>
      <c r="C48" s="52"/>
      <c r="D48" s="150">
        <v>8179</v>
      </c>
      <c r="E48" s="217">
        <f>D48-D46</f>
        <v>82</v>
      </c>
      <c r="F48" s="150">
        <v>5021</v>
      </c>
      <c r="G48" s="217">
        <f>F48-F46</f>
        <v>113</v>
      </c>
      <c r="H48" s="141" t="s">
        <v>0</v>
      </c>
      <c r="I48" s="141" t="s">
        <v>0</v>
      </c>
      <c r="J48" s="150">
        <v>4666</v>
      </c>
      <c r="K48" s="217">
        <f>J48-J46</f>
        <v>56</v>
      </c>
      <c r="L48" s="151" t="s">
        <v>62</v>
      </c>
      <c r="M48" s="151" t="s">
        <v>62</v>
      </c>
      <c r="N48" s="150">
        <v>1912</v>
      </c>
      <c r="O48" s="217">
        <f>N48-N46</f>
        <v>12</v>
      </c>
      <c r="P48" s="151" t="s">
        <v>62</v>
      </c>
      <c r="Q48" s="151" t="s">
        <v>62</v>
      </c>
      <c r="R48" s="150">
        <v>509</v>
      </c>
      <c r="S48" s="217">
        <f>R48-R46</f>
        <v>15</v>
      </c>
      <c r="T48" s="150">
        <v>294</v>
      </c>
      <c r="U48" s="217">
        <f>T48-T46</f>
        <v>-14</v>
      </c>
      <c r="V48" s="150">
        <v>52</v>
      </c>
      <c r="W48" s="217">
        <f>V48-V46</f>
        <v>4</v>
      </c>
      <c r="X48" s="150">
        <v>97</v>
      </c>
      <c r="Y48" s="283">
        <f>X48-X46</f>
        <v>0</v>
      </c>
      <c r="Z48" s="150">
        <v>560</v>
      </c>
      <c r="AA48" s="217">
        <f>Z48-Z46</f>
        <v>29</v>
      </c>
      <c r="AB48" s="151" t="s">
        <v>62</v>
      </c>
      <c r="AC48" s="151" t="s">
        <v>62</v>
      </c>
      <c r="AD48" s="103"/>
      <c r="AE48" s="96">
        <v>61</v>
      </c>
      <c r="AF48" s="86"/>
    </row>
    <row r="49" spans="1:32" s="24" customFormat="1" ht="18" customHeight="1" x14ac:dyDescent="0.15">
      <c r="A49" s="89"/>
      <c r="B49" s="96">
        <v>62</v>
      </c>
      <c r="C49" s="52"/>
      <c r="D49" s="150">
        <v>8197</v>
      </c>
      <c r="E49" s="217">
        <f t="shared" si="4"/>
        <v>18</v>
      </c>
      <c r="F49" s="150">
        <v>5098</v>
      </c>
      <c r="G49" s="217">
        <f t="shared" si="5"/>
        <v>77</v>
      </c>
      <c r="H49" s="141" t="s">
        <v>0</v>
      </c>
      <c r="I49" s="141" t="s">
        <v>0</v>
      </c>
      <c r="J49" s="150">
        <v>4746</v>
      </c>
      <c r="K49" s="217">
        <f t="shared" si="0"/>
        <v>80</v>
      </c>
      <c r="L49" s="151" t="s">
        <v>62</v>
      </c>
      <c r="M49" s="151" t="s">
        <v>62</v>
      </c>
      <c r="N49" s="150">
        <v>1910</v>
      </c>
      <c r="O49" s="217">
        <f t="shared" si="1"/>
        <v>-2</v>
      </c>
      <c r="P49" s="151" t="s">
        <v>62</v>
      </c>
      <c r="Q49" s="151" t="s">
        <v>62</v>
      </c>
      <c r="R49" s="150">
        <v>511</v>
      </c>
      <c r="S49" s="217">
        <f t="shared" si="8"/>
        <v>2</v>
      </c>
      <c r="T49" s="150">
        <v>298</v>
      </c>
      <c r="U49" s="217">
        <f t="shared" si="6"/>
        <v>4</v>
      </c>
      <c r="V49" s="150">
        <v>52</v>
      </c>
      <c r="W49" s="283">
        <f>V49-V48</f>
        <v>0</v>
      </c>
      <c r="X49" s="150">
        <v>99</v>
      </c>
      <c r="Y49" s="217">
        <f t="shared" si="3"/>
        <v>2</v>
      </c>
      <c r="Z49" s="150">
        <v>557</v>
      </c>
      <c r="AA49" s="217">
        <f t="shared" si="7"/>
        <v>-3</v>
      </c>
      <c r="AB49" s="151" t="s">
        <v>62</v>
      </c>
      <c r="AC49" s="151" t="s">
        <v>62</v>
      </c>
      <c r="AD49" s="103"/>
      <c r="AE49" s="96">
        <v>62</v>
      </c>
      <c r="AF49" s="86"/>
    </row>
    <row r="50" spans="1:32" s="24" customFormat="1" ht="18" customHeight="1" x14ac:dyDescent="0.15">
      <c r="A50" s="89"/>
      <c r="B50" s="96">
        <v>63</v>
      </c>
      <c r="C50" s="52"/>
      <c r="D50" s="150">
        <v>8247</v>
      </c>
      <c r="E50" s="217">
        <f t="shared" si="4"/>
        <v>50</v>
      </c>
      <c r="F50" s="150">
        <v>5140</v>
      </c>
      <c r="G50" s="217">
        <f t="shared" si="5"/>
        <v>42</v>
      </c>
      <c r="H50" s="141" t="s">
        <v>0</v>
      </c>
      <c r="I50" s="141" t="s">
        <v>0</v>
      </c>
      <c r="J50" s="150">
        <v>4826</v>
      </c>
      <c r="K50" s="217">
        <f t="shared" si="0"/>
        <v>80</v>
      </c>
      <c r="L50" s="151" t="s">
        <v>62</v>
      </c>
      <c r="M50" s="151" t="s">
        <v>62</v>
      </c>
      <c r="N50" s="150">
        <v>1953</v>
      </c>
      <c r="O50" s="217">
        <f t="shared" si="1"/>
        <v>43</v>
      </c>
      <c r="P50" s="151" t="s">
        <v>62</v>
      </c>
      <c r="Q50" s="151" t="s">
        <v>62</v>
      </c>
      <c r="R50" s="150">
        <v>537</v>
      </c>
      <c r="S50" s="217">
        <f t="shared" si="8"/>
        <v>26</v>
      </c>
      <c r="T50" s="150">
        <v>312</v>
      </c>
      <c r="U50" s="217">
        <f t="shared" si="6"/>
        <v>14</v>
      </c>
      <c r="V50" s="150">
        <v>52</v>
      </c>
      <c r="W50" s="283">
        <f>V50-V49</f>
        <v>0</v>
      </c>
      <c r="X50" s="150">
        <v>90</v>
      </c>
      <c r="Y50" s="217">
        <f t="shared" si="3"/>
        <v>-9</v>
      </c>
      <c r="Z50" s="150">
        <v>577</v>
      </c>
      <c r="AA50" s="217">
        <f t="shared" si="7"/>
        <v>20</v>
      </c>
      <c r="AB50" s="151" t="s">
        <v>62</v>
      </c>
      <c r="AC50" s="151" t="s">
        <v>62</v>
      </c>
      <c r="AD50" s="103"/>
      <c r="AE50" s="96">
        <v>63</v>
      </c>
      <c r="AF50" s="86"/>
    </row>
    <row r="51" spans="1:32" s="24" customFormat="1" ht="18" customHeight="1" x14ac:dyDescent="0.15">
      <c r="A51" s="89"/>
      <c r="B51" s="96"/>
      <c r="C51" s="52"/>
      <c r="D51" s="150"/>
      <c r="E51" s="217"/>
      <c r="F51" s="150"/>
      <c r="G51" s="217"/>
      <c r="H51" s="141"/>
      <c r="I51" s="141"/>
      <c r="J51" s="150"/>
      <c r="K51" s="217"/>
      <c r="L51" s="151"/>
      <c r="M51" s="151"/>
      <c r="N51" s="150"/>
      <c r="O51" s="217"/>
      <c r="P51" s="151"/>
      <c r="Q51" s="151"/>
      <c r="R51" s="150"/>
      <c r="S51" s="217"/>
      <c r="T51" s="150"/>
      <c r="U51" s="217"/>
      <c r="V51" s="150"/>
      <c r="W51" s="216"/>
      <c r="X51" s="150"/>
      <c r="Y51" s="217"/>
      <c r="Z51" s="150"/>
      <c r="AA51" s="217"/>
      <c r="AB51" s="151"/>
      <c r="AC51" s="151"/>
      <c r="AD51" s="103"/>
      <c r="AE51" s="96"/>
      <c r="AF51" s="86"/>
    </row>
    <row r="52" spans="1:32" s="24" customFormat="1" ht="18" customHeight="1" x14ac:dyDescent="0.15">
      <c r="A52" s="94" t="s">
        <v>28</v>
      </c>
      <c r="B52" s="96" t="s">
        <v>64</v>
      </c>
      <c r="C52" s="100" t="s">
        <v>3</v>
      </c>
      <c r="D52" s="150">
        <v>8373</v>
      </c>
      <c r="E52" s="217">
        <f>D52-D50</f>
        <v>126</v>
      </c>
      <c r="F52" s="150">
        <v>5185</v>
      </c>
      <c r="G52" s="217">
        <f>F52-F50</f>
        <v>45</v>
      </c>
      <c r="H52" s="141" t="s">
        <v>0</v>
      </c>
      <c r="I52" s="141" t="s">
        <v>0</v>
      </c>
      <c r="J52" s="150">
        <v>4889</v>
      </c>
      <c r="K52" s="217">
        <f>J52-J50</f>
        <v>63</v>
      </c>
      <c r="L52" s="151" t="s">
        <v>62</v>
      </c>
      <c r="M52" s="151" t="s">
        <v>62</v>
      </c>
      <c r="N52" s="150">
        <v>1982</v>
      </c>
      <c r="O52" s="217">
        <f>N52-N50</f>
        <v>29</v>
      </c>
      <c r="P52" s="151" t="s">
        <v>62</v>
      </c>
      <c r="Q52" s="151" t="s">
        <v>62</v>
      </c>
      <c r="R52" s="150">
        <v>570</v>
      </c>
      <c r="S52" s="217">
        <f>R52-R50</f>
        <v>33</v>
      </c>
      <c r="T52" s="150">
        <v>299</v>
      </c>
      <c r="U52" s="217">
        <f>T52-T50</f>
        <v>-13</v>
      </c>
      <c r="V52" s="150">
        <v>54</v>
      </c>
      <c r="W52" s="217">
        <f>V52-V50</f>
        <v>2</v>
      </c>
      <c r="X52" s="150">
        <v>96</v>
      </c>
      <c r="Y52" s="217">
        <f>X52-X50</f>
        <v>6</v>
      </c>
      <c r="Z52" s="150">
        <v>637</v>
      </c>
      <c r="AA52" s="217">
        <f>Z52-Z50</f>
        <v>60</v>
      </c>
      <c r="AB52" s="151" t="s">
        <v>62</v>
      </c>
      <c r="AC52" s="151" t="s">
        <v>62</v>
      </c>
      <c r="AD52" s="104" t="s">
        <v>28</v>
      </c>
      <c r="AE52" s="96" t="s">
        <v>64</v>
      </c>
      <c r="AF52" s="99" t="s">
        <v>3</v>
      </c>
    </row>
    <row r="53" spans="1:32" s="24" customFormat="1" ht="18" customHeight="1" x14ac:dyDescent="0.15">
      <c r="A53" s="89"/>
      <c r="B53" s="97" t="s">
        <v>65</v>
      </c>
      <c r="C53" s="52"/>
      <c r="D53" s="150">
        <v>8445</v>
      </c>
      <c r="E53" s="217">
        <f t="shared" si="4"/>
        <v>72</v>
      </c>
      <c r="F53" s="150">
        <v>5399</v>
      </c>
      <c r="G53" s="217">
        <f t="shared" si="5"/>
        <v>214</v>
      </c>
      <c r="H53" s="141" t="s">
        <v>0</v>
      </c>
      <c r="I53" s="141" t="s">
        <v>0</v>
      </c>
      <c r="J53" s="150">
        <v>4945</v>
      </c>
      <c r="K53" s="217">
        <f t="shared" si="0"/>
        <v>56</v>
      </c>
      <c r="L53" s="151" t="s">
        <v>62</v>
      </c>
      <c r="M53" s="151" t="s">
        <v>62</v>
      </c>
      <c r="N53" s="150">
        <v>2008</v>
      </c>
      <c r="O53" s="217">
        <f t="shared" si="1"/>
        <v>26</v>
      </c>
      <c r="P53" s="151" t="s">
        <v>62</v>
      </c>
      <c r="Q53" s="151" t="s">
        <v>62</v>
      </c>
      <c r="R53" s="150">
        <v>632</v>
      </c>
      <c r="S53" s="217">
        <f t="shared" si="8"/>
        <v>62</v>
      </c>
      <c r="T53" s="150">
        <v>301</v>
      </c>
      <c r="U53" s="217">
        <f t="shared" si="6"/>
        <v>2</v>
      </c>
      <c r="V53" s="150">
        <v>56</v>
      </c>
      <c r="W53" s="217">
        <f t="shared" si="2"/>
        <v>2</v>
      </c>
      <c r="X53" s="150">
        <v>96</v>
      </c>
      <c r="Y53" s="283">
        <f>X53-X52</f>
        <v>0</v>
      </c>
      <c r="Z53" s="150">
        <v>679</v>
      </c>
      <c r="AA53" s="217">
        <f t="shared" si="7"/>
        <v>42</v>
      </c>
      <c r="AB53" s="151" t="s">
        <v>62</v>
      </c>
      <c r="AC53" s="151" t="s">
        <v>62</v>
      </c>
      <c r="AD53" s="103"/>
      <c r="AE53" s="97" t="s">
        <v>65</v>
      </c>
      <c r="AF53" s="86"/>
    </row>
    <row r="54" spans="1:32" s="24" customFormat="1" ht="18" customHeight="1" x14ac:dyDescent="0.15">
      <c r="A54" s="89"/>
      <c r="B54" s="97" t="s">
        <v>66</v>
      </c>
      <c r="C54" s="52"/>
      <c r="D54" s="150">
        <v>8561</v>
      </c>
      <c r="E54" s="217">
        <f t="shared" si="4"/>
        <v>116</v>
      </c>
      <c r="F54" s="150">
        <v>5458</v>
      </c>
      <c r="G54" s="217">
        <f t="shared" si="5"/>
        <v>59</v>
      </c>
      <c r="H54" s="141" t="s">
        <v>0</v>
      </c>
      <c r="I54" s="141" t="s">
        <v>0</v>
      </c>
      <c r="J54" s="150">
        <v>5044</v>
      </c>
      <c r="K54" s="217">
        <f t="shared" si="0"/>
        <v>99</v>
      </c>
      <c r="L54" s="151" t="s">
        <v>62</v>
      </c>
      <c r="M54" s="151" t="s">
        <v>62</v>
      </c>
      <c r="N54" s="150">
        <v>2030</v>
      </c>
      <c r="O54" s="217">
        <f t="shared" si="1"/>
        <v>22</v>
      </c>
      <c r="P54" s="151" t="s">
        <v>62</v>
      </c>
      <c r="Q54" s="151" t="s">
        <v>62</v>
      </c>
      <c r="R54" s="150">
        <v>673</v>
      </c>
      <c r="S54" s="217">
        <f t="shared" si="8"/>
        <v>41</v>
      </c>
      <c r="T54" s="150">
        <v>288</v>
      </c>
      <c r="U54" s="217">
        <f t="shared" si="6"/>
        <v>-13</v>
      </c>
      <c r="V54" s="150">
        <v>57</v>
      </c>
      <c r="W54" s="217">
        <f t="shared" si="2"/>
        <v>1</v>
      </c>
      <c r="X54" s="150">
        <v>98</v>
      </c>
      <c r="Y54" s="217">
        <f t="shared" si="3"/>
        <v>2</v>
      </c>
      <c r="Z54" s="150">
        <v>728</v>
      </c>
      <c r="AA54" s="217">
        <f t="shared" si="7"/>
        <v>49</v>
      </c>
      <c r="AB54" s="151" t="s">
        <v>62</v>
      </c>
      <c r="AC54" s="151" t="s">
        <v>62</v>
      </c>
      <c r="AD54" s="103"/>
      <c r="AE54" s="97" t="s">
        <v>66</v>
      </c>
      <c r="AF54" s="86"/>
    </row>
    <row r="55" spans="1:32" s="24" customFormat="1" ht="18" customHeight="1" x14ac:dyDescent="0.15">
      <c r="A55" s="89"/>
      <c r="B55" s="97" t="s">
        <v>67</v>
      </c>
      <c r="C55" s="52"/>
      <c r="D55" s="150">
        <v>8518</v>
      </c>
      <c r="E55" s="217">
        <f t="shared" si="4"/>
        <v>-43</v>
      </c>
      <c r="F55" s="150">
        <v>5481</v>
      </c>
      <c r="G55" s="217">
        <f t="shared" si="5"/>
        <v>23</v>
      </c>
      <c r="H55" s="141" t="s">
        <v>0</v>
      </c>
      <c r="I55" s="141" t="s">
        <v>0</v>
      </c>
      <c r="J55" s="150">
        <v>5113</v>
      </c>
      <c r="K55" s="217">
        <f t="shared" si="0"/>
        <v>69</v>
      </c>
      <c r="L55" s="151" t="s">
        <v>62</v>
      </c>
      <c r="M55" s="151" t="s">
        <v>62</v>
      </c>
      <c r="N55" s="150">
        <v>2051</v>
      </c>
      <c r="O55" s="217">
        <f t="shared" si="1"/>
        <v>21</v>
      </c>
      <c r="P55" s="151" t="s">
        <v>62</v>
      </c>
      <c r="Q55" s="151" t="s">
        <v>62</v>
      </c>
      <c r="R55" s="150">
        <v>690</v>
      </c>
      <c r="S55" s="217">
        <f t="shared" si="8"/>
        <v>17</v>
      </c>
      <c r="T55" s="150">
        <v>287</v>
      </c>
      <c r="U55" s="217">
        <f t="shared" si="6"/>
        <v>-1</v>
      </c>
      <c r="V55" s="150">
        <v>59</v>
      </c>
      <c r="W55" s="217">
        <f t="shared" si="2"/>
        <v>2</v>
      </c>
      <c r="X55" s="150">
        <v>109</v>
      </c>
      <c r="Y55" s="217">
        <f t="shared" si="3"/>
        <v>11</v>
      </c>
      <c r="Z55" s="150">
        <v>762</v>
      </c>
      <c r="AA55" s="217">
        <f t="shared" si="7"/>
        <v>34</v>
      </c>
      <c r="AB55" s="151" t="s">
        <v>62</v>
      </c>
      <c r="AC55" s="151" t="s">
        <v>62</v>
      </c>
      <c r="AD55" s="103"/>
      <c r="AE55" s="97" t="s">
        <v>67</v>
      </c>
      <c r="AF55" s="86"/>
    </row>
    <row r="56" spans="1:32" s="24" customFormat="1" ht="18" customHeight="1" x14ac:dyDescent="0.15">
      <c r="A56" s="89"/>
      <c r="B56" s="97" t="s">
        <v>68</v>
      </c>
      <c r="C56" s="52"/>
      <c r="D56" s="150">
        <v>8522</v>
      </c>
      <c r="E56" s="217">
        <f t="shared" si="4"/>
        <v>4</v>
      </c>
      <c r="F56" s="150">
        <v>5454</v>
      </c>
      <c r="G56" s="217">
        <f t="shared" si="5"/>
        <v>-27</v>
      </c>
      <c r="H56" s="141" t="s">
        <v>0</v>
      </c>
      <c r="I56" s="141" t="s">
        <v>0</v>
      </c>
      <c r="J56" s="150">
        <v>5189</v>
      </c>
      <c r="K56" s="217">
        <f t="shared" si="0"/>
        <v>76</v>
      </c>
      <c r="L56" s="151" t="s">
        <v>62</v>
      </c>
      <c r="M56" s="151" t="s">
        <v>62</v>
      </c>
      <c r="N56" s="150">
        <v>2053</v>
      </c>
      <c r="O56" s="217">
        <f t="shared" si="1"/>
        <v>2</v>
      </c>
      <c r="P56" s="151" t="s">
        <v>62</v>
      </c>
      <c r="Q56" s="151" t="s">
        <v>62</v>
      </c>
      <c r="R56" s="150">
        <v>745</v>
      </c>
      <c r="S56" s="217">
        <f t="shared" si="8"/>
        <v>55</v>
      </c>
      <c r="T56" s="150">
        <v>244</v>
      </c>
      <c r="U56" s="217">
        <f t="shared" si="6"/>
        <v>-43</v>
      </c>
      <c r="V56" s="150">
        <v>60</v>
      </c>
      <c r="W56" s="217">
        <f t="shared" si="2"/>
        <v>1</v>
      </c>
      <c r="X56" s="150">
        <v>108</v>
      </c>
      <c r="Y56" s="217">
        <f t="shared" si="3"/>
        <v>-1</v>
      </c>
      <c r="Z56" s="150">
        <v>784</v>
      </c>
      <c r="AA56" s="217">
        <f t="shared" si="7"/>
        <v>22</v>
      </c>
      <c r="AB56" s="151" t="s">
        <v>62</v>
      </c>
      <c r="AC56" s="151" t="s">
        <v>62</v>
      </c>
      <c r="AD56" s="103"/>
      <c r="AE56" s="97" t="s">
        <v>68</v>
      </c>
      <c r="AF56" s="86"/>
    </row>
    <row r="57" spans="1:32" s="24" customFormat="1" ht="18" customHeight="1" x14ac:dyDescent="0.15">
      <c r="A57" s="89"/>
      <c r="B57" s="97" t="s">
        <v>69</v>
      </c>
      <c r="C57" s="52"/>
      <c r="D57" s="150">
        <v>8478</v>
      </c>
      <c r="E57" s="217">
        <f t="shared" si="4"/>
        <v>-44</v>
      </c>
      <c r="F57" s="150">
        <v>5438</v>
      </c>
      <c r="G57" s="217">
        <f t="shared" si="5"/>
        <v>-16</v>
      </c>
      <c r="H57" s="141" t="s">
        <v>0</v>
      </c>
      <c r="I57" s="141" t="s">
        <v>0</v>
      </c>
      <c r="J57" s="150">
        <v>5269</v>
      </c>
      <c r="K57" s="217">
        <f t="shared" si="0"/>
        <v>80</v>
      </c>
      <c r="L57" s="151" t="s">
        <v>62</v>
      </c>
      <c r="M57" s="151" t="s">
        <v>62</v>
      </c>
      <c r="N57" s="150">
        <v>2036</v>
      </c>
      <c r="O57" s="217">
        <f t="shared" si="1"/>
        <v>-17</v>
      </c>
      <c r="P57" s="151" t="s">
        <v>62</v>
      </c>
      <c r="Q57" s="151" t="s">
        <v>62</v>
      </c>
      <c r="R57" s="150">
        <v>774</v>
      </c>
      <c r="S57" s="217">
        <f t="shared" si="8"/>
        <v>29</v>
      </c>
      <c r="T57" s="150">
        <v>236</v>
      </c>
      <c r="U57" s="217">
        <f t="shared" si="6"/>
        <v>-8</v>
      </c>
      <c r="V57" s="150">
        <v>61</v>
      </c>
      <c r="W57" s="217">
        <f t="shared" si="2"/>
        <v>1</v>
      </c>
      <c r="X57" s="150">
        <v>109</v>
      </c>
      <c r="Y57" s="217">
        <f t="shared" si="3"/>
        <v>1</v>
      </c>
      <c r="Z57" s="150">
        <v>817</v>
      </c>
      <c r="AA57" s="217">
        <f t="shared" si="7"/>
        <v>33</v>
      </c>
      <c r="AB57" s="151" t="s">
        <v>62</v>
      </c>
      <c r="AC57" s="151" t="s">
        <v>62</v>
      </c>
      <c r="AD57" s="103"/>
      <c r="AE57" s="97" t="s">
        <v>69</v>
      </c>
      <c r="AF57" s="86"/>
    </row>
    <row r="58" spans="1:32" s="24" customFormat="1" ht="18" customHeight="1" x14ac:dyDescent="0.15">
      <c r="A58" s="89"/>
      <c r="B58" s="97" t="s">
        <v>70</v>
      </c>
      <c r="C58" s="52"/>
      <c r="D58" s="150">
        <v>8471</v>
      </c>
      <c r="E58" s="217">
        <f t="shared" si="4"/>
        <v>-7</v>
      </c>
      <c r="F58" s="150">
        <v>5466</v>
      </c>
      <c r="G58" s="217">
        <f t="shared" si="5"/>
        <v>28</v>
      </c>
      <c r="H58" s="141" t="s">
        <v>0</v>
      </c>
      <c r="I58" s="141" t="s">
        <v>0</v>
      </c>
      <c r="J58" s="150">
        <v>5367</v>
      </c>
      <c r="K58" s="217">
        <f t="shared" si="0"/>
        <v>98</v>
      </c>
      <c r="L58" s="151" t="s">
        <v>62</v>
      </c>
      <c r="M58" s="151" t="s">
        <v>62</v>
      </c>
      <c r="N58" s="150">
        <v>2056</v>
      </c>
      <c r="O58" s="217">
        <f t="shared" si="1"/>
        <v>20</v>
      </c>
      <c r="P58" s="151" t="s">
        <v>62</v>
      </c>
      <c r="Q58" s="151" t="s">
        <v>62</v>
      </c>
      <c r="R58" s="150">
        <v>747</v>
      </c>
      <c r="S58" s="217">
        <f t="shared" si="8"/>
        <v>-27</v>
      </c>
      <c r="T58" s="150">
        <v>232</v>
      </c>
      <c r="U58" s="217">
        <f t="shared" si="6"/>
        <v>-4</v>
      </c>
      <c r="V58" s="150">
        <v>60</v>
      </c>
      <c r="W58" s="217">
        <f t="shared" si="2"/>
        <v>-1</v>
      </c>
      <c r="X58" s="150">
        <v>107</v>
      </c>
      <c r="Y58" s="217">
        <f t="shared" si="3"/>
        <v>-2</v>
      </c>
      <c r="Z58" s="150">
        <v>825</v>
      </c>
      <c r="AA58" s="217">
        <f t="shared" si="7"/>
        <v>8</v>
      </c>
      <c r="AB58" s="151" t="s">
        <v>62</v>
      </c>
      <c r="AC58" s="151" t="s">
        <v>62</v>
      </c>
      <c r="AD58" s="103"/>
      <c r="AE58" s="97" t="s">
        <v>70</v>
      </c>
      <c r="AF58" s="86"/>
    </row>
    <row r="59" spans="1:32" s="24" customFormat="1" ht="18" customHeight="1" x14ac:dyDescent="0.15">
      <c r="A59" s="89"/>
      <c r="B59" s="97" t="s">
        <v>71</v>
      </c>
      <c r="C59" s="52"/>
      <c r="D59" s="150">
        <v>8409</v>
      </c>
      <c r="E59" s="217">
        <f>D59-D58</f>
        <v>-62</v>
      </c>
      <c r="F59" s="150">
        <v>5465</v>
      </c>
      <c r="G59" s="217">
        <f>F59-F58</f>
        <v>-1</v>
      </c>
      <c r="H59" s="141" t="s">
        <v>0</v>
      </c>
      <c r="I59" s="141" t="s">
        <v>0</v>
      </c>
      <c r="J59" s="150">
        <v>5353</v>
      </c>
      <c r="K59" s="217">
        <f>J59-J58</f>
        <v>-14</v>
      </c>
      <c r="L59" s="151" t="s">
        <v>62</v>
      </c>
      <c r="M59" s="151" t="s">
        <v>62</v>
      </c>
      <c r="N59" s="150">
        <v>2065</v>
      </c>
      <c r="O59" s="217">
        <f>N59-N58</f>
        <v>9</v>
      </c>
      <c r="P59" s="151" t="s">
        <v>62</v>
      </c>
      <c r="Q59" s="151" t="s">
        <v>62</v>
      </c>
      <c r="R59" s="150">
        <v>786</v>
      </c>
      <c r="S59" s="217">
        <f>R59-R58</f>
        <v>39</v>
      </c>
      <c r="T59" s="150">
        <v>255</v>
      </c>
      <c r="U59" s="217">
        <f>T59-T58</f>
        <v>23</v>
      </c>
      <c r="V59" s="150">
        <v>63</v>
      </c>
      <c r="W59" s="217">
        <f>V59-V58</f>
        <v>3</v>
      </c>
      <c r="X59" s="150">
        <v>111</v>
      </c>
      <c r="Y59" s="217">
        <f>X59-X58</f>
        <v>4</v>
      </c>
      <c r="Z59" s="150">
        <v>845</v>
      </c>
      <c r="AA59" s="217">
        <f>Z59-Z58</f>
        <v>20</v>
      </c>
      <c r="AB59" s="151" t="s">
        <v>62</v>
      </c>
      <c r="AC59" s="151" t="s">
        <v>62</v>
      </c>
      <c r="AD59" s="103"/>
      <c r="AE59" s="97" t="s">
        <v>71</v>
      </c>
      <c r="AF59" s="86"/>
    </row>
    <row r="60" spans="1:32" s="24" customFormat="1" ht="18" customHeight="1" x14ac:dyDescent="0.15">
      <c r="A60" s="89"/>
      <c r="B60" s="97" t="s">
        <v>72</v>
      </c>
      <c r="C60" s="52"/>
      <c r="D60" s="155">
        <v>8271</v>
      </c>
      <c r="E60" s="217">
        <f t="shared" si="4"/>
        <v>-138</v>
      </c>
      <c r="F60" s="150">
        <v>5445</v>
      </c>
      <c r="G60" s="217">
        <f t="shared" si="5"/>
        <v>-20</v>
      </c>
      <c r="H60" s="141" t="s">
        <v>0</v>
      </c>
      <c r="I60" s="141" t="s">
        <v>0</v>
      </c>
      <c r="J60" s="150">
        <v>5424</v>
      </c>
      <c r="K60" s="217">
        <f t="shared" si="0"/>
        <v>71</v>
      </c>
      <c r="L60" s="151" t="s">
        <v>62</v>
      </c>
      <c r="M60" s="151" t="s">
        <v>62</v>
      </c>
      <c r="N60" s="150">
        <v>2072</v>
      </c>
      <c r="O60" s="217">
        <f t="shared" si="1"/>
        <v>7</v>
      </c>
      <c r="P60" s="151" t="s">
        <v>62</v>
      </c>
      <c r="Q60" s="151" t="s">
        <v>62</v>
      </c>
      <c r="R60" s="150">
        <v>914</v>
      </c>
      <c r="S60" s="217">
        <f t="shared" si="8"/>
        <v>128</v>
      </c>
      <c r="T60" s="150">
        <v>164</v>
      </c>
      <c r="U60" s="217">
        <f t="shared" si="6"/>
        <v>-91</v>
      </c>
      <c r="V60" s="150">
        <v>62</v>
      </c>
      <c r="W60" s="217">
        <f t="shared" si="2"/>
        <v>-1</v>
      </c>
      <c r="X60" s="150">
        <v>114</v>
      </c>
      <c r="Y60" s="217">
        <f t="shared" si="3"/>
        <v>3</v>
      </c>
      <c r="Z60" s="150">
        <v>851</v>
      </c>
      <c r="AA60" s="217">
        <f t="shared" si="7"/>
        <v>6</v>
      </c>
      <c r="AB60" s="151" t="s">
        <v>62</v>
      </c>
      <c r="AC60" s="151" t="s">
        <v>62</v>
      </c>
      <c r="AD60" s="103"/>
      <c r="AE60" s="97" t="s">
        <v>72</v>
      </c>
      <c r="AF60" s="86"/>
    </row>
    <row r="61" spans="1:32" s="26" customFormat="1" ht="18" customHeight="1" x14ac:dyDescent="0.15">
      <c r="A61" s="89"/>
      <c r="B61" s="97" t="s">
        <v>73</v>
      </c>
      <c r="C61" s="52"/>
      <c r="D61" s="155">
        <v>8199</v>
      </c>
      <c r="E61" s="217">
        <f t="shared" si="4"/>
        <v>-72</v>
      </c>
      <c r="F61" s="150">
        <v>5334</v>
      </c>
      <c r="G61" s="217">
        <f t="shared" si="5"/>
        <v>-111</v>
      </c>
      <c r="H61" s="141" t="s">
        <v>0</v>
      </c>
      <c r="I61" s="141" t="s">
        <v>0</v>
      </c>
      <c r="J61" s="150">
        <v>5448</v>
      </c>
      <c r="K61" s="217">
        <f t="shared" si="0"/>
        <v>24</v>
      </c>
      <c r="L61" s="151" t="s">
        <v>62</v>
      </c>
      <c r="M61" s="151" t="s">
        <v>62</v>
      </c>
      <c r="N61" s="150">
        <v>2096</v>
      </c>
      <c r="O61" s="217">
        <f t="shared" si="1"/>
        <v>24</v>
      </c>
      <c r="P61" s="151" t="s">
        <v>62</v>
      </c>
      <c r="Q61" s="151" t="s">
        <v>62</v>
      </c>
      <c r="R61" s="150">
        <v>921</v>
      </c>
      <c r="S61" s="217">
        <f t="shared" si="8"/>
        <v>7</v>
      </c>
      <c r="T61" s="150">
        <v>166</v>
      </c>
      <c r="U61" s="217">
        <f t="shared" si="6"/>
        <v>2</v>
      </c>
      <c r="V61" s="150">
        <v>59</v>
      </c>
      <c r="W61" s="217">
        <f t="shared" si="2"/>
        <v>-3</v>
      </c>
      <c r="X61" s="150">
        <v>114</v>
      </c>
      <c r="Y61" s="283">
        <f>X61-X60</f>
        <v>0</v>
      </c>
      <c r="Z61" s="150">
        <v>889</v>
      </c>
      <c r="AA61" s="217">
        <f t="shared" si="7"/>
        <v>38</v>
      </c>
      <c r="AB61" s="151" t="s">
        <v>62</v>
      </c>
      <c r="AC61" s="151" t="s">
        <v>62</v>
      </c>
      <c r="AD61" s="103"/>
      <c r="AE61" s="97" t="s">
        <v>73</v>
      </c>
      <c r="AF61" s="86"/>
    </row>
    <row r="62" spans="1:32" s="26" customFormat="1" ht="18" customHeight="1" x14ac:dyDescent="0.15">
      <c r="A62" s="89"/>
      <c r="B62" s="97"/>
      <c r="C62" s="52"/>
      <c r="D62" s="155"/>
      <c r="E62" s="217"/>
      <c r="F62" s="150"/>
      <c r="G62" s="217"/>
      <c r="H62" s="141"/>
      <c r="I62" s="141"/>
      <c r="J62" s="150"/>
      <c r="K62" s="217"/>
      <c r="L62" s="151"/>
      <c r="M62" s="151"/>
      <c r="N62" s="150"/>
      <c r="O62" s="217"/>
      <c r="P62" s="151"/>
      <c r="Q62" s="151"/>
      <c r="R62" s="150"/>
      <c r="S62" s="217"/>
      <c r="T62" s="150"/>
      <c r="U62" s="217"/>
      <c r="V62" s="150"/>
      <c r="W62" s="217"/>
      <c r="X62" s="150"/>
      <c r="Y62" s="216"/>
      <c r="Z62" s="150"/>
      <c r="AA62" s="217"/>
      <c r="AB62" s="151"/>
      <c r="AC62" s="151"/>
      <c r="AD62" s="103"/>
      <c r="AE62" s="97"/>
      <c r="AF62" s="86"/>
    </row>
    <row r="63" spans="1:32" s="24" customFormat="1" ht="18" customHeight="1" x14ac:dyDescent="0.15">
      <c r="A63" s="89"/>
      <c r="B63" s="97" t="s">
        <v>37</v>
      </c>
      <c r="C63" s="52"/>
      <c r="D63" s="155">
        <v>8145</v>
      </c>
      <c r="E63" s="217">
        <f>D63-D61</f>
        <v>-54</v>
      </c>
      <c r="F63" s="150">
        <v>5302</v>
      </c>
      <c r="G63" s="217">
        <f>F63-F61</f>
        <v>-32</v>
      </c>
      <c r="H63" s="141" t="s">
        <v>0</v>
      </c>
      <c r="I63" s="141" t="s">
        <v>0</v>
      </c>
      <c r="J63" s="150">
        <v>5421</v>
      </c>
      <c r="K63" s="217">
        <f>J63-J61</f>
        <v>-27</v>
      </c>
      <c r="L63" s="151" t="s">
        <v>62</v>
      </c>
      <c r="M63" s="151" t="s">
        <v>62</v>
      </c>
      <c r="N63" s="150">
        <v>2142</v>
      </c>
      <c r="O63" s="217">
        <f>N63-N61</f>
        <v>46</v>
      </c>
      <c r="P63" s="151" t="s">
        <v>62</v>
      </c>
      <c r="Q63" s="151" t="s">
        <v>62</v>
      </c>
      <c r="R63" s="150">
        <v>916</v>
      </c>
      <c r="S63" s="217">
        <f>R63-R61</f>
        <v>-5</v>
      </c>
      <c r="T63" s="150">
        <v>163</v>
      </c>
      <c r="U63" s="217">
        <f>T63-T61</f>
        <v>-3</v>
      </c>
      <c r="V63" s="150">
        <v>62</v>
      </c>
      <c r="W63" s="217">
        <f>V63-V61</f>
        <v>3</v>
      </c>
      <c r="X63" s="150">
        <v>114</v>
      </c>
      <c r="Y63" s="283">
        <f>X63-X61</f>
        <v>0</v>
      </c>
      <c r="Z63" s="150">
        <v>932</v>
      </c>
      <c r="AA63" s="217">
        <f>Z63-Z61</f>
        <v>43</v>
      </c>
      <c r="AB63" s="151" t="s">
        <v>62</v>
      </c>
      <c r="AC63" s="151" t="s">
        <v>62</v>
      </c>
      <c r="AD63" s="103"/>
      <c r="AE63" s="97" t="s">
        <v>37</v>
      </c>
      <c r="AF63" s="86"/>
    </row>
    <row r="64" spans="1:32" s="24" customFormat="1" ht="18" customHeight="1" x14ac:dyDescent="0.15">
      <c r="A64" s="89"/>
      <c r="B64" s="97" t="s">
        <v>38</v>
      </c>
      <c r="C64" s="52"/>
      <c r="D64" s="156">
        <v>8100</v>
      </c>
      <c r="E64" s="217">
        <f t="shared" si="4"/>
        <v>-45</v>
      </c>
      <c r="F64" s="150">
        <v>5195</v>
      </c>
      <c r="G64" s="217">
        <f t="shared" si="5"/>
        <v>-107</v>
      </c>
      <c r="H64" s="141" t="s">
        <v>0</v>
      </c>
      <c r="I64" s="141" t="s">
        <v>0</v>
      </c>
      <c r="J64" s="150">
        <v>5368</v>
      </c>
      <c r="K64" s="217">
        <f t="shared" si="0"/>
        <v>-53</v>
      </c>
      <c r="L64" s="151" t="s">
        <v>62</v>
      </c>
      <c r="M64" s="151" t="s">
        <v>62</v>
      </c>
      <c r="N64" s="150">
        <v>2184</v>
      </c>
      <c r="O64" s="217">
        <f t="shared" si="1"/>
        <v>42</v>
      </c>
      <c r="P64" s="151" t="s">
        <v>62</v>
      </c>
      <c r="Q64" s="151" t="s">
        <v>62</v>
      </c>
      <c r="R64" s="157">
        <v>939</v>
      </c>
      <c r="S64" s="217">
        <f t="shared" si="8"/>
        <v>23</v>
      </c>
      <c r="T64" s="157">
        <v>150</v>
      </c>
      <c r="U64" s="217">
        <f t="shared" si="6"/>
        <v>-13</v>
      </c>
      <c r="V64" s="157">
        <v>62</v>
      </c>
      <c r="W64" s="283">
        <f>V64-V63</f>
        <v>0</v>
      </c>
      <c r="X64" s="157">
        <v>112</v>
      </c>
      <c r="Y64" s="217">
        <f t="shared" si="3"/>
        <v>-2</v>
      </c>
      <c r="Z64" s="157">
        <v>963</v>
      </c>
      <c r="AA64" s="217">
        <f t="shared" si="7"/>
        <v>31</v>
      </c>
      <c r="AB64" s="151" t="s">
        <v>62</v>
      </c>
      <c r="AC64" s="151" t="s">
        <v>62</v>
      </c>
      <c r="AD64" s="103"/>
      <c r="AE64" s="97" t="s">
        <v>38</v>
      </c>
      <c r="AF64" s="86"/>
    </row>
    <row r="65" spans="1:32" s="24" customFormat="1" ht="18" customHeight="1" x14ac:dyDescent="0.15">
      <c r="A65" s="89"/>
      <c r="B65" s="97" t="s">
        <v>39</v>
      </c>
      <c r="C65" s="52"/>
      <c r="D65" s="158">
        <v>8074</v>
      </c>
      <c r="E65" s="217">
        <f t="shared" si="4"/>
        <v>-26</v>
      </c>
      <c r="F65" s="159">
        <v>5186</v>
      </c>
      <c r="G65" s="217">
        <f t="shared" si="5"/>
        <v>-9</v>
      </c>
      <c r="H65" s="141" t="s">
        <v>0</v>
      </c>
      <c r="I65" s="141" t="s">
        <v>0</v>
      </c>
      <c r="J65" s="159">
        <v>5330</v>
      </c>
      <c r="K65" s="217">
        <f t="shared" si="0"/>
        <v>-38</v>
      </c>
      <c r="L65" s="151" t="s">
        <v>62</v>
      </c>
      <c r="M65" s="151" t="s">
        <v>62</v>
      </c>
      <c r="N65" s="159">
        <v>2196</v>
      </c>
      <c r="O65" s="217">
        <f t="shared" si="1"/>
        <v>12</v>
      </c>
      <c r="P65" s="151" t="s">
        <v>62</v>
      </c>
      <c r="Q65" s="151" t="s">
        <v>62</v>
      </c>
      <c r="R65" s="159">
        <v>946</v>
      </c>
      <c r="S65" s="217">
        <f t="shared" si="8"/>
        <v>7</v>
      </c>
      <c r="T65" s="159">
        <v>142</v>
      </c>
      <c r="U65" s="217">
        <f t="shared" si="6"/>
        <v>-8</v>
      </c>
      <c r="V65" s="159">
        <v>61</v>
      </c>
      <c r="W65" s="217">
        <f t="shared" si="2"/>
        <v>-1</v>
      </c>
      <c r="X65" s="159">
        <v>114</v>
      </c>
      <c r="Y65" s="217">
        <f t="shared" si="3"/>
        <v>2</v>
      </c>
      <c r="Z65" s="159">
        <v>1017</v>
      </c>
      <c r="AA65" s="217">
        <f t="shared" si="7"/>
        <v>54</v>
      </c>
      <c r="AB65" s="151" t="s">
        <v>62</v>
      </c>
      <c r="AC65" s="151" t="s">
        <v>62</v>
      </c>
      <c r="AD65" s="103"/>
      <c r="AE65" s="97" t="s">
        <v>39</v>
      </c>
      <c r="AF65" s="86"/>
    </row>
    <row r="66" spans="1:32" s="26" customFormat="1" ht="18" customHeight="1" x14ac:dyDescent="0.15">
      <c r="A66" s="88"/>
      <c r="B66" s="97" t="s">
        <v>40</v>
      </c>
      <c r="C66" s="53"/>
      <c r="D66" s="150">
        <v>8108</v>
      </c>
      <c r="E66" s="217">
        <f t="shared" si="4"/>
        <v>34</v>
      </c>
      <c r="F66" s="160">
        <v>5167</v>
      </c>
      <c r="G66" s="217">
        <f t="shared" si="5"/>
        <v>-19</v>
      </c>
      <c r="H66" s="141" t="s">
        <v>0</v>
      </c>
      <c r="I66" s="141" t="s">
        <v>0</v>
      </c>
      <c r="J66" s="160">
        <v>5281</v>
      </c>
      <c r="K66" s="217">
        <f t="shared" si="0"/>
        <v>-49</v>
      </c>
      <c r="L66" s="151" t="s">
        <v>62</v>
      </c>
      <c r="M66" s="151" t="s">
        <v>62</v>
      </c>
      <c r="N66" s="160">
        <v>2220</v>
      </c>
      <c r="O66" s="217">
        <f t="shared" si="1"/>
        <v>24</v>
      </c>
      <c r="P66" s="151" t="s">
        <v>62</v>
      </c>
      <c r="Q66" s="151" t="s">
        <v>62</v>
      </c>
      <c r="R66" s="157">
        <v>969</v>
      </c>
      <c r="S66" s="217">
        <f t="shared" si="8"/>
        <v>23</v>
      </c>
      <c r="T66" s="157">
        <v>130</v>
      </c>
      <c r="U66" s="217">
        <f t="shared" si="6"/>
        <v>-12</v>
      </c>
      <c r="V66" s="157">
        <v>65</v>
      </c>
      <c r="W66" s="217">
        <f t="shared" si="2"/>
        <v>4</v>
      </c>
      <c r="X66" s="157">
        <v>115</v>
      </c>
      <c r="Y66" s="217">
        <f t="shared" si="3"/>
        <v>1</v>
      </c>
      <c r="Z66" s="150">
        <v>1030</v>
      </c>
      <c r="AA66" s="217">
        <f t="shared" si="7"/>
        <v>13</v>
      </c>
      <c r="AB66" s="151" t="s">
        <v>62</v>
      </c>
      <c r="AC66" s="151" t="s">
        <v>62</v>
      </c>
      <c r="AD66" s="105"/>
      <c r="AE66" s="97" t="s">
        <v>40</v>
      </c>
      <c r="AF66" s="55"/>
    </row>
    <row r="67" spans="1:32" s="24" customFormat="1" ht="18" customHeight="1" x14ac:dyDescent="0.15">
      <c r="A67" s="88"/>
      <c r="B67" s="97" t="s">
        <v>41</v>
      </c>
      <c r="C67" s="53"/>
      <c r="D67" s="150">
        <v>8180</v>
      </c>
      <c r="E67" s="217">
        <f t="shared" si="4"/>
        <v>72</v>
      </c>
      <c r="F67" s="160">
        <v>5070</v>
      </c>
      <c r="G67" s="217">
        <f t="shared" si="5"/>
        <v>-97</v>
      </c>
      <c r="H67" s="141" t="s">
        <v>0</v>
      </c>
      <c r="I67" s="141" t="s">
        <v>0</v>
      </c>
      <c r="J67" s="160">
        <v>5241</v>
      </c>
      <c r="K67" s="217">
        <f t="shared" si="0"/>
        <v>-40</v>
      </c>
      <c r="L67" s="161">
        <v>27</v>
      </c>
      <c r="M67" s="151" t="s">
        <v>62</v>
      </c>
      <c r="N67" s="160">
        <v>2217</v>
      </c>
      <c r="O67" s="217">
        <f t="shared" si="1"/>
        <v>-3</v>
      </c>
      <c r="P67" s="151" t="s">
        <v>62</v>
      </c>
      <c r="Q67" s="151" t="s">
        <v>62</v>
      </c>
      <c r="R67" s="150">
        <v>1014</v>
      </c>
      <c r="S67" s="217">
        <f t="shared" si="8"/>
        <v>45</v>
      </c>
      <c r="T67" s="157">
        <v>141</v>
      </c>
      <c r="U67" s="217">
        <f t="shared" si="6"/>
        <v>11</v>
      </c>
      <c r="V67" s="157">
        <v>70</v>
      </c>
      <c r="W67" s="217">
        <f t="shared" si="2"/>
        <v>5</v>
      </c>
      <c r="X67" s="157">
        <v>118</v>
      </c>
      <c r="Y67" s="217">
        <f t="shared" si="3"/>
        <v>3</v>
      </c>
      <c r="Z67" s="150">
        <v>1065</v>
      </c>
      <c r="AA67" s="217">
        <f t="shared" si="7"/>
        <v>35</v>
      </c>
      <c r="AB67" s="151" t="s">
        <v>62</v>
      </c>
      <c r="AC67" s="151" t="s">
        <v>62</v>
      </c>
      <c r="AD67" s="105"/>
      <c r="AE67" s="97" t="s">
        <v>41</v>
      </c>
      <c r="AF67" s="55"/>
    </row>
    <row r="68" spans="1:32" s="33" customFormat="1" ht="18" customHeight="1" x14ac:dyDescent="0.15">
      <c r="A68" s="90"/>
      <c r="B68" s="97" t="s">
        <v>42</v>
      </c>
      <c r="C68" s="56"/>
      <c r="D68" s="162">
        <v>8233</v>
      </c>
      <c r="E68" s="217">
        <f t="shared" si="4"/>
        <v>53</v>
      </c>
      <c r="F68" s="162">
        <v>5025</v>
      </c>
      <c r="G68" s="217">
        <f t="shared" si="5"/>
        <v>-45</v>
      </c>
      <c r="H68" s="141" t="s">
        <v>0</v>
      </c>
      <c r="I68" s="141" t="s">
        <v>0</v>
      </c>
      <c r="J68" s="162">
        <v>5215</v>
      </c>
      <c r="K68" s="217">
        <f t="shared" si="0"/>
        <v>-26</v>
      </c>
      <c r="L68" s="162">
        <v>30</v>
      </c>
      <c r="M68" s="217">
        <f t="shared" ref="M68:M81" si="9">L68-L67</f>
        <v>3</v>
      </c>
      <c r="N68" s="162">
        <v>2233</v>
      </c>
      <c r="O68" s="217">
        <f t="shared" si="1"/>
        <v>16</v>
      </c>
      <c r="P68" s="151" t="s">
        <v>62</v>
      </c>
      <c r="Q68" s="151" t="s">
        <v>62</v>
      </c>
      <c r="R68" s="162">
        <v>1056</v>
      </c>
      <c r="S68" s="217">
        <f t="shared" si="8"/>
        <v>42</v>
      </c>
      <c r="T68" s="162">
        <v>143</v>
      </c>
      <c r="U68" s="217">
        <f t="shared" si="6"/>
        <v>2</v>
      </c>
      <c r="V68" s="162">
        <v>68</v>
      </c>
      <c r="W68" s="217">
        <f t="shared" si="2"/>
        <v>-2</v>
      </c>
      <c r="X68" s="162">
        <v>116</v>
      </c>
      <c r="Y68" s="217">
        <f t="shared" si="3"/>
        <v>-2</v>
      </c>
      <c r="Z68" s="162">
        <v>1076</v>
      </c>
      <c r="AA68" s="217">
        <f t="shared" si="7"/>
        <v>11</v>
      </c>
      <c r="AB68" s="151" t="s">
        <v>62</v>
      </c>
      <c r="AC68" s="151" t="s">
        <v>62</v>
      </c>
      <c r="AD68" s="106"/>
      <c r="AE68" s="97" t="s">
        <v>42</v>
      </c>
      <c r="AF68" s="87"/>
    </row>
    <row r="69" spans="1:32" s="33" customFormat="1" ht="18" customHeight="1" x14ac:dyDescent="0.15">
      <c r="A69" s="90"/>
      <c r="B69" s="97" t="s">
        <v>43</v>
      </c>
      <c r="C69" s="56"/>
      <c r="D69" s="162">
        <v>8265</v>
      </c>
      <c r="E69" s="217">
        <f t="shared" si="4"/>
        <v>32</v>
      </c>
      <c r="F69" s="162">
        <v>4989</v>
      </c>
      <c r="G69" s="217">
        <f t="shared" si="5"/>
        <v>-36</v>
      </c>
      <c r="H69" s="141" t="s">
        <v>0</v>
      </c>
      <c r="I69" s="141" t="s">
        <v>0</v>
      </c>
      <c r="J69" s="162">
        <v>5126</v>
      </c>
      <c r="K69" s="217">
        <f t="shared" si="0"/>
        <v>-89</v>
      </c>
      <c r="L69" s="162">
        <v>33</v>
      </c>
      <c r="M69" s="217">
        <f t="shared" si="9"/>
        <v>3</v>
      </c>
      <c r="N69" s="162">
        <v>2267</v>
      </c>
      <c r="O69" s="217">
        <f t="shared" si="1"/>
        <v>34</v>
      </c>
      <c r="P69" s="151" t="s">
        <v>62</v>
      </c>
      <c r="Q69" s="151" t="s">
        <v>62</v>
      </c>
      <c r="R69" s="162">
        <v>1095</v>
      </c>
      <c r="S69" s="217">
        <f t="shared" si="8"/>
        <v>39</v>
      </c>
      <c r="T69" s="162">
        <v>136</v>
      </c>
      <c r="U69" s="217">
        <f t="shared" si="6"/>
        <v>-7</v>
      </c>
      <c r="V69" s="162">
        <v>70</v>
      </c>
      <c r="W69" s="217">
        <f t="shared" si="2"/>
        <v>2</v>
      </c>
      <c r="X69" s="162">
        <v>119</v>
      </c>
      <c r="Y69" s="217">
        <f t="shared" si="3"/>
        <v>3</v>
      </c>
      <c r="Z69" s="162">
        <v>1089</v>
      </c>
      <c r="AA69" s="217">
        <f t="shared" si="7"/>
        <v>13</v>
      </c>
      <c r="AB69" s="151" t="s">
        <v>62</v>
      </c>
      <c r="AC69" s="151" t="s">
        <v>62</v>
      </c>
      <c r="AD69" s="106"/>
      <c r="AE69" s="97" t="s">
        <v>43</v>
      </c>
      <c r="AF69" s="87"/>
    </row>
    <row r="70" spans="1:32" s="26" customFormat="1" ht="18" customHeight="1" x14ac:dyDescent="0.15">
      <c r="A70" s="90"/>
      <c r="B70" s="97" t="s">
        <v>44</v>
      </c>
      <c r="C70" s="56"/>
      <c r="D70" s="162">
        <v>8284</v>
      </c>
      <c r="E70" s="217">
        <f t="shared" si="4"/>
        <v>19</v>
      </c>
      <c r="F70" s="162">
        <v>4904</v>
      </c>
      <c r="G70" s="217">
        <f t="shared" si="5"/>
        <v>-85</v>
      </c>
      <c r="H70" s="141" t="s">
        <v>0</v>
      </c>
      <c r="I70" s="141" t="s">
        <v>0</v>
      </c>
      <c r="J70" s="162">
        <v>5036</v>
      </c>
      <c r="K70" s="217">
        <f t="shared" si="0"/>
        <v>-90</v>
      </c>
      <c r="L70" s="162">
        <v>39</v>
      </c>
      <c r="M70" s="217">
        <f t="shared" si="9"/>
        <v>6</v>
      </c>
      <c r="N70" s="162">
        <v>2305</v>
      </c>
      <c r="O70" s="217">
        <f t="shared" si="1"/>
        <v>38</v>
      </c>
      <c r="P70" s="151" t="s">
        <v>62</v>
      </c>
      <c r="Q70" s="151" t="s">
        <v>62</v>
      </c>
      <c r="R70" s="162">
        <v>1135</v>
      </c>
      <c r="S70" s="217">
        <f t="shared" si="8"/>
        <v>40</v>
      </c>
      <c r="T70" s="162">
        <v>127</v>
      </c>
      <c r="U70" s="217">
        <f t="shared" si="6"/>
        <v>-9</v>
      </c>
      <c r="V70" s="162">
        <v>67</v>
      </c>
      <c r="W70" s="217">
        <f t="shared" si="2"/>
        <v>-3</v>
      </c>
      <c r="X70" s="162">
        <v>108</v>
      </c>
      <c r="Y70" s="217">
        <f t="shared" si="3"/>
        <v>-11</v>
      </c>
      <c r="Z70" s="162">
        <v>1090</v>
      </c>
      <c r="AA70" s="217">
        <f t="shared" si="7"/>
        <v>1</v>
      </c>
      <c r="AB70" s="151" t="s">
        <v>62</v>
      </c>
      <c r="AC70" s="151" t="s">
        <v>62</v>
      </c>
      <c r="AD70" s="106"/>
      <c r="AE70" s="97" t="s">
        <v>44</v>
      </c>
      <c r="AF70" s="87"/>
    </row>
    <row r="71" spans="1:32" s="24" customFormat="1" ht="18" customHeight="1" x14ac:dyDescent="0.15">
      <c r="A71" s="90"/>
      <c r="B71" s="97" t="s">
        <v>45</v>
      </c>
      <c r="C71" s="56"/>
      <c r="D71" s="162">
        <v>8286</v>
      </c>
      <c r="E71" s="217">
        <f t="shared" si="4"/>
        <v>2</v>
      </c>
      <c r="F71" s="162">
        <v>4888</v>
      </c>
      <c r="G71" s="217">
        <f t="shared" si="5"/>
        <v>-16</v>
      </c>
      <c r="H71" s="141" t="s">
        <v>0</v>
      </c>
      <c r="I71" s="141" t="s">
        <v>0</v>
      </c>
      <c r="J71" s="162">
        <v>4970</v>
      </c>
      <c r="K71" s="217">
        <f>J71-J70</f>
        <v>-66</v>
      </c>
      <c r="L71" s="162">
        <v>48</v>
      </c>
      <c r="M71" s="217">
        <f t="shared" si="9"/>
        <v>9</v>
      </c>
      <c r="N71" s="162">
        <v>2310</v>
      </c>
      <c r="O71" s="217">
        <f>N71-N70</f>
        <v>5</v>
      </c>
      <c r="P71" s="151" t="s">
        <v>62</v>
      </c>
      <c r="Q71" s="151" t="s">
        <v>62</v>
      </c>
      <c r="R71" s="162">
        <v>1181</v>
      </c>
      <c r="S71" s="217">
        <f t="shared" si="8"/>
        <v>46</v>
      </c>
      <c r="T71" s="162">
        <v>119</v>
      </c>
      <c r="U71" s="217">
        <f t="shared" si="6"/>
        <v>-8</v>
      </c>
      <c r="V71" s="151" t="s">
        <v>62</v>
      </c>
      <c r="W71" s="151" t="s">
        <v>62</v>
      </c>
      <c r="X71" s="151" t="s">
        <v>62</v>
      </c>
      <c r="Y71" s="151" t="s">
        <v>62</v>
      </c>
      <c r="Z71" s="151" t="s">
        <v>62</v>
      </c>
      <c r="AA71" s="151" t="s">
        <v>62</v>
      </c>
      <c r="AB71" s="162">
        <v>1302</v>
      </c>
      <c r="AC71" s="217">
        <f>AB71-V70-X70-Z70</f>
        <v>37</v>
      </c>
      <c r="AD71" s="106"/>
      <c r="AE71" s="97" t="s">
        <v>45</v>
      </c>
      <c r="AF71" s="87"/>
    </row>
    <row r="72" spans="1:32" s="24" customFormat="1" ht="18" customHeight="1" x14ac:dyDescent="0.15">
      <c r="A72" s="90"/>
      <c r="B72" s="97" t="s">
        <v>46</v>
      </c>
      <c r="C72" s="56"/>
      <c r="D72" s="163">
        <v>8233</v>
      </c>
      <c r="E72" s="217">
        <f t="shared" si="4"/>
        <v>-53</v>
      </c>
      <c r="F72" s="162">
        <v>4888</v>
      </c>
      <c r="G72" s="283">
        <f>F72-F71</f>
        <v>0</v>
      </c>
      <c r="H72" s="141" t="s">
        <v>0</v>
      </c>
      <c r="I72" s="141" t="s">
        <v>0</v>
      </c>
      <c r="J72" s="162">
        <v>4853</v>
      </c>
      <c r="K72" s="217">
        <f>J72-J71</f>
        <v>-117</v>
      </c>
      <c r="L72" s="162">
        <v>44</v>
      </c>
      <c r="M72" s="217">
        <f t="shared" si="9"/>
        <v>-4</v>
      </c>
      <c r="N72" s="162">
        <v>2397</v>
      </c>
      <c r="O72" s="217">
        <f>N72-N71</f>
        <v>87</v>
      </c>
      <c r="P72" s="151" t="s">
        <v>62</v>
      </c>
      <c r="Q72" s="151" t="s">
        <v>62</v>
      </c>
      <c r="R72" s="162">
        <v>1137</v>
      </c>
      <c r="S72" s="217">
        <f t="shared" si="8"/>
        <v>-44</v>
      </c>
      <c r="T72" s="162">
        <v>118</v>
      </c>
      <c r="U72" s="217">
        <f t="shared" si="6"/>
        <v>-1</v>
      </c>
      <c r="V72" s="151" t="s">
        <v>62</v>
      </c>
      <c r="W72" s="151" t="s">
        <v>62</v>
      </c>
      <c r="X72" s="151" t="s">
        <v>62</v>
      </c>
      <c r="Y72" s="151" t="s">
        <v>62</v>
      </c>
      <c r="Z72" s="151" t="s">
        <v>62</v>
      </c>
      <c r="AA72" s="151" t="s">
        <v>62</v>
      </c>
      <c r="AB72" s="162">
        <v>1314</v>
      </c>
      <c r="AC72" s="217">
        <f t="shared" ref="AC72:AC81" si="10">AB72-AB71</f>
        <v>12</v>
      </c>
      <c r="AD72" s="106"/>
      <c r="AE72" s="97" t="s">
        <v>46</v>
      </c>
      <c r="AF72" s="87"/>
    </row>
    <row r="73" spans="1:32" s="24" customFormat="1" ht="18" customHeight="1" x14ac:dyDescent="0.15">
      <c r="A73" s="90"/>
      <c r="B73" s="97"/>
      <c r="C73" s="56"/>
      <c r="D73" s="163"/>
      <c r="E73" s="217"/>
      <c r="F73" s="162"/>
      <c r="G73" s="217"/>
      <c r="H73" s="141"/>
      <c r="I73" s="141"/>
      <c r="J73" s="162"/>
      <c r="K73" s="217"/>
      <c r="L73" s="162"/>
      <c r="M73" s="217"/>
      <c r="N73" s="162"/>
      <c r="O73" s="217"/>
      <c r="P73" s="151"/>
      <c r="Q73" s="151"/>
      <c r="R73" s="162"/>
      <c r="S73" s="217"/>
      <c r="T73" s="162"/>
      <c r="U73" s="217"/>
      <c r="V73" s="151"/>
      <c r="W73" s="151"/>
      <c r="X73" s="151"/>
      <c r="Y73" s="151"/>
      <c r="Z73" s="151"/>
      <c r="AA73" s="151"/>
      <c r="AB73" s="162"/>
      <c r="AC73" s="217"/>
      <c r="AD73" s="106"/>
      <c r="AE73" s="97"/>
      <c r="AF73" s="87"/>
    </row>
    <row r="74" spans="1:32" s="26" customFormat="1" ht="18" customHeight="1" x14ac:dyDescent="0.15">
      <c r="A74" s="90"/>
      <c r="B74" s="97" t="s">
        <v>47</v>
      </c>
      <c r="C74" s="56"/>
      <c r="D74" s="163">
        <v>8231</v>
      </c>
      <c r="E74" s="217">
        <f>D74-D72</f>
        <v>-2</v>
      </c>
      <c r="F74" s="162">
        <v>4900</v>
      </c>
      <c r="G74" s="217">
        <f>F74-F72</f>
        <v>12</v>
      </c>
      <c r="H74" s="141" t="s">
        <v>0</v>
      </c>
      <c r="I74" s="141" t="s">
        <v>0</v>
      </c>
      <c r="J74" s="162">
        <v>4747</v>
      </c>
      <c r="K74" s="217">
        <f>J74-J72</f>
        <v>-106</v>
      </c>
      <c r="L74" s="162">
        <v>69</v>
      </c>
      <c r="M74" s="217">
        <f>L74-L72</f>
        <v>25</v>
      </c>
      <c r="N74" s="162">
        <v>2377</v>
      </c>
      <c r="O74" s="217">
        <f>N74-N72</f>
        <v>-20</v>
      </c>
      <c r="P74" s="151" t="s">
        <v>62</v>
      </c>
      <c r="Q74" s="151" t="s">
        <v>62</v>
      </c>
      <c r="R74" s="162">
        <v>1082</v>
      </c>
      <c r="S74" s="217">
        <f>R74-R72</f>
        <v>-55</v>
      </c>
      <c r="T74" s="162">
        <v>114</v>
      </c>
      <c r="U74" s="217">
        <f>T74-T72</f>
        <v>-4</v>
      </c>
      <c r="V74" s="151" t="s">
        <v>62</v>
      </c>
      <c r="W74" s="151" t="s">
        <v>62</v>
      </c>
      <c r="X74" s="151" t="s">
        <v>62</v>
      </c>
      <c r="Y74" s="151" t="s">
        <v>62</v>
      </c>
      <c r="Z74" s="151" t="s">
        <v>62</v>
      </c>
      <c r="AA74" s="151" t="s">
        <v>62</v>
      </c>
      <c r="AB74" s="162">
        <v>1348</v>
      </c>
      <c r="AC74" s="217">
        <f>AB74-AB72</f>
        <v>34</v>
      </c>
      <c r="AD74" s="106"/>
      <c r="AE74" s="97" t="s">
        <v>47</v>
      </c>
      <c r="AF74" s="87"/>
    </row>
    <row r="75" spans="1:32" s="24" customFormat="1" ht="18" customHeight="1" x14ac:dyDescent="0.15">
      <c r="A75" s="90"/>
      <c r="B75" s="97" t="s">
        <v>48</v>
      </c>
      <c r="C75" s="56"/>
      <c r="D75" s="163">
        <v>8255</v>
      </c>
      <c r="E75" s="217">
        <f t="shared" si="4"/>
        <v>24</v>
      </c>
      <c r="F75" s="162">
        <v>4860</v>
      </c>
      <c r="G75" s="217">
        <f t="shared" si="5"/>
        <v>-40</v>
      </c>
      <c r="H75" s="141" t="s">
        <v>0</v>
      </c>
      <c r="I75" s="141" t="s">
        <v>0</v>
      </c>
      <c r="J75" s="162">
        <v>4667</v>
      </c>
      <c r="K75" s="217">
        <f>J75-J74</f>
        <v>-80</v>
      </c>
      <c r="L75" s="162">
        <v>87</v>
      </c>
      <c r="M75" s="217">
        <f t="shared" si="9"/>
        <v>18</v>
      </c>
      <c r="N75" s="162">
        <v>2326</v>
      </c>
      <c r="O75" s="217">
        <f t="shared" ref="O75:O83" si="11">N75-N74</f>
        <v>-51</v>
      </c>
      <c r="P75" s="151" t="s">
        <v>62</v>
      </c>
      <c r="Q75" s="151" t="s">
        <v>62</v>
      </c>
      <c r="R75" s="162">
        <v>1048</v>
      </c>
      <c r="S75" s="217">
        <f t="shared" si="8"/>
        <v>-34</v>
      </c>
      <c r="T75" s="162">
        <v>114</v>
      </c>
      <c r="U75" s="283">
        <f>T75-T74</f>
        <v>0</v>
      </c>
      <c r="V75" s="151" t="s">
        <v>62</v>
      </c>
      <c r="W75" s="151" t="s">
        <v>62</v>
      </c>
      <c r="X75" s="151" t="s">
        <v>62</v>
      </c>
      <c r="Y75" s="151" t="s">
        <v>62</v>
      </c>
      <c r="Z75" s="151" t="s">
        <v>62</v>
      </c>
      <c r="AA75" s="151" t="s">
        <v>62</v>
      </c>
      <c r="AB75" s="162">
        <v>1396</v>
      </c>
      <c r="AC75" s="217">
        <f t="shared" si="10"/>
        <v>48</v>
      </c>
      <c r="AD75" s="106"/>
      <c r="AE75" s="97" t="s">
        <v>48</v>
      </c>
      <c r="AF75" s="87"/>
    </row>
    <row r="76" spans="1:32" s="24" customFormat="1" ht="18" customHeight="1" x14ac:dyDescent="0.15">
      <c r="A76" s="90"/>
      <c r="B76" s="97" t="s">
        <v>49</v>
      </c>
      <c r="C76" s="56"/>
      <c r="D76" s="163">
        <v>8179</v>
      </c>
      <c r="E76" s="217">
        <f t="shared" si="4"/>
        <v>-76</v>
      </c>
      <c r="F76" s="162">
        <v>4918</v>
      </c>
      <c r="G76" s="217">
        <f t="shared" si="5"/>
        <v>58</v>
      </c>
      <c r="H76" s="141" t="s">
        <v>0</v>
      </c>
      <c r="I76" s="141" t="s">
        <v>0</v>
      </c>
      <c r="J76" s="162">
        <v>4628</v>
      </c>
      <c r="K76" s="217">
        <f>J76-J75</f>
        <v>-39</v>
      </c>
      <c r="L76" s="162">
        <v>99</v>
      </c>
      <c r="M76" s="217">
        <f t="shared" si="9"/>
        <v>12</v>
      </c>
      <c r="N76" s="162">
        <v>2311</v>
      </c>
      <c r="O76" s="217">
        <f t="shared" si="11"/>
        <v>-15</v>
      </c>
      <c r="P76" s="151" t="s">
        <v>62</v>
      </c>
      <c r="Q76" s="151" t="s">
        <v>62</v>
      </c>
      <c r="R76" s="162">
        <v>997</v>
      </c>
      <c r="S76" s="217">
        <f t="shared" si="8"/>
        <v>-51</v>
      </c>
      <c r="T76" s="162">
        <v>115</v>
      </c>
      <c r="U76" s="217">
        <f t="shared" si="6"/>
        <v>1</v>
      </c>
      <c r="V76" s="151" t="s">
        <v>0</v>
      </c>
      <c r="W76" s="151" t="s">
        <v>0</v>
      </c>
      <c r="X76" s="151" t="s">
        <v>0</v>
      </c>
      <c r="Y76" s="151" t="s">
        <v>0</v>
      </c>
      <c r="Z76" s="151" t="s">
        <v>0</v>
      </c>
      <c r="AA76" s="151" t="s">
        <v>0</v>
      </c>
      <c r="AB76" s="162">
        <v>1407</v>
      </c>
      <c r="AC76" s="217">
        <f t="shared" si="10"/>
        <v>11</v>
      </c>
      <c r="AD76" s="106"/>
      <c r="AE76" s="97" t="s">
        <v>49</v>
      </c>
      <c r="AF76" s="87"/>
    </row>
    <row r="77" spans="1:32" s="24" customFormat="1" ht="18" customHeight="1" x14ac:dyDescent="0.15">
      <c r="A77" s="90"/>
      <c r="B77" s="97" t="s">
        <v>8</v>
      </c>
      <c r="C77" s="56"/>
      <c r="D77" s="163">
        <v>8117</v>
      </c>
      <c r="E77" s="217">
        <f t="shared" si="4"/>
        <v>-62</v>
      </c>
      <c r="F77" s="162">
        <v>4921</v>
      </c>
      <c r="G77" s="217">
        <f t="shared" si="5"/>
        <v>3</v>
      </c>
      <c r="H77" s="141" t="s">
        <v>0</v>
      </c>
      <c r="I77" s="141" t="s">
        <v>0</v>
      </c>
      <c r="J77" s="162">
        <v>4628</v>
      </c>
      <c r="K77" s="283">
        <f>J77-J76</f>
        <v>0</v>
      </c>
      <c r="L77" s="162">
        <v>96</v>
      </c>
      <c r="M77" s="217">
        <f t="shared" si="9"/>
        <v>-3</v>
      </c>
      <c r="N77" s="162">
        <v>2327</v>
      </c>
      <c r="O77" s="217">
        <f t="shared" si="11"/>
        <v>16</v>
      </c>
      <c r="P77" s="151" t="s">
        <v>62</v>
      </c>
      <c r="Q77" s="151" t="s">
        <v>62</v>
      </c>
      <c r="R77" s="162">
        <v>997</v>
      </c>
      <c r="S77" s="283">
        <f>R77-R76</f>
        <v>0</v>
      </c>
      <c r="T77" s="162">
        <v>112</v>
      </c>
      <c r="U77" s="217">
        <f t="shared" si="6"/>
        <v>-3</v>
      </c>
      <c r="V77" s="151" t="s">
        <v>62</v>
      </c>
      <c r="W77" s="151" t="s">
        <v>62</v>
      </c>
      <c r="X77" s="151" t="s">
        <v>62</v>
      </c>
      <c r="Y77" s="151" t="s">
        <v>62</v>
      </c>
      <c r="Z77" s="151" t="s">
        <v>62</v>
      </c>
      <c r="AA77" s="151" t="s">
        <v>62</v>
      </c>
      <c r="AB77" s="162">
        <v>1433</v>
      </c>
      <c r="AC77" s="217">
        <f t="shared" si="10"/>
        <v>26</v>
      </c>
      <c r="AD77" s="106"/>
      <c r="AE77" s="97" t="s">
        <v>8</v>
      </c>
      <c r="AF77" s="87"/>
    </row>
    <row r="78" spans="1:32" s="24" customFormat="1" ht="18" customHeight="1" x14ac:dyDescent="0.15">
      <c r="A78" s="90"/>
      <c r="B78" s="97" t="s">
        <v>9</v>
      </c>
      <c r="C78" s="56"/>
      <c r="D78" s="163">
        <v>7984</v>
      </c>
      <c r="E78" s="217">
        <f t="shared" si="4"/>
        <v>-133</v>
      </c>
      <c r="F78" s="162">
        <v>4921</v>
      </c>
      <c r="G78" s="283">
        <f t="shared" ref="G78:G83" si="12">F78-F77</f>
        <v>0</v>
      </c>
      <c r="H78" s="141" t="s">
        <v>0</v>
      </c>
      <c r="I78" s="141" t="s">
        <v>0</v>
      </c>
      <c r="J78" s="162">
        <v>4609</v>
      </c>
      <c r="K78" s="217">
        <f t="shared" ref="K78:K83" si="13">J78-J77</f>
        <v>-19</v>
      </c>
      <c r="L78" s="162">
        <v>91</v>
      </c>
      <c r="M78" s="217">
        <f t="shared" si="9"/>
        <v>-5</v>
      </c>
      <c r="N78" s="162">
        <v>2394</v>
      </c>
      <c r="O78" s="217">
        <f t="shared" si="11"/>
        <v>67</v>
      </c>
      <c r="P78" s="151" t="s">
        <v>62</v>
      </c>
      <c r="Q78" s="151" t="s">
        <v>62</v>
      </c>
      <c r="R78" s="162">
        <v>1004</v>
      </c>
      <c r="S78" s="217">
        <f t="shared" si="8"/>
        <v>7</v>
      </c>
      <c r="T78" s="162">
        <v>122</v>
      </c>
      <c r="U78" s="217">
        <f t="shared" si="6"/>
        <v>10</v>
      </c>
      <c r="V78" s="151" t="s">
        <v>62</v>
      </c>
      <c r="W78" s="151" t="s">
        <v>62</v>
      </c>
      <c r="X78" s="151" t="s">
        <v>62</v>
      </c>
      <c r="Y78" s="151" t="s">
        <v>62</v>
      </c>
      <c r="Z78" s="151" t="s">
        <v>62</v>
      </c>
      <c r="AA78" s="151" t="s">
        <v>62</v>
      </c>
      <c r="AB78" s="162">
        <v>1445</v>
      </c>
      <c r="AC78" s="217">
        <f t="shared" si="10"/>
        <v>12</v>
      </c>
      <c r="AD78" s="106"/>
      <c r="AE78" s="97" t="s">
        <v>9</v>
      </c>
      <c r="AF78" s="87"/>
    </row>
    <row r="79" spans="1:32" s="24" customFormat="1" ht="18" customHeight="1" x14ac:dyDescent="0.15">
      <c r="A79" s="90"/>
      <c r="B79" s="97" t="s">
        <v>10</v>
      </c>
      <c r="C79" s="56"/>
      <c r="D79" s="162">
        <v>7957</v>
      </c>
      <c r="E79" s="217">
        <f>D79-D78</f>
        <v>-27</v>
      </c>
      <c r="F79" s="162">
        <v>4930</v>
      </c>
      <c r="G79" s="217">
        <f t="shared" si="12"/>
        <v>9</v>
      </c>
      <c r="H79" s="141" t="s">
        <v>0</v>
      </c>
      <c r="I79" s="141" t="s">
        <v>0</v>
      </c>
      <c r="J79" s="162">
        <v>4573</v>
      </c>
      <c r="K79" s="217">
        <f t="shared" si="13"/>
        <v>-36</v>
      </c>
      <c r="L79" s="162">
        <v>83</v>
      </c>
      <c r="M79" s="217">
        <f t="shared" si="9"/>
        <v>-8</v>
      </c>
      <c r="N79" s="162">
        <v>2385</v>
      </c>
      <c r="O79" s="217">
        <f t="shared" si="11"/>
        <v>-9</v>
      </c>
      <c r="P79" s="151" t="s">
        <v>62</v>
      </c>
      <c r="Q79" s="151" t="s">
        <v>62</v>
      </c>
      <c r="R79" s="162">
        <v>1010</v>
      </c>
      <c r="S79" s="217">
        <f t="shared" si="8"/>
        <v>6</v>
      </c>
      <c r="T79" s="162">
        <v>125</v>
      </c>
      <c r="U79" s="217">
        <f t="shared" si="6"/>
        <v>3</v>
      </c>
      <c r="V79" s="164" t="s">
        <v>62</v>
      </c>
      <c r="W79" s="164" t="s">
        <v>62</v>
      </c>
      <c r="X79" s="164" t="s">
        <v>62</v>
      </c>
      <c r="Y79" s="164" t="s">
        <v>62</v>
      </c>
      <c r="Z79" s="164" t="s">
        <v>62</v>
      </c>
      <c r="AA79" s="164" t="s">
        <v>62</v>
      </c>
      <c r="AB79" s="162">
        <v>1532</v>
      </c>
      <c r="AC79" s="217">
        <f t="shared" si="10"/>
        <v>87</v>
      </c>
      <c r="AD79" s="106"/>
      <c r="AE79" s="97" t="s">
        <v>10</v>
      </c>
      <c r="AF79" s="87"/>
    </row>
    <row r="80" spans="1:32" s="26" customFormat="1" ht="18" customHeight="1" x14ac:dyDescent="0.15">
      <c r="A80" s="90"/>
      <c r="B80" s="97" t="s">
        <v>11</v>
      </c>
      <c r="C80" s="56"/>
      <c r="D80" s="162">
        <v>7928</v>
      </c>
      <c r="E80" s="217">
        <f>D80-D79</f>
        <v>-29</v>
      </c>
      <c r="F80" s="162">
        <v>4954</v>
      </c>
      <c r="G80" s="217">
        <f t="shared" si="12"/>
        <v>24</v>
      </c>
      <c r="H80" s="141" t="s">
        <v>0</v>
      </c>
      <c r="I80" s="141" t="s">
        <v>0</v>
      </c>
      <c r="J80" s="162">
        <v>4595</v>
      </c>
      <c r="K80" s="217">
        <f t="shared" si="13"/>
        <v>22</v>
      </c>
      <c r="L80" s="162">
        <v>85</v>
      </c>
      <c r="M80" s="217">
        <f t="shared" si="9"/>
        <v>2</v>
      </c>
      <c r="N80" s="162">
        <v>2246</v>
      </c>
      <c r="O80" s="217">
        <f t="shared" si="11"/>
        <v>-139</v>
      </c>
      <c r="P80" s="162">
        <v>278</v>
      </c>
      <c r="Q80" s="152" t="s">
        <v>62</v>
      </c>
      <c r="R80" s="162">
        <v>983</v>
      </c>
      <c r="S80" s="217">
        <f t="shared" si="8"/>
        <v>-27</v>
      </c>
      <c r="T80" s="162">
        <v>107</v>
      </c>
      <c r="U80" s="217">
        <f t="shared" si="6"/>
        <v>-18</v>
      </c>
      <c r="V80" s="164" t="s">
        <v>62</v>
      </c>
      <c r="W80" s="164" t="s">
        <v>62</v>
      </c>
      <c r="X80" s="164" t="s">
        <v>62</v>
      </c>
      <c r="Y80" s="164" t="s">
        <v>62</v>
      </c>
      <c r="Z80" s="164" t="s">
        <v>62</v>
      </c>
      <c r="AA80" s="164" t="s">
        <v>62</v>
      </c>
      <c r="AB80" s="162">
        <v>1533</v>
      </c>
      <c r="AC80" s="217">
        <f t="shared" si="10"/>
        <v>1</v>
      </c>
      <c r="AD80" s="106"/>
      <c r="AE80" s="97" t="s">
        <v>11</v>
      </c>
      <c r="AF80" s="87"/>
    </row>
    <row r="81" spans="1:32" s="24" customFormat="1" ht="18" customHeight="1" x14ac:dyDescent="0.15">
      <c r="A81" s="90"/>
      <c r="B81" s="97" t="s">
        <v>12</v>
      </c>
      <c r="C81" s="56"/>
      <c r="D81" s="162">
        <v>7888</v>
      </c>
      <c r="E81" s="217">
        <f>D81-D80</f>
        <v>-40</v>
      </c>
      <c r="F81" s="162">
        <v>4985</v>
      </c>
      <c r="G81" s="217">
        <f t="shared" si="12"/>
        <v>31</v>
      </c>
      <c r="H81" s="141" t="s">
        <v>0</v>
      </c>
      <c r="I81" s="141" t="s">
        <v>0</v>
      </c>
      <c r="J81" s="162">
        <v>4556</v>
      </c>
      <c r="K81" s="217">
        <f t="shared" si="13"/>
        <v>-39</v>
      </c>
      <c r="L81" s="162">
        <v>94</v>
      </c>
      <c r="M81" s="217">
        <f t="shared" si="9"/>
        <v>9</v>
      </c>
      <c r="N81" s="162">
        <v>2252</v>
      </c>
      <c r="O81" s="217">
        <f t="shared" si="11"/>
        <v>6</v>
      </c>
      <c r="P81" s="162">
        <v>339</v>
      </c>
      <c r="Q81" s="217">
        <f>P81-P80</f>
        <v>61</v>
      </c>
      <c r="R81" s="162">
        <v>962</v>
      </c>
      <c r="S81" s="217">
        <f t="shared" si="8"/>
        <v>-21</v>
      </c>
      <c r="T81" s="162">
        <v>106</v>
      </c>
      <c r="U81" s="217">
        <f t="shared" si="6"/>
        <v>-1</v>
      </c>
      <c r="V81" s="164" t="s">
        <v>62</v>
      </c>
      <c r="W81" s="164" t="s">
        <v>62</v>
      </c>
      <c r="X81" s="164" t="s">
        <v>62</v>
      </c>
      <c r="Y81" s="164" t="s">
        <v>62</v>
      </c>
      <c r="Z81" s="164" t="s">
        <v>62</v>
      </c>
      <c r="AA81" s="164" t="s">
        <v>62</v>
      </c>
      <c r="AB81" s="162">
        <v>1538</v>
      </c>
      <c r="AC81" s="217">
        <f t="shared" si="10"/>
        <v>5</v>
      </c>
      <c r="AD81" s="106"/>
      <c r="AE81" s="97" t="s">
        <v>12</v>
      </c>
      <c r="AF81" s="87"/>
    </row>
    <row r="82" spans="1:32" s="26" customFormat="1" ht="18" customHeight="1" x14ac:dyDescent="0.15">
      <c r="A82" s="90"/>
      <c r="B82" s="97" t="s">
        <v>13</v>
      </c>
      <c r="C82" s="56"/>
      <c r="D82" s="162">
        <v>7916</v>
      </c>
      <c r="E82" s="217">
        <f>D82-D81</f>
        <v>28</v>
      </c>
      <c r="F82" s="162">
        <v>4928</v>
      </c>
      <c r="G82" s="217">
        <f t="shared" si="12"/>
        <v>-57</v>
      </c>
      <c r="H82" s="141" t="s">
        <v>0</v>
      </c>
      <c r="I82" s="141" t="s">
        <v>0</v>
      </c>
      <c r="J82" s="162">
        <v>4559</v>
      </c>
      <c r="K82" s="217">
        <f t="shared" si="13"/>
        <v>3</v>
      </c>
      <c r="L82" s="162">
        <v>93</v>
      </c>
      <c r="M82" s="217">
        <f>L82-L81</f>
        <v>-1</v>
      </c>
      <c r="N82" s="162">
        <v>2217</v>
      </c>
      <c r="O82" s="217">
        <f t="shared" si="11"/>
        <v>-35</v>
      </c>
      <c r="P82" s="162">
        <v>419</v>
      </c>
      <c r="Q82" s="217">
        <f>P82-P81</f>
        <v>80</v>
      </c>
      <c r="R82" s="162">
        <v>1004</v>
      </c>
      <c r="S82" s="217">
        <f>R82-R81</f>
        <v>42</v>
      </c>
      <c r="T82" s="162">
        <v>120</v>
      </c>
      <c r="U82" s="217">
        <f>T82-T81</f>
        <v>14</v>
      </c>
      <c r="V82" s="164" t="s">
        <v>62</v>
      </c>
      <c r="W82" s="164" t="s">
        <v>62</v>
      </c>
      <c r="X82" s="164" t="s">
        <v>62</v>
      </c>
      <c r="Y82" s="164" t="s">
        <v>62</v>
      </c>
      <c r="Z82" s="164" t="s">
        <v>62</v>
      </c>
      <c r="AA82" s="164" t="s">
        <v>62</v>
      </c>
      <c r="AB82" s="162">
        <v>1574</v>
      </c>
      <c r="AC82" s="217">
        <f>AB82-AB81</f>
        <v>36</v>
      </c>
      <c r="AD82" s="106"/>
      <c r="AE82" s="97" t="s">
        <v>13</v>
      </c>
      <c r="AF82" s="87"/>
    </row>
    <row r="83" spans="1:32" s="26" customFormat="1" ht="18" customHeight="1" x14ac:dyDescent="0.15">
      <c r="A83" s="90"/>
      <c r="B83" s="97" t="s">
        <v>14</v>
      </c>
      <c r="C83" s="56"/>
      <c r="D83" s="162">
        <v>7937</v>
      </c>
      <c r="E83" s="217">
        <f>D83-D82</f>
        <v>21</v>
      </c>
      <c r="F83" s="162">
        <v>4909</v>
      </c>
      <c r="G83" s="217">
        <f t="shared" si="12"/>
        <v>-19</v>
      </c>
      <c r="H83" s="145">
        <v>28</v>
      </c>
      <c r="I83" s="141" t="s">
        <v>0</v>
      </c>
      <c r="J83" s="162">
        <v>4553</v>
      </c>
      <c r="K83" s="217">
        <f t="shared" si="13"/>
        <v>-6</v>
      </c>
      <c r="L83" s="162">
        <v>88</v>
      </c>
      <c r="M83" s="217">
        <f>L83-L82</f>
        <v>-5</v>
      </c>
      <c r="N83" s="162">
        <v>2222</v>
      </c>
      <c r="O83" s="217">
        <f t="shared" si="11"/>
        <v>5</v>
      </c>
      <c r="P83" s="162">
        <v>657</v>
      </c>
      <c r="Q83" s="217">
        <f>P83-P82</f>
        <v>238</v>
      </c>
      <c r="R83" s="162">
        <v>972</v>
      </c>
      <c r="S83" s="217">
        <f>R83-R82</f>
        <v>-32</v>
      </c>
      <c r="T83" s="162">
        <v>118</v>
      </c>
      <c r="U83" s="217">
        <f>T83-T82</f>
        <v>-2</v>
      </c>
      <c r="V83" s="164" t="s">
        <v>62</v>
      </c>
      <c r="W83" s="164" t="s">
        <v>62</v>
      </c>
      <c r="X83" s="164" t="s">
        <v>62</v>
      </c>
      <c r="Y83" s="164" t="s">
        <v>62</v>
      </c>
      <c r="Z83" s="164" t="s">
        <v>62</v>
      </c>
      <c r="AA83" s="164" t="s">
        <v>62</v>
      </c>
      <c r="AB83" s="162">
        <v>1626</v>
      </c>
      <c r="AC83" s="217">
        <f>AB83-AB82</f>
        <v>52</v>
      </c>
      <c r="AD83" s="106"/>
      <c r="AE83" s="97" t="s">
        <v>14</v>
      </c>
      <c r="AF83" s="87"/>
    </row>
    <row r="84" spans="1:32" s="24" customFormat="1" ht="18" customHeight="1" x14ac:dyDescent="0.15">
      <c r="A84" s="89"/>
      <c r="B84" s="96"/>
      <c r="C84" s="52"/>
      <c r="D84" s="150"/>
      <c r="E84" s="217"/>
      <c r="F84" s="150"/>
      <c r="G84" s="217"/>
      <c r="H84" s="141"/>
      <c r="I84" s="141"/>
      <c r="J84" s="150"/>
      <c r="K84" s="217"/>
      <c r="L84" s="151"/>
      <c r="M84" s="151"/>
      <c r="N84" s="150"/>
      <c r="O84" s="217"/>
      <c r="P84" s="151"/>
      <c r="Q84" s="151"/>
      <c r="R84" s="150"/>
      <c r="S84" s="217"/>
      <c r="T84" s="150"/>
      <c r="U84" s="217"/>
      <c r="V84" s="150"/>
      <c r="W84" s="216"/>
      <c r="X84" s="150"/>
      <c r="Y84" s="217"/>
      <c r="Z84" s="150"/>
      <c r="AA84" s="217"/>
      <c r="AB84" s="151"/>
      <c r="AC84" s="151"/>
      <c r="AD84" s="103"/>
      <c r="AE84" s="96"/>
      <c r="AF84" s="86"/>
    </row>
    <row r="85" spans="1:32" s="24" customFormat="1" ht="18" customHeight="1" x14ac:dyDescent="0.15">
      <c r="A85" s="94" t="s">
        <v>110</v>
      </c>
      <c r="B85" s="96" t="s">
        <v>26</v>
      </c>
      <c r="C85" s="100" t="s">
        <v>3</v>
      </c>
      <c r="D85" s="150">
        <v>7913</v>
      </c>
      <c r="E85" s="217">
        <f>D85-D83</f>
        <v>-24</v>
      </c>
      <c r="F85" s="150">
        <v>4851</v>
      </c>
      <c r="G85" s="217">
        <f>F85-F83</f>
        <v>-58</v>
      </c>
      <c r="H85" s="141">
        <v>30</v>
      </c>
      <c r="I85" s="217">
        <f>H85-H83</f>
        <v>2</v>
      </c>
      <c r="J85" s="150">
        <v>4562</v>
      </c>
      <c r="K85" s="217">
        <f>J85-J83</f>
        <v>9</v>
      </c>
      <c r="L85" s="218">
        <v>89</v>
      </c>
      <c r="M85" s="217">
        <f>L85-L83</f>
        <v>1</v>
      </c>
      <c r="N85" s="150">
        <v>2180</v>
      </c>
      <c r="O85" s="217">
        <f>N85-N83</f>
        <v>-42</v>
      </c>
      <c r="P85" s="150">
        <v>1016</v>
      </c>
      <c r="Q85" s="217">
        <f>P85-P83</f>
        <v>359</v>
      </c>
      <c r="R85" s="150">
        <v>958</v>
      </c>
      <c r="S85" s="217">
        <f>R85-R83</f>
        <v>-14</v>
      </c>
      <c r="T85" s="150">
        <v>129</v>
      </c>
      <c r="U85" s="217">
        <f>T85-T83</f>
        <v>11</v>
      </c>
      <c r="V85" s="164" t="s">
        <v>7</v>
      </c>
      <c r="W85" s="164" t="s">
        <v>7</v>
      </c>
      <c r="X85" s="164" t="s">
        <v>7</v>
      </c>
      <c r="Y85" s="164" t="s">
        <v>7</v>
      </c>
      <c r="Z85" s="164" t="s">
        <v>7</v>
      </c>
      <c r="AA85" s="164" t="s">
        <v>7</v>
      </c>
      <c r="AB85" s="162">
        <v>1676</v>
      </c>
      <c r="AC85" s="217">
        <f>AB85-AB83</f>
        <v>50</v>
      </c>
      <c r="AD85" s="104" t="s">
        <v>110</v>
      </c>
      <c r="AE85" s="96" t="s">
        <v>26</v>
      </c>
      <c r="AF85" s="99" t="s">
        <v>3</v>
      </c>
    </row>
    <row r="86" spans="1:32" s="26" customFormat="1" ht="18" customHeight="1" x14ac:dyDescent="0.15">
      <c r="A86" s="90"/>
      <c r="B86" s="97" t="s">
        <v>113</v>
      </c>
      <c r="C86" s="56"/>
      <c r="D86" s="162">
        <v>7881</v>
      </c>
      <c r="E86" s="217">
        <f t="shared" ref="E86:E91" si="14">D86-D85</f>
        <v>-32</v>
      </c>
      <c r="F86" s="162">
        <v>4875</v>
      </c>
      <c r="G86" s="217">
        <f t="shared" ref="G86:G91" si="15">F86-F85</f>
        <v>24</v>
      </c>
      <c r="H86" s="145">
        <v>32</v>
      </c>
      <c r="I86" s="217">
        <f t="shared" ref="I86:I91" si="16">H86-H85</f>
        <v>2</v>
      </c>
      <c r="J86" s="162">
        <v>4536</v>
      </c>
      <c r="K86" s="217">
        <f t="shared" ref="K86:K91" si="17">J86-J85</f>
        <v>-26</v>
      </c>
      <c r="L86" s="162">
        <v>86</v>
      </c>
      <c r="M86" s="217">
        <f t="shared" ref="M86:M91" si="18">L86-L85</f>
        <v>-3</v>
      </c>
      <c r="N86" s="162">
        <v>2151</v>
      </c>
      <c r="O86" s="217">
        <f t="shared" ref="O86:O91" si="19">N86-N85</f>
        <v>-29</v>
      </c>
      <c r="P86" s="162">
        <v>1326</v>
      </c>
      <c r="Q86" s="217">
        <f t="shared" ref="Q86:Q91" si="20">P86-P85</f>
        <v>310</v>
      </c>
      <c r="R86" s="162">
        <v>960</v>
      </c>
      <c r="S86" s="217">
        <f t="shared" ref="S86:S91" si="21">R86-R85</f>
        <v>2</v>
      </c>
      <c r="T86" s="162">
        <v>113</v>
      </c>
      <c r="U86" s="217">
        <f t="shared" ref="U86:U91" si="22">T86-T85</f>
        <v>-16</v>
      </c>
      <c r="V86" s="164" t="s">
        <v>7</v>
      </c>
      <c r="W86" s="164" t="s">
        <v>7</v>
      </c>
      <c r="X86" s="164" t="s">
        <v>7</v>
      </c>
      <c r="Y86" s="164" t="s">
        <v>7</v>
      </c>
      <c r="Z86" s="164" t="s">
        <v>7</v>
      </c>
      <c r="AA86" s="164" t="s">
        <v>7</v>
      </c>
      <c r="AB86" s="162">
        <v>1650</v>
      </c>
      <c r="AC86" s="217">
        <f t="shared" ref="AC86:AC91" si="23">AB86-AB85</f>
        <v>-26</v>
      </c>
      <c r="AD86" s="106"/>
      <c r="AE86" s="97" t="s">
        <v>113</v>
      </c>
      <c r="AF86" s="87"/>
    </row>
    <row r="87" spans="1:32" s="26" customFormat="1" ht="18" customHeight="1" x14ac:dyDescent="0.15">
      <c r="A87" s="90"/>
      <c r="B87" s="97" t="s">
        <v>135</v>
      </c>
      <c r="C87" s="56"/>
      <c r="D87" s="162">
        <v>7909</v>
      </c>
      <c r="E87" s="217">
        <f t="shared" si="14"/>
        <v>28</v>
      </c>
      <c r="F87" s="162">
        <v>4916</v>
      </c>
      <c r="G87" s="217">
        <f t="shared" si="15"/>
        <v>41</v>
      </c>
      <c r="H87" s="145">
        <v>80</v>
      </c>
      <c r="I87" s="217">
        <f t="shared" si="16"/>
        <v>48</v>
      </c>
      <c r="J87" s="162">
        <v>4539</v>
      </c>
      <c r="K87" s="217">
        <f t="shared" si="17"/>
        <v>3</v>
      </c>
      <c r="L87" s="162">
        <v>62</v>
      </c>
      <c r="M87" s="217">
        <f t="shared" si="18"/>
        <v>-24</v>
      </c>
      <c r="N87" s="162">
        <v>2129</v>
      </c>
      <c r="O87" s="217">
        <f t="shared" si="19"/>
        <v>-22</v>
      </c>
      <c r="P87" s="162">
        <v>1800</v>
      </c>
      <c r="Q87" s="217">
        <f t="shared" si="20"/>
        <v>474</v>
      </c>
      <c r="R87" s="162">
        <v>938</v>
      </c>
      <c r="S87" s="217">
        <f t="shared" si="21"/>
        <v>-22</v>
      </c>
      <c r="T87" s="162">
        <v>109</v>
      </c>
      <c r="U87" s="217">
        <f t="shared" si="22"/>
        <v>-4</v>
      </c>
      <c r="V87" s="164" t="s">
        <v>7</v>
      </c>
      <c r="W87" s="164" t="s">
        <v>7</v>
      </c>
      <c r="X87" s="164" t="s">
        <v>7</v>
      </c>
      <c r="Y87" s="164" t="s">
        <v>7</v>
      </c>
      <c r="Z87" s="164" t="s">
        <v>7</v>
      </c>
      <c r="AA87" s="164" t="s">
        <v>7</v>
      </c>
      <c r="AB87" s="162">
        <v>1614</v>
      </c>
      <c r="AC87" s="217">
        <f t="shared" si="23"/>
        <v>-36</v>
      </c>
      <c r="AD87" s="106"/>
      <c r="AE87" s="97" t="s">
        <v>135</v>
      </c>
      <c r="AF87" s="87"/>
    </row>
    <row r="88" spans="1:32" s="26" customFormat="1" ht="18" customHeight="1" x14ac:dyDescent="0.15">
      <c r="A88" s="90"/>
      <c r="B88" s="97" t="s">
        <v>136</v>
      </c>
      <c r="C88" s="56"/>
      <c r="D88" s="162">
        <v>7941</v>
      </c>
      <c r="E88" s="217">
        <f t="shared" si="14"/>
        <v>32</v>
      </c>
      <c r="F88" s="162">
        <v>4875</v>
      </c>
      <c r="G88" s="217">
        <f t="shared" si="15"/>
        <v>-41</v>
      </c>
      <c r="H88" s="145">
        <v>80</v>
      </c>
      <c r="I88" s="284">
        <f t="shared" si="16"/>
        <v>0</v>
      </c>
      <c r="J88" s="162">
        <v>4492</v>
      </c>
      <c r="K88" s="217">
        <f t="shared" si="17"/>
        <v>-47</v>
      </c>
      <c r="L88" s="162">
        <v>62</v>
      </c>
      <c r="M88" s="284">
        <f t="shared" si="18"/>
        <v>0</v>
      </c>
      <c r="N88" s="162">
        <v>2060</v>
      </c>
      <c r="O88" s="217">
        <f t="shared" si="19"/>
        <v>-69</v>
      </c>
      <c r="P88" s="162">
        <v>2260</v>
      </c>
      <c r="Q88" s="217">
        <f t="shared" si="20"/>
        <v>460</v>
      </c>
      <c r="R88" s="162">
        <v>928</v>
      </c>
      <c r="S88" s="217">
        <f t="shared" si="21"/>
        <v>-10</v>
      </c>
      <c r="T88" s="162">
        <v>113</v>
      </c>
      <c r="U88" s="217">
        <f t="shared" si="22"/>
        <v>4</v>
      </c>
      <c r="V88" s="164" t="s">
        <v>7</v>
      </c>
      <c r="W88" s="164" t="s">
        <v>7</v>
      </c>
      <c r="X88" s="164" t="s">
        <v>7</v>
      </c>
      <c r="Y88" s="164" t="s">
        <v>7</v>
      </c>
      <c r="Z88" s="164" t="s">
        <v>7</v>
      </c>
      <c r="AA88" s="164" t="s">
        <v>7</v>
      </c>
      <c r="AB88" s="162">
        <v>1627</v>
      </c>
      <c r="AC88" s="217">
        <f t="shared" si="23"/>
        <v>13</v>
      </c>
      <c r="AD88" s="106"/>
      <c r="AE88" s="97" t="s">
        <v>136</v>
      </c>
      <c r="AF88" s="87"/>
    </row>
    <row r="89" spans="1:32" s="26" customFormat="1" ht="18" customHeight="1" x14ac:dyDescent="0.15">
      <c r="A89" s="90"/>
      <c r="B89" s="97" t="s">
        <v>137</v>
      </c>
      <c r="C89" s="56"/>
      <c r="D89" s="162">
        <v>7940</v>
      </c>
      <c r="E89" s="217">
        <f t="shared" si="14"/>
        <v>-1</v>
      </c>
      <c r="F89" s="162">
        <v>4837</v>
      </c>
      <c r="G89" s="217">
        <f t="shared" si="15"/>
        <v>-38</v>
      </c>
      <c r="H89" s="145">
        <v>168</v>
      </c>
      <c r="I89" s="217">
        <f t="shared" si="16"/>
        <v>88</v>
      </c>
      <c r="J89" s="162">
        <v>4474</v>
      </c>
      <c r="K89" s="217">
        <f t="shared" si="17"/>
        <v>-18</v>
      </c>
      <c r="L89" s="162">
        <v>59</v>
      </c>
      <c r="M89" s="217">
        <f t="shared" si="18"/>
        <v>-3</v>
      </c>
      <c r="N89" s="162">
        <v>2031</v>
      </c>
      <c r="O89" s="217">
        <f t="shared" si="19"/>
        <v>-29</v>
      </c>
      <c r="P89" s="162">
        <v>2557</v>
      </c>
      <c r="Q89" s="217">
        <f t="shared" si="20"/>
        <v>297</v>
      </c>
      <c r="R89" s="162">
        <v>925</v>
      </c>
      <c r="S89" s="217">
        <f t="shared" si="21"/>
        <v>-3</v>
      </c>
      <c r="T89" s="162">
        <v>121</v>
      </c>
      <c r="U89" s="217">
        <f t="shared" si="22"/>
        <v>8</v>
      </c>
      <c r="V89" s="164" t="s">
        <v>7</v>
      </c>
      <c r="W89" s="164" t="s">
        <v>7</v>
      </c>
      <c r="X89" s="164" t="s">
        <v>7</v>
      </c>
      <c r="Y89" s="164" t="s">
        <v>7</v>
      </c>
      <c r="Z89" s="164" t="s">
        <v>7</v>
      </c>
      <c r="AA89" s="164" t="s">
        <v>7</v>
      </c>
      <c r="AB89" s="162">
        <v>1641</v>
      </c>
      <c r="AC89" s="217">
        <f t="shared" si="23"/>
        <v>14</v>
      </c>
      <c r="AD89" s="106"/>
      <c r="AE89" s="97" t="s">
        <v>137</v>
      </c>
      <c r="AF89" s="87"/>
    </row>
    <row r="90" spans="1:32" s="26" customFormat="1" ht="18" customHeight="1" x14ac:dyDescent="0.15">
      <c r="A90" s="90"/>
      <c r="B90" s="97" t="s">
        <v>143</v>
      </c>
      <c r="C90" s="56"/>
      <c r="D90" s="162">
        <v>7942</v>
      </c>
      <c r="E90" s="217">
        <f t="shared" si="14"/>
        <v>2</v>
      </c>
      <c r="F90" s="162">
        <v>4817</v>
      </c>
      <c r="G90" s="217">
        <f t="shared" si="15"/>
        <v>-20</v>
      </c>
      <c r="H90" s="145">
        <v>166</v>
      </c>
      <c r="I90" s="217">
        <f t="shared" si="16"/>
        <v>-2</v>
      </c>
      <c r="J90" s="162">
        <v>4416</v>
      </c>
      <c r="K90" s="217">
        <f t="shared" si="17"/>
        <v>-58</v>
      </c>
      <c r="L90" s="162">
        <v>60</v>
      </c>
      <c r="M90" s="217">
        <f t="shared" si="18"/>
        <v>1</v>
      </c>
      <c r="N90" s="162">
        <v>1913</v>
      </c>
      <c r="O90" s="217">
        <f t="shared" si="19"/>
        <v>-118</v>
      </c>
      <c r="P90" s="162">
        <v>2692</v>
      </c>
      <c r="Q90" s="217">
        <f t="shared" si="20"/>
        <v>135</v>
      </c>
      <c r="R90" s="162">
        <v>902</v>
      </c>
      <c r="S90" s="217">
        <f t="shared" si="21"/>
        <v>-23</v>
      </c>
      <c r="T90" s="162">
        <v>132</v>
      </c>
      <c r="U90" s="217">
        <f t="shared" si="22"/>
        <v>11</v>
      </c>
      <c r="V90" s="164" t="s">
        <v>7</v>
      </c>
      <c r="W90" s="164" t="s">
        <v>7</v>
      </c>
      <c r="X90" s="164" t="s">
        <v>7</v>
      </c>
      <c r="Y90" s="164" t="s">
        <v>7</v>
      </c>
      <c r="Z90" s="164" t="s">
        <v>7</v>
      </c>
      <c r="AA90" s="164" t="s">
        <v>7</v>
      </c>
      <c r="AB90" s="162">
        <v>1728</v>
      </c>
      <c r="AC90" s="217">
        <f t="shared" si="23"/>
        <v>87</v>
      </c>
      <c r="AD90" s="106"/>
      <c r="AE90" s="97" t="s">
        <v>143</v>
      </c>
      <c r="AF90" s="87"/>
    </row>
    <row r="91" spans="1:32" s="26" customFormat="1" ht="18" customHeight="1" x14ac:dyDescent="0.15">
      <c r="A91" s="90"/>
      <c r="B91" s="97" t="s">
        <v>144</v>
      </c>
      <c r="C91" s="56"/>
      <c r="D91" s="162">
        <v>7835</v>
      </c>
      <c r="E91" s="217">
        <f t="shared" si="14"/>
        <v>-107</v>
      </c>
      <c r="F91" s="162">
        <v>4797</v>
      </c>
      <c r="G91" s="217">
        <f t="shared" si="15"/>
        <v>-20</v>
      </c>
      <c r="H91" s="145">
        <v>191</v>
      </c>
      <c r="I91" s="217">
        <f t="shared" si="16"/>
        <v>25</v>
      </c>
      <c r="J91" s="162">
        <v>4339</v>
      </c>
      <c r="K91" s="217">
        <f t="shared" si="17"/>
        <v>-77</v>
      </c>
      <c r="L91" s="162">
        <v>61</v>
      </c>
      <c r="M91" s="217">
        <f t="shared" si="18"/>
        <v>1</v>
      </c>
      <c r="N91" s="162">
        <v>1791</v>
      </c>
      <c r="O91" s="217">
        <f t="shared" si="19"/>
        <v>-122</v>
      </c>
      <c r="P91" s="162">
        <v>2999</v>
      </c>
      <c r="Q91" s="217">
        <f t="shared" si="20"/>
        <v>307</v>
      </c>
      <c r="R91" s="162">
        <v>889</v>
      </c>
      <c r="S91" s="217">
        <f t="shared" si="21"/>
        <v>-13</v>
      </c>
      <c r="T91" s="162">
        <v>113</v>
      </c>
      <c r="U91" s="217">
        <f t="shared" si="22"/>
        <v>-19</v>
      </c>
      <c r="V91" s="164" t="s">
        <v>7</v>
      </c>
      <c r="W91" s="164" t="s">
        <v>7</v>
      </c>
      <c r="X91" s="164" t="s">
        <v>7</v>
      </c>
      <c r="Y91" s="164" t="s">
        <v>7</v>
      </c>
      <c r="Z91" s="164" t="s">
        <v>7</v>
      </c>
      <c r="AA91" s="164" t="s">
        <v>7</v>
      </c>
      <c r="AB91" s="162">
        <v>1775</v>
      </c>
      <c r="AC91" s="217">
        <f t="shared" si="23"/>
        <v>47</v>
      </c>
      <c r="AD91" s="106"/>
      <c r="AE91" s="97" t="s">
        <v>144</v>
      </c>
      <c r="AF91" s="87"/>
    </row>
    <row r="92" spans="1:32" s="24" customFormat="1" ht="18" customHeight="1" x14ac:dyDescent="0.15">
      <c r="A92" s="202"/>
      <c r="B92" s="208"/>
      <c r="C92" s="204"/>
      <c r="D92" s="212"/>
      <c r="E92" s="214"/>
      <c r="F92" s="212"/>
      <c r="G92" s="214"/>
      <c r="H92" s="146"/>
      <c r="I92" s="146"/>
      <c r="J92" s="212"/>
      <c r="K92" s="214"/>
      <c r="L92" s="213"/>
      <c r="M92" s="213"/>
      <c r="N92" s="212"/>
      <c r="O92" s="214"/>
      <c r="P92" s="213"/>
      <c r="Q92" s="213"/>
      <c r="R92" s="212"/>
      <c r="S92" s="214"/>
      <c r="T92" s="212"/>
      <c r="U92" s="214"/>
      <c r="V92" s="212"/>
      <c r="W92" s="215"/>
      <c r="X92" s="212"/>
      <c r="Y92" s="214"/>
      <c r="Z92" s="212"/>
      <c r="AA92" s="214"/>
      <c r="AB92" s="213"/>
      <c r="AC92" s="213"/>
      <c r="AD92" s="207"/>
      <c r="AE92" s="208"/>
      <c r="AF92" s="209"/>
    </row>
    <row r="93" spans="1:32" ht="13.5" customHeight="1" x14ac:dyDescent="0.15">
      <c r="H93" s="8"/>
      <c r="I93" s="8"/>
    </row>
    <row r="94" spans="1:32" ht="13.5" customHeight="1" x14ac:dyDescent="0.15">
      <c r="H94" s="5"/>
      <c r="I94" s="5"/>
    </row>
    <row r="95" spans="1:32" ht="13.5" customHeight="1" x14ac:dyDescent="0.15">
      <c r="H95" s="5"/>
      <c r="I95" s="5"/>
    </row>
  </sheetData>
  <mergeCells count="16">
    <mergeCell ref="AB3:AC3"/>
    <mergeCell ref="AD3:AF4"/>
    <mergeCell ref="P3:Q3"/>
    <mergeCell ref="R3:S3"/>
    <mergeCell ref="T3:U3"/>
    <mergeCell ref="V3:W3"/>
    <mergeCell ref="X3:Y3"/>
    <mergeCell ref="Z3:AA3"/>
    <mergeCell ref="A1:O1"/>
    <mergeCell ref="A3:C4"/>
    <mergeCell ref="D3:E3"/>
    <mergeCell ref="F3:G3"/>
    <mergeCell ref="H3:I3"/>
    <mergeCell ref="J3:K3"/>
    <mergeCell ref="L3:M3"/>
    <mergeCell ref="N3:O3"/>
  </mergeCells>
  <phoneticPr fontId="6"/>
  <printOptions horizontalCentered="1"/>
  <pageMargins left="0.59055118110236227" right="0.59055118110236227" top="0.39370078740157483" bottom="0.39370078740157483" header="0.31496062992125984" footer="0.31496062992125984"/>
  <pageSetup paperSize="8" scale="48" orientation="landscape" r:id="rId1"/>
  <headerFooter differentFirst="1" scaleWithDoc="0" alignWithMargins="0"/>
  <colBreaks count="1" manualBreakCount="1">
    <brk id="15"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3" tint="0.59999389629810485"/>
  </sheetPr>
  <dimension ref="A1:AI94"/>
  <sheetViews>
    <sheetView view="pageBreakPreview" zoomScaleNormal="100" zoomScaleSheetLayoutView="100" zoomScalePageLayoutView="50" workbookViewId="0">
      <pane xSplit="3" ySplit="5" topLeftCell="D81" activePane="bottomRight" state="frozen"/>
      <selection activeCell="D91" sqref="D91"/>
      <selection pane="topRight" activeCell="D91" sqref="D91"/>
      <selection pane="bottomLeft" activeCell="D91" sqref="D91"/>
      <selection pane="bottomRight" activeCell="T90" sqref="T90:U90"/>
    </sheetView>
  </sheetViews>
  <sheetFormatPr defaultColWidth="9.625" defaultRowHeight="13.5" customHeight="1" x14ac:dyDescent="0.15"/>
  <cols>
    <col min="1" max="1" width="4.625" style="93" customWidth="1"/>
    <col min="2" max="2" width="3.375" style="98" customWidth="1"/>
    <col min="3" max="3" width="5.75" style="91" customWidth="1"/>
    <col min="4" max="7" width="11.5" style="4" customWidth="1"/>
    <col min="8" max="21" width="9.375" style="4" customWidth="1"/>
    <col min="22" max="27" width="11.5" style="4" customWidth="1"/>
    <col min="28" max="28" width="4.625" style="93" customWidth="1"/>
    <col min="29" max="29" width="3.375" style="98" customWidth="1"/>
    <col min="30" max="30" width="5.75" style="91" customWidth="1"/>
    <col min="31" max="31" width="9.625" style="4"/>
    <col min="32" max="32" width="9.625" style="77"/>
    <col min="33" max="33" width="9.625" style="77" customWidth="1"/>
    <col min="34" max="16384" width="9.625" style="4"/>
  </cols>
  <sheetData>
    <row r="1" spans="1:35" s="34" customFormat="1" ht="17.25" customHeight="1" x14ac:dyDescent="0.15">
      <c r="A1" s="337" t="s">
        <v>108</v>
      </c>
      <c r="B1" s="337"/>
      <c r="C1" s="337"/>
      <c r="D1" s="337"/>
      <c r="E1" s="337"/>
      <c r="F1" s="337"/>
      <c r="G1" s="337"/>
      <c r="H1" s="337"/>
      <c r="I1" s="337"/>
      <c r="J1" s="337"/>
      <c r="K1" s="337"/>
      <c r="L1" s="337"/>
      <c r="M1" s="337"/>
      <c r="N1" s="337"/>
      <c r="O1" s="337"/>
      <c r="P1" s="337"/>
      <c r="Q1" s="40"/>
      <c r="S1" s="35"/>
      <c r="T1" s="35"/>
      <c r="U1" s="35"/>
      <c r="V1" s="35"/>
      <c r="W1" s="35"/>
      <c r="X1" s="35"/>
      <c r="Y1" s="38"/>
      <c r="Z1" s="38"/>
      <c r="AA1" s="38"/>
      <c r="AB1" s="75"/>
      <c r="AC1" s="75"/>
    </row>
    <row r="2" spans="1:35" s="34" customFormat="1" ht="17.25" customHeight="1" x14ac:dyDescent="0.15">
      <c r="A2" s="92"/>
      <c r="B2" s="44"/>
      <c r="C2" s="44"/>
      <c r="D2" s="270"/>
      <c r="E2" s="270"/>
      <c r="F2" s="270"/>
      <c r="G2" s="270"/>
      <c r="H2" s="270"/>
      <c r="I2" s="270"/>
      <c r="J2" s="270"/>
      <c r="K2" s="270"/>
      <c r="L2" s="270"/>
      <c r="M2" s="270"/>
      <c r="N2" s="270"/>
      <c r="O2" s="270"/>
      <c r="P2" s="270"/>
      <c r="Q2" s="34" t="s">
        <v>4</v>
      </c>
      <c r="S2" s="40"/>
      <c r="U2" s="35"/>
      <c r="V2" s="35"/>
      <c r="W2" s="35"/>
      <c r="X2" s="35"/>
      <c r="Y2" s="35"/>
      <c r="Z2" s="35"/>
      <c r="AA2" s="101"/>
      <c r="AB2" s="101"/>
      <c r="AC2" s="101"/>
      <c r="AD2" s="84" t="s">
        <v>128</v>
      </c>
      <c r="AF2" s="75"/>
      <c r="AG2" s="75"/>
    </row>
    <row r="3" spans="1:35" s="34" customFormat="1" ht="17.25" customHeight="1" x14ac:dyDescent="0.15">
      <c r="A3" s="310" t="s">
        <v>94</v>
      </c>
      <c r="B3" s="310"/>
      <c r="C3" s="314"/>
      <c r="D3" s="333" t="s">
        <v>95</v>
      </c>
      <c r="E3" s="334"/>
      <c r="F3" s="57" t="s">
        <v>96</v>
      </c>
      <c r="G3" s="278"/>
      <c r="H3" s="274" t="s">
        <v>117</v>
      </c>
      <c r="I3" s="246"/>
      <c r="J3" s="274" t="s">
        <v>97</v>
      </c>
      <c r="K3" s="246"/>
      <c r="L3" s="274" t="s">
        <v>98</v>
      </c>
      <c r="M3" s="246"/>
      <c r="N3" s="248" t="s">
        <v>118</v>
      </c>
      <c r="O3" s="249"/>
      <c r="P3" s="249"/>
      <c r="Q3" s="250"/>
      <c r="R3" s="346" t="s">
        <v>22</v>
      </c>
      <c r="S3" s="347"/>
      <c r="T3" s="351" t="s">
        <v>125</v>
      </c>
      <c r="U3" s="354" t="s">
        <v>129</v>
      </c>
      <c r="V3" s="277" t="s">
        <v>120</v>
      </c>
      <c r="W3" s="251"/>
      <c r="X3" s="357" t="s">
        <v>126</v>
      </c>
      <c r="Y3" s="358"/>
      <c r="Z3" s="361" t="s">
        <v>92</v>
      </c>
      <c r="AA3" s="362"/>
      <c r="AB3" s="309" t="s">
        <v>94</v>
      </c>
      <c r="AC3" s="310"/>
      <c r="AD3" s="310"/>
      <c r="AF3" s="339"/>
      <c r="AG3" s="339"/>
    </row>
    <row r="4" spans="1:35" s="34" customFormat="1" ht="17.25" customHeight="1" x14ac:dyDescent="0.15">
      <c r="A4" s="331"/>
      <c r="B4" s="331"/>
      <c r="C4" s="332"/>
      <c r="D4" s="335"/>
      <c r="E4" s="336"/>
      <c r="F4" s="279" t="s">
        <v>99</v>
      </c>
      <c r="G4" s="280"/>
      <c r="H4" s="64" t="s">
        <v>121</v>
      </c>
      <c r="I4" s="63"/>
      <c r="J4" s="65" t="s">
        <v>122</v>
      </c>
      <c r="K4" s="280"/>
      <c r="L4" s="254" t="s">
        <v>100</v>
      </c>
      <c r="M4" s="280"/>
      <c r="N4" s="272" t="s">
        <v>115</v>
      </c>
      <c r="O4" s="340" t="s">
        <v>50</v>
      </c>
      <c r="P4" s="341"/>
      <c r="Q4" s="342" t="s">
        <v>51</v>
      </c>
      <c r="R4" s="344" t="s">
        <v>105</v>
      </c>
      <c r="S4" s="345"/>
      <c r="T4" s="352"/>
      <c r="U4" s="355"/>
      <c r="V4" s="348" t="s">
        <v>119</v>
      </c>
      <c r="W4" s="349"/>
      <c r="X4" s="359"/>
      <c r="Y4" s="360"/>
      <c r="Z4" s="363"/>
      <c r="AA4" s="364"/>
      <c r="AB4" s="338"/>
      <c r="AC4" s="331"/>
      <c r="AD4" s="331"/>
      <c r="AF4" s="75"/>
      <c r="AG4" s="75"/>
    </row>
    <row r="5" spans="1:35" s="34" customFormat="1" ht="17.25" customHeight="1" x14ac:dyDescent="0.15">
      <c r="A5" s="312"/>
      <c r="B5" s="312"/>
      <c r="C5" s="315"/>
      <c r="D5" s="36" t="s">
        <v>101</v>
      </c>
      <c r="E5" s="117" t="s">
        <v>102</v>
      </c>
      <c r="F5" s="36"/>
      <c r="G5" s="117" t="s">
        <v>102</v>
      </c>
      <c r="H5" s="58" t="s">
        <v>103</v>
      </c>
      <c r="I5" s="117" t="s">
        <v>102</v>
      </c>
      <c r="J5" s="58" t="s">
        <v>104</v>
      </c>
      <c r="K5" s="117" t="s">
        <v>102</v>
      </c>
      <c r="L5" s="247" t="s">
        <v>104</v>
      </c>
      <c r="M5" s="117" t="s">
        <v>102</v>
      </c>
      <c r="N5" s="273" t="s">
        <v>123</v>
      </c>
      <c r="O5" s="252" t="s">
        <v>124</v>
      </c>
      <c r="P5" s="252" t="s">
        <v>116</v>
      </c>
      <c r="Q5" s="343"/>
      <c r="R5" s="37"/>
      <c r="S5" s="125" t="s">
        <v>102</v>
      </c>
      <c r="T5" s="353"/>
      <c r="U5" s="356"/>
      <c r="V5" s="119"/>
      <c r="W5" s="125" t="s">
        <v>102</v>
      </c>
      <c r="X5" s="119" t="s">
        <v>127</v>
      </c>
      <c r="Y5" s="126" t="s">
        <v>114</v>
      </c>
      <c r="Z5" s="253" t="s">
        <v>127</v>
      </c>
      <c r="AA5" s="127" t="s">
        <v>114</v>
      </c>
      <c r="AB5" s="311"/>
      <c r="AC5" s="312"/>
      <c r="AD5" s="312"/>
      <c r="AF5" s="78" t="s">
        <v>24</v>
      </c>
      <c r="AG5" s="75"/>
    </row>
    <row r="6" spans="1:35" s="38" customFormat="1" ht="17.25" customHeight="1" x14ac:dyDescent="0.15">
      <c r="A6" s="266"/>
      <c r="B6" s="266"/>
      <c r="C6" s="267"/>
      <c r="D6" s="269"/>
      <c r="E6" s="268"/>
      <c r="F6" s="269"/>
      <c r="G6" s="268"/>
      <c r="H6" s="129"/>
      <c r="I6" s="268"/>
      <c r="J6" s="129"/>
      <c r="K6" s="268"/>
      <c r="L6" s="130"/>
      <c r="M6" s="268"/>
      <c r="N6" s="131"/>
      <c r="O6" s="132"/>
      <c r="P6" s="132"/>
      <c r="Q6" s="131"/>
      <c r="R6" s="269"/>
      <c r="S6" s="268"/>
      <c r="T6" s="133"/>
      <c r="U6" s="134"/>
      <c r="V6" s="269"/>
      <c r="W6" s="268"/>
      <c r="X6" s="133"/>
      <c r="Y6" s="135"/>
      <c r="Z6" s="133"/>
      <c r="AA6" s="135"/>
      <c r="AB6" s="271"/>
      <c r="AC6" s="266"/>
      <c r="AD6" s="266"/>
      <c r="AF6" s="136"/>
      <c r="AG6" s="76"/>
    </row>
    <row r="7" spans="1:35" s="34" customFormat="1" ht="17.25" customHeight="1" x14ac:dyDescent="0.15">
      <c r="A7" s="95" t="s">
        <v>27</v>
      </c>
      <c r="B7" s="96">
        <v>26</v>
      </c>
      <c r="C7" s="100" t="s">
        <v>25</v>
      </c>
      <c r="D7" s="165">
        <v>36983</v>
      </c>
      <c r="E7" s="166" t="s">
        <v>7</v>
      </c>
      <c r="F7" s="165">
        <v>15991</v>
      </c>
      <c r="G7" s="166" t="s">
        <v>7</v>
      </c>
      <c r="H7" s="167" t="s">
        <v>7</v>
      </c>
      <c r="I7" s="167" t="s">
        <v>7</v>
      </c>
      <c r="J7" s="167" t="s">
        <v>7</v>
      </c>
      <c r="K7" s="167" t="s">
        <v>7</v>
      </c>
      <c r="L7" s="167" t="s">
        <v>7</v>
      </c>
      <c r="M7" s="167" t="s">
        <v>7</v>
      </c>
      <c r="N7" s="350">
        <v>16397</v>
      </c>
      <c r="O7" s="350"/>
      <c r="P7" s="350"/>
      <c r="Q7" s="350"/>
      <c r="R7" s="165">
        <v>4595</v>
      </c>
      <c r="S7" s="167" t="s">
        <v>7</v>
      </c>
      <c r="T7" s="165">
        <v>2772</v>
      </c>
      <c r="U7" s="167" t="s">
        <v>7</v>
      </c>
      <c r="V7" s="165">
        <f>N7+T7</f>
        <v>19169</v>
      </c>
      <c r="W7" s="166" t="s">
        <v>7</v>
      </c>
      <c r="X7" s="169">
        <v>43.2</v>
      </c>
      <c r="Y7" s="166" t="s">
        <v>7</v>
      </c>
      <c r="Z7" s="170">
        <v>51.8</v>
      </c>
      <c r="AA7" s="166" t="s">
        <v>7</v>
      </c>
      <c r="AB7" s="102" t="s">
        <v>27</v>
      </c>
      <c r="AC7" s="96">
        <v>26</v>
      </c>
      <c r="AD7" s="99" t="s">
        <v>25</v>
      </c>
      <c r="AF7" s="120">
        <f>R7+N7+F7</f>
        <v>36983</v>
      </c>
      <c r="AG7" s="120">
        <f>AF7-D7</f>
        <v>0</v>
      </c>
      <c r="AI7" s="116"/>
    </row>
    <row r="8" spans="1:35" s="34" customFormat="1" ht="17.25" customHeight="1" x14ac:dyDescent="0.15">
      <c r="A8" s="89"/>
      <c r="B8" s="96">
        <v>27</v>
      </c>
      <c r="C8" s="52"/>
      <c r="D8" s="165">
        <v>37152</v>
      </c>
      <c r="E8" s="221">
        <f>D8-D7</f>
        <v>169</v>
      </c>
      <c r="F8" s="165">
        <v>17134</v>
      </c>
      <c r="G8" s="221">
        <f t="shared" ref="G8:G78" si="0">F8-F7</f>
        <v>1143</v>
      </c>
      <c r="H8" s="167" t="s">
        <v>7</v>
      </c>
      <c r="I8" s="167" t="s">
        <v>7</v>
      </c>
      <c r="J8" s="167" t="s">
        <v>7</v>
      </c>
      <c r="K8" s="167" t="s">
        <v>7</v>
      </c>
      <c r="L8" s="167" t="s">
        <v>7</v>
      </c>
      <c r="M8" s="167" t="s">
        <v>7</v>
      </c>
      <c r="N8" s="350">
        <v>17390</v>
      </c>
      <c r="O8" s="350"/>
      <c r="P8" s="350"/>
      <c r="Q8" s="350"/>
      <c r="R8" s="165">
        <v>2628</v>
      </c>
      <c r="S8" s="221">
        <f t="shared" ref="S8:S70" si="1">R8-R7</f>
        <v>-1967</v>
      </c>
      <c r="T8" s="165">
        <v>2522</v>
      </c>
      <c r="U8" s="167" t="s">
        <v>7</v>
      </c>
      <c r="V8" s="165">
        <f>N8+T8</f>
        <v>19912</v>
      </c>
      <c r="W8" s="220">
        <f t="shared" ref="W8:W70" si="2">V8-V7</f>
        <v>743</v>
      </c>
      <c r="X8" s="169">
        <v>46.1</v>
      </c>
      <c r="Y8" s="285">
        <f t="shared" ref="Y8:AA58" si="3">X8-X7</f>
        <v>2.8999999999999986</v>
      </c>
      <c r="Z8" s="170">
        <v>53.6</v>
      </c>
      <c r="AA8" s="286">
        <f t="shared" si="3"/>
        <v>1.8000000000000043</v>
      </c>
      <c r="AB8" s="103"/>
      <c r="AC8" s="96">
        <v>27</v>
      </c>
      <c r="AD8" s="86"/>
      <c r="AF8" s="120">
        <f>R8+N8+F8</f>
        <v>37152</v>
      </c>
      <c r="AG8" s="120">
        <f>AF8-D8</f>
        <v>0</v>
      </c>
      <c r="AI8" s="116"/>
    </row>
    <row r="9" spans="1:35" s="34" customFormat="1" ht="17.25" customHeight="1" x14ac:dyDescent="0.15">
      <c r="A9" s="89"/>
      <c r="B9" s="96">
        <v>28</v>
      </c>
      <c r="C9" s="52"/>
      <c r="D9" s="165">
        <v>39467</v>
      </c>
      <c r="E9" s="221">
        <f t="shared" ref="E9:E79" si="4">D9-D8</f>
        <v>2315</v>
      </c>
      <c r="F9" s="165">
        <v>18627</v>
      </c>
      <c r="G9" s="221">
        <f t="shared" si="0"/>
        <v>1493</v>
      </c>
      <c r="H9" s="167" t="s">
        <v>7</v>
      </c>
      <c r="I9" s="167" t="s">
        <v>7</v>
      </c>
      <c r="J9" s="167" t="s">
        <v>7</v>
      </c>
      <c r="K9" s="167" t="s">
        <v>7</v>
      </c>
      <c r="L9" s="167" t="s">
        <v>7</v>
      </c>
      <c r="M9" s="167" t="s">
        <v>7</v>
      </c>
      <c r="N9" s="350">
        <v>12698</v>
      </c>
      <c r="O9" s="350"/>
      <c r="P9" s="350"/>
      <c r="Q9" s="350"/>
      <c r="R9" s="165">
        <v>8142</v>
      </c>
      <c r="S9" s="221">
        <f t="shared" si="1"/>
        <v>5514</v>
      </c>
      <c r="T9" s="165">
        <v>2026</v>
      </c>
      <c r="U9" s="167" t="s">
        <v>7</v>
      </c>
      <c r="V9" s="165">
        <f>N9+T9</f>
        <v>14724</v>
      </c>
      <c r="W9" s="220">
        <f t="shared" si="2"/>
        <v>-5188</v>
      </c>
      <c r="X9" s="169">
        <v>47.2</v>
      </c>
      <c r="Y9" s="285">
        <f t="shared" si="3"/>
        <v>1.1000000000000014</v>
      </c>
      <c r="Z9" s="170">
        <v>37.299999999999997</v>
      </c>
      <c r="AA9" s="222">
        <f t="shared" si="3"/>
        <v>-16.300000000000004</v>
      </c>
      <c r="AB9" s="103"/>
      <c r="AC9" s="96">
        <v>28</v>
      </c>
      <c r="AD9" s="86"/>
      <c r="AF9" s="120">
        <f>R9+N9+F9</f>
        <v>39467</v>
      </c>
      <c r="AG9" s="120">
        <f>AF9-D9</f>
        <v>0</v>
      </c>
      <c r="AI9" s="116"/>
    </row>
    <row r="10" spans="1:35" s="34" customFormat="1" ht="17.25" customHeight="1" x14ac:dyDescent="0.15">
      <c r="A10" s="89"/>
      <c r="B10" s="96">
        <v>29</v>
      </c>
      <c r="C10" s="52"/>
      <c r="D10" s="165">
        <v>34394</v>
      </c>
      <c r="E10" s="221">
        <f t="shared" si="4"/>
        <v>-5073</v>
      </c>
      <c r="F10" s="165">
        <v>17025</v>
      </c>
      <c r="G10" s="221">
        <f t="shared" si="0"/>
        <v>-1602</v>
      </c>
      <c r="H10" s="167" t="s">
        <v>7</v>
      </c>
      <c r="I10" s="167" t="s">
        <v>7</v>
      </c>
      <c r="J10" s="167" t="s">
        <v>7</v>
      </c>
      <c r="K10" s="167" t="s">
        <v>7</v>
      </c>
      <c r="L10" s="167" t="s">
        <v>7</v>
      </c>
      <c r="M10" s="167" t="s">
        <v>7</v>
      </c>
      <c r="N10" s="350">
        <v>10704</v>
      </c>
      <c r="O10" s="350"/>
      <c r="P10" s="350"/>
      <c r="Q10" s="350"/>
      <c r="R10" s="165">
        <v>6665</v>
      </c>
      <c r="S10" s="221">
        <f t="shared" si="1"/>
        <v>-1477</v>
      </c>
      <c r="T10" s="165">
        <v>1348</v>
      </c>
      <c r="U10" s="167" t="s">
        <v>7</v>
      </c>
      <c r="V10" s="165">
        <f>N10+T10</f>
        <v>12052</v>
      </c>
      <c r="W10" s="220">
        <f t="shared" si="2"/>
        <v>-2672</v>
      </c>
      <c r="X10" s="169">
        <v>49.5</v>
      </c>
      <c r="Y10" s="285">
        <f t="shared" si="3"/>
        <v>2.2999999999999972</v>
      </c>
      <c r="Z10" s="170">
        <v>35</v>
      </c>
      <c r="AA10" s="222">
        <f t="shared" si="3"/>
        <v>-2.2999999999999972</v>
      </c>
      <c r="AB10" s="103"/>
      <c r="AC10" s="96">
        <v>29</v>
      </c>
      <c r="AD10" s="86"/>
      <c r="AF10" s="120">
        <f>R10+N10+F10</f>
        <v>34394</v>
      </c>
      <c r="AG10" s="120">
        <f>AF10-D10</f>
        <v>0</v>
      </c>
      <c r="AI10" s="116"/>
    </row>
    <row r="11" spans="1:35" s="34" customFormat="1" ht="17.25" customHeight="1" x14ac:dyDescent="0.15">
      <c r="A11" s="89"/>
      <c r="B11" s="96">
        <v>30</v>
      </c>
      <c r="C11" s="52"/>
      <c r="D11" s="165">
        <v>36651</v>
      </c>
      <c r="E11" s="221">
        <f t="shared" si="4"/>
        <v>2257</v>
      </c>
      <c r="F11" s="165">
        <v>18255</v>
      </c>
      <c r="G11" s="221">
        <f t="shared" si="0"/>
        <v>1230</v>
      </c>
      <c r="H11" s="167" t="s">
        <v>7</v>
      </c>
      <c r="I11" s="167" t="s">
        <v>7</v>
      </c>
      <c r="J11" s="167" t="s">
        <v>7</v>
      </c>
      <c r="K11" s="167" t="s">
        <v>7</v>
      </c>
      <c r="L11" s="167" t="s">
        <v>7</v>
      </c>
      <c r="M11" s="167" t="s">
        <v>7</v>
      </c>
      <c r="N11" s="350">
        <v>13318</v>
      </c>
      <c r="O11" s="350"/>
      <c r="P11" s="350"/>
      <c r="Q11" s="350"/>
      <c r="R11" s="165">
        <v>5078</v>
      </c>
      <c r="S11" s="221">
        <f t="shared" si="1"/>
        <v>-1587</v>
      </c>
      <c r="T11" s="165">
        <v>1423</v>
      </c>
      <c r="U11" s="167" t="s">
        <v>7</v>
      </c>
      <c r="V11" s="165">
        <f>N11+T11</f>
        <v>14741</v>
      </c>
      <c r="W11" s="220">
        <f t="shared" si="2"/>
        <v>2689</v>
      </c>
      <c r="X11" s="169">
        <v>49.8</v>
      </c>
      <c r="Y11" s="285">
        <f t="shared" si="3"/>
        <v>0.29999999999999716</v>
      </c>
      <c r="Z11" s="170">
        <v>40.200000000000003</v>
      </c>
      <c r="AA11" s="286">
        <f t="shared" si="3"/>
        <v>5.2000000000000028</v>
      </c>
      <c r="AB11" s="103"/>
      <c r="AC11" s="96">
        <v>30</v>
      </c>
      <c r="AD11" s="86"/>
      <c r="AF11" s="120">
        <f>R11+N11+F11</f>
        <v>36651</v>
      </c>
      <c r="AG11" s="120">
        <f>AF11-D11</f>
        <v>0</v>
      </c>
      <c r="AI11" s="116"/>
    </row>
    <row r="12" spans="1:35" s="34" customFormat="1" ht="17.25" customHeight="1" x14ac:dyDescent="0.15">
      <c r="A12" s="89"/>
      <c r="B12" s="96"/>
      <c r="C12" s="52"/>
      <c r="D12" s="165"/>
      <c r="E12" s="221"/>
      <c r="F12" s="165"/>
      <c r="G12" s="221"/>
      <c r="H12" s="167"/>
      <c r="I12" s="167"/>
      <c r="J12" s="167"/>
      <c r="K12" s="167"/>
      <c r="L12" s="167"/>
      <c r="M12" s="167"/>
      <c r="N12" s="168"/>
      <c r="O12" s="171"/>
      <c r="P12" s="171"/>
      <c r="Q12" s="171"/>
      <c r="R12" s="165"/>
      <c r="S12" s="221"/>
      <c r="T12" s="165"/>
      <c r="U12" s="167"/>
      <c r="V12" s="165"/>
      <c r="W12" s="220"/>
      <c r="X12" s="169"/>
      <c r="Y12" s="285"/>
      <c r="Z12" s="170"/>
      <c r="AA12" s="286"/>
      <c r="AB12" s="103"/>
      <c r="AC12" s="96"/>
      <c r="AD12" s="86"/>
      <c r="AF12" s="120"/>
      <c r="AG12" s="120"/>
      <c r="AI12" s="116"/>
    </row>
    <row r="13" spans="1:35" s="34" customFormat="1" ht="17.25" customHeight="1" x14ac:dyDescent="0.15">
      <c r="A13" s="89"/>
      <c r="B13" s="96">
        <v>31</v>
      </c>
      <c r="C13" s="52"/>
      <c r="D13" s="165">
        <v>39416</v>
      </c>
      <c r="E13" s="221">
        <f>D13-D11</f>
        <v>2765</v>
      </c>
      <c r="F13" s="165">
        <v>19410</v>
      </c>
      <c r="G13" s="221">
        <f>F13-F11</f>
        <v>1155</v>
      </c>
      <c r="H13" s="167" t="s">
        <v>7</v>
      </c>
      <c r="I13" s="167" t="s">
        <v>7</v>
      </c>
      <c r="J13" s="167" t="s">
        <v>7</v>
      </c>
      <c r="K13" s="167" t="s">
        <v>7</v>
      </c>
      <c r="L13" s="167" t="s">
        <v>7</v>
      </c>
      <c r="M13" s="167" t="s">
        <v>7</v>
      </c>
      <c r="N13" s="350">
        <v>15188</v>
      </c>
      <c r="O13" s="350"/>
      <c r="P13" s="350"/>
      <c r="Q13" s="350"/>
      <c r="R13" s="165">
        <v>4818</v>
      </c>
      <c r="S13" s="221">
        <f>R13-R11</f>
        <v>-260</v>
      </c>
      <c r="T13" s="165">
        <v>953</v>
      </c>
      <c r="U13" s="167" t="s">
        <v>7</v>
      </c>
      <c r="V13" s="165">
        <f t="shared" ref="V13:V22" si="5">N13+T13</f>
        <v>16141</v>
      </c>
      <c r="W13" s="220">
        <f>V13-V11</f>
        <v>1400</v>
      </c>
      <c r="X13" s="169">
        <v>49.2</v>
      </c>
      <c r="Y13" s="222">
        <f>X13-X11</f>
        <v>-0.59999999999999432</v>
      </c>
      <c r="Z13" s="170">
        <v>41</v>
      </c>
      <c r="AA13" s="286">
        <f>Z13-Z11</f>
        <v>0.79999999999999716</v>
      </c>
      <c r="AB13" s="103"/>
      <c r="AC13" s="96">
        <v>31</v>
      </c>
      <c r="AD13" s="86"/>
      <c r="AF13" s="120">
        <f t="shared" ref="AF13:AF22" si="6">R13+N13+F13</f>
        <v>39416</v>
      </c>
      <c r="AG13" s="120">
        <f t="shared" ref="AG13:AG22" si="7">AF13-D13</f>
        <v>0</v>
      </c>
      <c r="AI13" s="116"/>
    </row>
    <row r="14" spans="1:35" s="34" customFormat="1" ht="17.25" customHeight="1" x14ac:dyDescent="0.15">
      <c r="A14" s="89"/>
      <c r="B14" s="96">
        <v>32</v>
      </c>
      <c r="C14" s="52"/>
      <c r="D14" s="165">
        <v>40327</v>
      </c>
      <c r="E14" s="221">
        <f t="shared" si="4"/>
        <v>911</v>
      </c>
      <c r="F14" s="165">
        <v>19655</v>
      </c>
      <c r="G14" s="221">
        <f t="shared" si="0"/>
        <v>245</v>
      </c>
      <c r="H14" s="167" t="s">
        <v>7</v>
      </c>
      <c r="I14" s="167" t="s">
        <v>7</v>
      </c>
      <c r="J14" s="167" t="s">
        <v>7</v>
      </c>
      <c r="K14" s="167" t="s">
        <v>7</v>
      </c>
      <c r="L14" s="167" t="s">
        <v>7</v>
      </c>
      <c r="M14" s="167" t="s">
        <v>7</v>
      </c>
      <c r="N14" s="350">
        <v>15210</v>
      </c>
      <c r="O14" s="350"/>
      <c r="P14" s="350"/>
      <c r="Q14" s="350"/>
      <c r="R14" s="165">
        <v>5462</v>
      </c>
      <c r="S14" s="221">
        <f t="shared" si="1"/>
        <v>644</v>
      </c>
      <c r="T14" s="165">
        <v>902</v>
      </c>
      <c r="U14" s="167" t="s">
        <v>7</v>
      </c>
      <c r="V14" s="165">
        <f t="shared" si="5"/>
        <v>16112</v>
      </c>
      <c r="W14" s="220">
        <f t="shared" si="2"/>
        <v>-29</v>
      </c>
      <c r="X14" s="169">
        <v>48.7</v>
      </c>
      <c r="Y14" s="222">
        <f t="shared" si="3"/>
        <v>-0.5</v>
      </c>
      <c r="Z14" s="170">
        <v>40</v>
      </c>
      <c r="AA14" s="287">
        <f t="shared" si="3"/>
        <v>-1</v>
      </c>
      <c r="AB14" s="103"/>
      <c r="AC14" s="96">
        <v>32</v>
      </c>
      <c r="AD14" s="86"/>
      <c r="AF14" s="120">
        <f t="shared" si="6"/>
        <v>40327</v>
      </c>
      <c r="AG14" s="120">
        <f t="shared" si="7"/>
        <v>0</v>
      </c>
      <c r="AI14" s="116"/>
    </row>
    <row r="15" spans="1:35" s="34" customFormat="1" ht="17.25" customHeight="1" x14ac:dyDescent="0.15">
      <c r="A15" s="89"/>
      <c r="B15" s="96">
        <v>33</v>
      </c>
      <c r="C15" s="52"/>
      <c r="D15" s="165">
        <v>38864</v>
      </c>
      <c r="E15" s="221">
        <f t="shared" si="4"/>
        <v>-1463</v>
      </c>
      <c r="F15" s="165">
        <v>19614</v>
      </c>
      <c r="G15" s="221">
        <f t="shared" si="0"/>
        <v>-41</v>
      </c>
      <c r="H15" s="167" t="s">
        <v>7</v>
      </c>
      <c r="I15" s="167" t="s">
        <v>7</v>
      </c>
      <c r="J15" s="167" t="s">
        <v>7</v>
      </c>
      <c r="K15" s="167" t="s">
        <v>7</v>
      </c>
      <c r="L15" s="167" t="s">
        <v>7</v>
      </c>
      <c r="M15" s="167" t="s">
        <v>7</v>
      </c>
      <c r="N15" s="350">
        <v>13041</v>
      </c>
      <c r="O15" s="350"/>
      <c r="P15" s="350"/>
      <c r="Q15" s="350"/>
      <c r="R15" s="165">
        <v>6209</v>
      </c>
      <c r="S15" s="221">
        <f t="shared" si="1"/>
        <v>747</v>
      </c>
      <c r="T15" s="165">
        <v>681</v>
      </c>
      <c r="U15" s="167" t="s">
        <v>7</v>
      </c>
      <c r="V15" s="165">
        <f t="shared" si="5"/>
        <v>13722</v>
      </c>
      <c r="W15" s="220">
        <f t="shared" si="2"/>
        <v>-2390</v>
      </c>
      <c r="X15" s="169">
        <v>50.5</v>
      </c>
      <c r="Y15" s="288">
        <f t="shared" si="3"/>
        <v>1.7999999999999972</v>
      </c>
      <c r="Z15" s="170">
        <v>35.299999999999997</v>
      </c>
      <c r="AA15" s="222">
        <f t="shared" si="3"/>
        <v>-4.7000000000000028</v>
      </c>
      <c r="AB15" s="103"/>
      <c r="AC15" s="96">
        <v>33</v>
      </c>
      <c r="AD15" s="86"/>
      <c r="AF15" s="120">
        <f t="shared" si="6"/>
        <v>38864</v>
      </c>
      <c r="AG15" s="120">
        <f t="shared" si="7"/>
        <v>0</v>
      </c>
      <c r="AI15" s="116"/>
    </row>
    <row r="16" spans="1:35" s="34" customFormat="1" ht="17.25" customHeight="1" x14ac:dyDescent="0.15">
      <c r="A16" s="89"/>
      <c r="B16" s="96">
        <v>34</v>
      </c>
      <c r="C16" s="52"/>
      <c r="D16" s="165">
        <v>41712</v>
      </c>
      <c r="E16" s="221">
        <f t="shared" si="4"/>
        <v>2848</v>
      </c>
      <c r="F16" s="165">
        <v>21289</v>
      </c>
      <c r="G16" s="221">
        <f t="shared" si="0"/>
        <v>1675</v>
      </c>
      <c r="H16" s="167" t="s">
        <v>7</v>
      </c>
      <c r="I16" s="167" t="s">
        <v>7</v>
      </c>
      <c r="J16" s="167" t="s">
        <v>7</v>
      </c>
      <c r="K16" s="167" t="s">
        <v>7</v>
      </c>
      <c r="L16" s="167" t="s">
        <v>7</v>
      </c>
      <c r="M16" s="167" t="s">
        <v>7</v>
      </c>
      <c r="N16" s="350">
        <v>13580</v>
      </c>
      <c r="O16" s="350"/>
      <c r="P16" s="350"/>
      <c r="Q16" s="350"/>
      <c r="R16" s="165">
        <v>6843</v>
      </c>
      <c r="S16" s="221">
        <f t="shared" si="1"/>
        <v>634</v>
      </c>
      <c r="T16" s="165">
        <v>602</v>
      </c>
      <c r="U16" s="167" t="s">
        <v>7</v>
      </c>
      <c r="V16" s="165">
        <f t="shared" si="5"/>
        <v>14182</v>
      </c>
      <c r="W16" s="220">
        <f t="shared" si="2"/>
        <v>460</v>
      </c>
      <c r="X16" s="169">
        <v>51</v>
      </c>
      <c r="Y16" s="288">
        <f t="shared" si="3"/>
        <v>0.5</v>
      </c>
      <c r="Z16" s="170">
        <v>34</v>
      </c>
      <c r="AA16" s="222">
        <f t="shared" si="3"/>
        <v>-1.2999999999999972</v>
      </c>
      <c r="AB16" s="103"/>
      <c r="AC16" s="96">
        <v>34</v>
      </c>
      <c r="AD16" s="86"/>
      <c r="AF16" s="120">
        <f t="shared" si="6"/>
        <v>41712</v>
      </c>
      <c r="AG16" s="120">
        <f t="shared" si="7"/>
        <v>0</v>
      </c>
      <c r="AI16" s="116"/>
    </row>
    <row r="17" spans="1:35" s="34" customFormat="1" ht="17.25" customHeight="1" x14ac:dyDescent="0.15">
      <c r="A17" s="89"/>
      <c r="B17" s="96">
        <v>35</v>
      </c>
      <c r="C17" s="52"/>
      <c r="D17" s="165">
        <v>35169</v>
      </c>
      <c r="E17" s="221">
        <f t="shared" si="4"/>
        <v>-6543</v>
      </c>
      <c r="F17" s="165">
        <v>18886</v>
      </c>
      <c r="G17" s="221">
        <f t="shared" si="0"/>
        <v>-2403</v>
      </c>
      <c r="H17" s="167" t="s">
        <v>7</v>
      </c>
      <c r="I17" s="167" t="s">
        <v>7</v>
      </c>
      <c r="J17" s="167" t="s">
        <v>7</v>
      </c>
      <c r="K17" s="167" t="s">
        <v>7</v>
      </c>
      <c r="L17" s="167" t="s">
        <v>7</v>
      </c>
      <c r="M17" s="167" t="s">
        <v>7</v>
      </c>
      <c r="N17" s="350">
        <v>11987</v>
      </c>
      <c r="O17" s="350"/>
      <c r="P17" s="350"/>
      <c r="Q17" s="350"/>
      <c r="R17" s="165">
        <v>4296</v>
      </c>
      <c r="S17" s="221">
        <f t="shared" si="1"/>
        <v>-2547</v>
      </c>
      <c r="T17" s="165">
        <v>585</v>
      </c>
      <c r="U17" s="167" t="s">
        <v>7</v>
      </c>
      <c r="V17" s="165">
        <f t="shared" si="5"/>
        <v>12572</v>
      </c>
      <c r="W17" s="220">
        <f t="shared" si="2"/>
        <v>-1610</v>
      </c>
      <c r="X17" s="169">
        <v>53.7</v>
      </c>
      <c r="Y17" s="288">
        <f t="shared" si="3"/>
        <v>2.7000000000000028</v>
      </c>
      <c r="Z17" s="170">
        <v>35.700000000000003</v>
      </c>
      <c r="AA17" s="286">
        <f t="shared" si="3"/>
        <v>1.7000000000000028</v>
      </c>
      <c r="AB17" s="103"/>
      <c r="AC17" s="96">
        <v>35</v>
      </c>
      <c r="AD17" s="86"/>
      <c r="AF17" s="120">
        <f t="shared" si="6"/>
        <v>35169</v>
      </c>
      <c r="AG17" s="120">
        <f t="shared" si="7"/>
        <v>0</v>
      </c>
      <c r="AI17" s="116"/>
    </row>
    <row r="18" spans="1:35" s="34" customFormat="1" ht="17.25" customHeight="1" x14ac:dyDescent="0.15">
      <c r="A18" s="89"/>
      <c r="B18" s="96">
        <v>36</v>
      </c>
      <c r="C18" s="52"/>
      <c r="D18" s="165">
        <v>26979</v>
      </c>
      <c r="E18" s="221">
        <f t="shared" si="4"/>
        <v>-8190</v>
      </c>
      <c r="F18" s="165">
        <v>16056</v>
      </c>
      <c r="G18" s="221">
        <f t="shared" si="0"/>
        <v>-2830</v>
      </c>
      <c r="H18" s="167" t="s">
        <v>7</v>
      </c>
      <c r="I18" s="167" t="s">
        <v>7</v>
      </c>
      <c r="J18" s="167" t="s">
        <v>7</v>
      </c>
      <c r="K18" s="167" t="s">
        <v>7</v>
      </c>
      <c r="L18" s="167" t="s">
        <v>7</v>
      </c>
      <c r="M18" s="167" t="s">
        <v>7</v>
      </c>
      <c r="N18" s="350">
        <v>8971</v>
      </c>
      <c r="O18" s="350"/>
      <c r="P18" s="350"/>
      <c r="Q18" s="350"/>
      <c r="R18" s="165">
        <v>1952</v>
      </c>
      <c r="S18" s="221">
        <f t="shared" si="1"/>
        <v>-2344</v>
      </c>
      <c r="T18" s="165">
        <v>478</v>
      </c>
      <c r="U18" s="167" t="s">
        <v>7</v>
      </c>
      <c r="V18" s="165">
        <f t="shared" si="5"/>
        <v>9449</v>
      </c>
      <c r="W18" s="220">
        <f t="shared" si="2"/>
        <v>-3123</v>
      </c>
      <c r="X18" s="169">
        <v>59.5</v>
      </c>
      <c r="Y18" s="288">
        <f t="shared" si="3"/>
        <v>5.7999999999999972</v>
      </c>
      <c r="Z18" s="170">
        <v>35</v>
      </c>
      <c r="AA18" s="222">
        <f t="shared" si="3"/>
        <v>-0.70000000000000284</v>
      </c>
      <c r="AB18" s="103"/>
      <c r="AC18" s="96">
        <v>36</v>
      </c>
      <c r="AD18" s="86"/>
      <c r="AF18" s="120">
        <f t="shared" si="6"/>
        <v>26979</v>
      </c>
      <c r="AG18" s="120">
        <f t="shared" si="7"/>
        <v>0</v>
      </c>
      <c r="AI18" s="116"/>
    </row>
    <row r="19" spans="1:35" s="34" customFormat="1" ht="17.25" customHeight="1" x14ac:dyDescent="0.15">
      <c r="A19" s="89"/>
      <c r="B19" s="96">
        <v>37</v>
      </c>
      <c r="C19" s="52"/>
      <c r="D19" s="165">
        <v>35529</v>
      </c>
      <c r="E19" s="221">
        <f t="shared" si="4"/>
        <v>8550</v>
      </c>
      <c r="F19" s="165">
        <v>20899</v>
      </c>
      <c r="G19" s="221">
        <f t="shared" si="0"/>
        <v>4843</v>
      </c>
      <c r="H19" s="167" t="s">
        <v>7</v>
      </c>
      <c r="I19" s="167" t="s">
        <v>7</v>
      </c>
      <c r="J19" s="167" t="s">
        <v>7</v>
      </c>
      <c r="K19" s="167" t="s">
        <v>7</v>
      </c>
      <c r="L19" s="167" t="s">
        <v>7</v>
      </c>
      <c r="M19" s="167" t="s">
        <v>7</v>
      </c>
      <c r="N19" s="350">
        <v>11477</v>
      </c>
      <c r="O19" s="350"/>
      <c r="P19" s="350"/>
      <c r="Q19" s="350"/>
      <c r="R19" s="165">
        <v>3153</v>
      </c>
      <c r="S19" s="221">
        <f t="shared" si="1"/>
        <v>1201</v>
      </c>
      <c r="T19" s="165">
        <v>569</v>
      </c>
      <c r="U19" s="167" t="s">
        <v>7</v>
      </c>
      <c r="V19" s="165">
        <f t="shared" si="5"/>
        <v>12046</v>
      </c>
      <c r="W19" s="220">
        <f t="shared" si="2"/>
        <v>2597</v>
      </c>
      <c r="X19" s="169">
        <v>58.8</v>
      </c>
      <c r="Y19" s="222">
        <f t="shared" si="3"/>
        <v>-0.70000000000000284</v>
      </c>
      <c r="Z19" s="170">
        <v>33.9</v>
      </c>
      <c r="AA19" s="222">
        <f t="shared" si="3"/>
        <v>-1.1000000000000014</v>
      </c>
      <c r="AB19" s="103"/>
      <c r="AC19" s="96">
        <v>37</v>
      </c>
      <c r="AD19" s="86"/>
      <c r="AF19" s="120">
        <f t="shared" si="6"/>
        <v>35529</v>
      </c>
      <c r="AG19" s="120">
        <f t="shared" si="7"/>
        <v>0</v>
      </c>
      <c r="AI19" s="116"/>
    </row>
    <row r="20" spans="1:35" s="34" customFormat="1" ht="17.25" customHeight="1" x14ac:dyDescent="0.15">
      <c r="A20" s="89"/>
      <c r="B20" s="96">
        <v>38</v>
      </c>
      <c r="C20" s="52"/>
      <c r="D20" s="165">
        <v>49909</v>
      </c>
      <c r="E20" s="221">
        <f t="shared" si="4"/>
        <v>14380</v>
      </c>
      <c r="F20" s="165">
        <v>30188</v>
      </c>
      <c r="G20" s="221">
        <f t="shared" si="0"/>
        <v>9289</v>
      </c>
      <c r="H20" s="167" t="s">
        <v>7</v>
      </c>
      <c r="I20" s="167" t="s">
        <v>7</v>
      </c>
      <c r="J20" s="167" t="s">
        <v>7</v>
      </c>
      <c r="K20" s="167" t="s">
        <v>7</v>
      </c>
      <c r="L20" s="167" t="s">
        <v>7</v>
      </c>
      <c r="M20" s="167" t="s">
        <v>7</v>
      </c>
      <c r="N20" s="350">
        <v>14053</v>
      </c>
      <c r="O20" s="350"/>
      <c r="P20" s="350"/>
      <c r="Q20" s="350"/>
      <c r="R20" s="165">
        <v>5668</v>
      </c>
      <c r="S20" s="221">
        <f t="shared" si="1"/>
        <v>2515</v>
      </c>
      <c r="T20" s="165">
        <v>1114</v>
      </c>
      <c r="U20" s="167" t="s">
        <v>7</v>
      </c>
      <c r="V20" s="165">
        <f t="shared" si="5"/>
        <v>15167</v>
      </c>
      <c r="W20" s="220">
        <f t="shared" si="2"/>
        <v>3121</v>
      </c>
      <c r="X20" s="169">
        <v>60.5</v>
      </c>
      <c r="Y20" s="288">
        <f t="shared" si="3"/>
        <v>1.7000000000000028</v>
      </c>
      <c r="Z20" s="170">
        <v>30.4</v>
      </c>
      <c r="AA20" s="222">
        <f t="shared" si="3"/>
        <v>-3.5</v>
      </c>
      <c r="AB20" s="103"/>
      <c r="AC20" s="96">
        <v>38</v>
      </c>
      <c r="AD20" s="86"/>
      <c r="AF20" s="120">
        <f t="shared" si="6"/>
        <v>49909</v>
      </c>
      <c r="AG20" s="120">
        <f t="shared" si="7"/>
        <v>0</v>
      </c>
      <c r="AI20" s="116"/>
    </row>
    <row r="21" spans="1:35" s="34" customFormat="1" ht="17.25" customHeight="1" x14ac:dyDescent="0.15">
      <c r="A21" s="89"/>
      <c r="B21" s="96">
        <v>39</v>
      </c>
      <c r="C21" s="52"/>
      <c r="D21" s="165">
        <v>49039</v>
      </c>
      <c r="E21" s="221">
        <f t="shared" si="4"/>
        <v>-870</v>
      </c>
      <c r="F21" s="165">
        <v>30804</v>
      </c>
      <c r="G21" s="221">
        <f t="shared" si="0"/>
        <v>616</v>
      </c>
      <c r="H21" s="167" t="s">
        <v>7</v>
      </c>
      <c r="I21" s="167" t="s">
        <v>7</v>
      </c>
      <c r="J21" s="167" t="s">
        <v>7</v>
      </c>
      <c r="K21" s="167" t="s">
        <v>7</v>
      </c>
      <c r="L21" s="167" t="s">
        <v>7</v>
      </c>
      <c r="M21" s="167" t="s">
        <v>7</v>
      </c>
      <c r="N21" s="350">
        <v>13280</v>
      </c>
      <c r="O21" s="350"/>
      <c r="P21" s="350"/>
      <c r="Q21" s="350"/>
      <c r="R21" s="165">
        <v>4955</v>
      </c>
      <c r="S21" s="221">
        <f t="shared" si="1"/>
        <v>-713</v>
      </c>
      <c r="T21" s="165">
        <v>1085</v>
      </c>
      <c r="U21" s="167" t="s">
        <v>7</v>
      </c>
      <c r="V21" s="165">
        <f t="shared" si="5"/>
        <v>14365</v>
      </c>
      <c r="W21" s="220">
        <f t="shared" si="2"/>
        <v>-802</v>
      </c>
      <c r="X21" s="169">
        <v>62.8</v>
      </c>
      <c r="Y21" s="288">
        <f t="shared" si="3"/>
        <v>2.2999999999999972</v>
      </c>
      <c r="Z21" s="170">
        <v>29.3</v>
      </c>
      <c r="AA21" s="222">
        <f t="shared" si="3"/>
        <v>-1.0999999999999979</v>
      </c>
      <c r="AB21" s="103"/>
      <c r="AC21" s="96">
        <v>39</v>
      </c>
      <c r="AD21" s="86"/>
      <c r="AF21" s="120">
        <f t="shared" si="6"/>
        <v>49039</v>
      </c>
      <c r="AG21" s="120">
        <f t="shared" si="7"/>
        <v>0</v>
      </c>
      <c r="AI21" s="116"/>
    </row>
    <row r="22" spans="1:35" s="34" customFormat="1" ht="17.25" customHeight="1" x14ac:dyDescent="0.15">
      <c r="A22" s="89"/>
      <c r="B22" s="96">
        <v>40</v>
      </c>
      <c r="C22" s="52"/>
      <c r="D22" s="165">
        <v>48289</v>
      </c>
      <c r="E22" s="221">
        <f t="shared" si="4"/>
        <v>-750</v>
      </c>
      <c r="F22" s="165">
        <v>31236</v>
      </c>
      <c r="G22" s="221">
        <f t="shared" si="0"/>
        <v>432</v>
      </c>
      <c r="H22" s="167" t="s">
        <v>7</v>
      </c>
      <c r="I22" s="167" t="s">
        <v>7</v>
      </c>
      <c r="J22" s="167" t="s">
        <v>7</v>
      </c>
      <c r="K22" s="167" t="s">
        <v>7</v>
      </c>
      <c r="L22" s="167" t="s">
        <v>7</v>
      </c>
      <c r="M22" s="167" t="s">
        <v>7</v>
      </c>
      <c r="N22" s="350">
        <v>12042</v>
      </c>
      <c r="O22" s="350"/>
      <c r="P22" s="350"/>
      <c r="Q22" s="350"/>
      <c r="R22" s="165">
        <v>5011</v>
      </c>
      <c r="S22" s="221">
        <f t="shared" si="1"/>
        <v>56</v>
      </c>
      <c r="T22" s="165">
        <v>1232</v>
      </c>
      <c r="U22" s="167" t="s">
        <v>7</v>
      </c>
      <c r="V22" s="165">
        <f t="shared" si="5"/>
        <v>13274</v>
      </c>
      <c r="W22" s="220">
        <f t="shared" si="2"/>
        <v>-1091</v>
      </c>
      <c r="X22" s="169">
        <v>64.7</v>
      </c>
      <c r="Y22" s="288">
        <f t="shared" si="3"/>
        <v>1.9000000000000057</v>
      </c>
      <c r="Z22" s="170">
        <v>27.5</v>
      </c>
      <c r="AA22" s="222">
        <f t="shared" si="3"/>
        <v>-1.8000000000000007</v>
      </c>
      <c r="AB22" s="103"/>
      <c r="AC22" s="96">
        <v>40</v>
      </c>
      <c r="AD22" s="86"/>
      <c r="AF22" s="120">
        <f t="shared" si="6"/>
        <v>48289</v>
      </c>
      <c r="AG22" s="120">
        <f t="shared" si="7"/>
        <v>0</v>
      </c>
      <c r="AI22" s="116"/>
    </row>
    <row r="23" spans="1:35" s="34" customFormat="1" ht="17.25" customHeight="1" x14ac:dyDescent="0.15">
      <c r="A23" s="89"/>
      <c r="B23" s="96"/>
      <c r="C23" s="52"/>
      <c r="D23" s="165"/>
      <c r="E23" s="221"/>
      <c r="F23" s="165"/>
      <c r="G23" s="221"/>
      <c r="H23" s="167"/>
      <c r="I23" s="167"/>
      <c r="J23" s="167"/>
      <c r="K23" s="167"/>
      <c r="L23" s="167"/>
      <c r="M23" s="167"/>
      <c r="N23" s="168"/>
      <c r="O23" s="171"/>
      <c r="P23" s="171"/>
      <c r="Q23" s="171"/>
      <c r="R23" s="165"/>
      <c r="S23" s="221"/>
      <c r="T23" s="165"/>
      <c r="U23" s="167"/>
      <c r="V23" s="165"/>
      <c r="W23" s="220"/>
      <c r="X23" s="169"/>
      <c r="Y23" s="288"/>
      <c r="Z23" s="170"/>
      <c r="AA23" s="222"/>
      <c r="AB23" s="103"/>
      <c r="AC23" s="96"/>
      <c r="AD23" s="86"/>
      <c r="AF23" s="120"/>
      <c r="AG23" s="120"/>
      <c r="AI23" s="116"/>
    </row>
    <row r="24" spans="1:35" s="34" customFormat="1" ht="17.25" customHeight="1" x14ac:dyDescent="0.15">
      <c r="A24" s="89"/>
      <c r="B24" s="96">
        <v>41</v>
      </c>
      <c r="C24" s="52"/>
      <c r="D24" s="165">
        <v>47188</v>
      </c>
      <c r="E24" s="221">
        <f>D24-D22</f>
        <v>-1101</v>
      </c>
      <c r="F24" s="165">
        <v>31096</v>
      </c>
      <c r="G24" s="221">
        <f>F24-F22</f>
        <v>-140</v>
      </c>
      <c r="H24" s="167" t="s">
        <v>7</v>
      </c>
      <c r="I24" s="167" t="s">
        <v>7</v>
      </c>
      <c r="J24" s="167" t="s">
        <v>7</v>
      </c>
      <c r="K24" s="167" t="s">
        <v>7</v>
      </c>
      <c r="L24" s="167" t="s">
        <v>7</v>
      </c>
      <c r="M24" s="167" t="s">
        <v>7</v>
      </c>
      <c r="N24" s="350">
        <v>10589</v>
      </c>
      <c r="O24" s="350"/>
      <c r="P24" s="350"/>
      <c r="Q24" s="350"/>
      <c r="R24" s="165">
        <v>5503</v>
      </c>
      <c r="S24" s="221">
        <f>R24-R22</f>
        <v>492</v>
      </c>
      <c r="T24" s="165">
        <v>1274</v>
      </c>
      <c r="U24" s="167" t="s">
        <v>7</v>
      </c>
      <c r="V24" s="165">
        <f t="shared" ref="V24:V33" si="8">N24+T24</f>
        <v>11863</v>
      </c>
      <c r="W24" s="220">
        <f>V24-V22</f>
        <v>-1411</v>
      </c>
      <c r="X24" s="169">
        <v>65.900000000000006</v>
      </c>
      <c r="Y24" s="288">
        <f>X24-X22</f>
        <v>1.2000000000000028</v>
      </c>
      <c r="Z24" s="170">
        <v>25.1</v>
      </c>
      <c r="AA24" s="222">
        <f>Z24-Z22</f>
        <v>-2.3999999999999986</v>
      </c>
      <c r="AB24" s="103"/>
      <c r="AC24" s="96">
        <v>41</v>
      </c>
      <c r="AD24" s="86"/>
      <c r="AF24" s="120">
        <f t="shared" ref="AF24:AF33" si="9">R24+N24+F24</f>
        <v>47188</v>
      </c>
      <c r="AG24" s="120">
        <f t="shared" ref="AG24:AG33" si="10">AF24-D24</f>
        <v>0</v>
      </c>
      <c r="AI24" s="116"/>
    </row>
    <row r="25" spans="1:35" s="34" customFormat="1" ht="17.25" customHeight="1" x14ac:dyDescent="0.15">
      <c r="A25" s="89"/>
      <c r="B25" s="96">
        <v>42</v>
      </c>
      <c r="C25" s="52"/>
      <c r="D25" s="165">
        <v>42082</v>
      </c>
      <c r="E25" s="221">
        <f t="shared" si="4"/>
        <v>-5106</v>
      </c>
      <c r="F25" s="165">
        <v>28615</v>
      </c>
      <c r="G25" s="221">
        <f t="shared" si="0"/>
        <v>-2481</v>
      </c>
      <c r="H25" s="167" t="s">
        <v>7</v>
      </c>
      <c r="I25" s="167" t="s">
        <v>7</v>
      </c>
      <c r="J25" s="167" t="s">
        <v>7</v>
      </c>
      <c r="K25" s="167" t="s">
        <v>7</v>
      </c>
      <c r="L25" s="167" t="s">
        <v>7</v>
      </c>
      <c r="M25" s="167" t="s">
        <v>7</v>
      </c>
      <c r="N25" s="350">
        <v>9176</v>
      </c>
      <c r="O25" s="350"/>
      <c r="P25" s="350"/>
      <c r="Q25" s="350"/>
      <c r="R25" s="165">
        <v>4291</v>
      </c>
      <c r="S25" s="221">
        <f t="shared" si="1"/>
        <v>-1212</v>
      </c>
      <c r="T25" s="165">
        <v>1144</v>
      </c>
      <c r="U25" s="167" t="s">
        <v>7</v>
      </c>
      <c r="V25" s="165">
        <f t="shared" si="8"/>
        <v>10320</v>
      </c>
      <c r="W25" s="220">
        <f t="shared" si="2"/>
        <v>-1543</v>
      </c>
      <c r="X25" s="169">
        <v>68</v>
      </c>
      <c r="Y25" s="288">
        <f t="shared" si="3"/>
        <v>2.0999999999999943</v>
      </c>
      <c r="Z25" s="170">
        <v>24.5</v>
      </c>
      <c r="AA25" s="222">
        <f t="shared" si="3"/>
        <v>-0.60000000000000142</v>
      </c>
      <c r="AB25" s="103"/>
      <c r="AC25" s="96">
        <v>42</v>
      </c>
      <c r="AD25" s="86"/>
      <c r="AF25" s="120">
        <f t="shared" si="9"/>
        <v>42082</v>
      </c>
      <c r="AG25" s="120">
        <f t="shared" si="10"/>
        <v>0</v>
      </c>
      <c r="AI25" s="116"/>
    </row>
    <row r="26" spans="1:35" s="34" customFormat="1" ht="17.25" customHeight="1" x14ac:dyDescent="0.15">
      <c r="A26" s="89"/>
      <c r="B26" s="96">
        <v>43</v>
      </c>
      <c r="C26" s="52"/>
      <c r="D26" s="165">
        <v>41250</v>
      </c>
      <c r="E26" s="221">
        <f t="shared" si="4"/>
        <v>-832</v>
      </c>
      <c r="F26" s="165">
        <v>28734</v>
      </c>
      <c r="G26" s="221">
        <f t="shared" si="0"/>
        <v>119</v>
      </c>
      <c r="H26" s="167" t="s">
        <v>7</v>
      </c>
      <c r="I26" s="167" t="s">
        <v>7</v>
      </c>
      <c r="J26" s="167" t="s">
        <v>7</v>
      </c>
      <c r="K26" s="167" t="s">
        <v>7</v>
      </c>
      <c r="L26" s="167" t="s">
        <v>7</v>
      </c>
      <c r="M26" s="167" t="s">
        <v>7</v>
      </c>
      <c r="N26" s="350">
        <v>8153</v>
      </c>
      <c r="O26" s="350"/>
      <c r="P26" s="350"/>
      <c r="Q26" s="350"/>
      <c r="R26" s="165">
        <v>4363</v>
      </c>
      <c r="S26" s="221">
        <f t="shared" si="1"/>
        <v>72</v>
      </c>
      <c r="T26" s="165">
        <v>1010</v>
      </c>
      <c r="U26" s="167" t="s">
        <v>7</v>
      </c>
      <c r="V26" s="165">
        <f t="shared" si="8"/>
        <v>9163</v>
      </c>
      <c r="W26" s="220">
        <f t="shared" si="2"/>
        <v>-1157</v>
      </c>
      <c r="X26" s="169">
        <v>69.7</v>
      </c>
      <c r="Y26" s="288">
        <f t="shared" si="3"/>
        <v>1.7000000000000028</v>
      </c>
      <c r="Z26" s="170">
        <v>22.2</v>
      </c>
      <c r="AA26" s="222">
        <f t="shared" si="3"/>
        <v>-2.3000000000000007</v>
      </c>
      <c r="AB26" s="103"/>
      <c r="AC26" s="96">
        <v>43</v>
      </c>
      <c r="AD26" s="86"/>
      <c r="AF26" s="120">
        <f t="shared" si="9"/>
        <v>41250</v>
      </c>
      <c r="AG26" s="120">
        <f t="shared" si="10"/>
        <v>0</v>
      </c>
      <c r="AI26" s="116"/>
    </row>
    <row r="27" spans="1:35" s="34" customFormat="1" ht="17.25" customHeight="1" x14ac:dyDescent="0.15">
      <c r="A27" s="89"/>
      <c r="B27" s="96">
        <v>44</v>
      </c>
      <c r="C27" s="52"/>
      <c r="D27" s="165">
        <v>38149</v>
      </c>
      <c r="E27" s="221">
        <f t="shared" si="4"/>
        <v>-3101</v>
      </c>
      <c r="F27" s="165">
        <v>27754</v>
      </c>
      <c r="G27" s="221">
        <f t="shared" si="0"/>
        <v>-980</v>
      </c>
      <c r="H27" s="167" t="s">
        <v>7</v>
      </c>
      <c r="I27" s="167" t="s">
        <v>7</v>
      </c>
      <c r="J27" s="167" t="s">
        <v>7</v>
      </c>
      <c r="K27" s="167" t="s">
        <v>7</v>
      </c>
      <c r="L27" s="167" t="s">
        <v>7</v>
      </c>
      <c r="M27" s="167" t="s">
        <v>7</v>
      </c>
      <c r="N27" s="350">
        <v>6640</v>
      </c>
      <c r="O27" s="350"/>
      <c r="P27" s="350"/>
      <c r="Q27" s="350"/>
      <c r="R27" s="165">
        <v>3755</v>
      </c>
      <c r="S27" s="221">
        <f t="shared" si="1"/>
        <v>-608</v>
      </c>
      <c r="T27" s="165">
        <v>1043</v>
      </c>
      <c r="U27" s="167" t="s">
        <v>7</v>
      </c>
      <c r="V27" s="165">
        <f t="shared" si="8"/>
        <v>7683</v>
      </c>
      <c r="W27" s="220">
        <f t="shared" si="2"/>
        <v>-1480</v>
      </c>
      <c r="X27" s="169">
        <v>72.8</v>
      </c>
      <c r="Y27" s="288">
        <f t="shared" si="3"/>
        <v>3.0999999999999943</v>
      </c>
      <c r="Z27" s="170">
        <v>20.100000000000001</v>
      </c>
      <c r="AA27" s="222">
        <f t="shared" si="3"/>
        <v>-2.0999999999999979</v>
      </c>
      <c r="AB27" s="103"/>
      <c r="AC27" s="96">
        <v>44</v>
      </c>
      <c r="AD27" s="86"/>
      <c r="AF27" s="120">
        <f t="shared" si="9"/>
        <v>38149</v>
      </c>
      <c r="AG27" s="120">
        <f t="shared" si="10"/>
        <v>0</v>
      </c>
      <c r="AI27" s="116"/>
    </row>
    <row r="28" spans="1:35" s="34" customFormat="1" ht="17.25" customHeight="1" x14ac:dyDescent="0.15">
      <c r="A28" s="89"/>
      <c r="B28" s="96">
        <v>45</v>
      </c>
      <c r="C28" s="52"/>
      <c r="D28" s="165">
        <v>36398</v>
      </c>
      <c r="E28" s="221">
        <f t="shared" si="4"/>
        <v>-1751</v>
      </c>
      <c r="F28" s="165">
        <v>27884</v>
      </c>
      <c r="G28" s="221">
        <f t="shared" si="0"/>
        <v>130</v>
      </c>
      <c r="H28" s="167" t="s">
        <v>7</v>
      </c>
      <c r="I28" s="167" t="s">
        <v>7</v>
      </c>
      <c r="J28" s="167" t="s">
        <v>7</v>
      </c>
      <c r="K28" s="167" t="s">
        <v>7</v>
      </c>
      <c r="L28" s="167" t="s">
        <v>7</v>
      </c>
      <c r="M28" s="167" t="s">
        <v>7</v>
      </c>
      <c r="N28" s="350">
        <v>5504</v>
      </c>
      <c r="O28" s="350"/>
      <c r="P28" s="350"/>
      <c r="Q28" s="350"/>
      <c r="R28" s="165">
        <v>3010</v>
      </c>
      <c r="S28" s="221">
        <f t="shared" si="1"/>
        <v>-745</v>
      </c>
      <c r="T28" s="165">
        <v>1098</v>
      </c>
      <c r="U28" s="167" t="s">
        <v>7</v>
      </c>
      <c r="V28" s="165">
        <f t="shared" si="8"/>
        <v>6602</v>
      </c>
      <c r="W28" s="220">
        <f t="shared" si="2"/>
        <v>-1081</v>
      </c>
      <c r="X28" s="169">
        <v>76.599999999999994</v>
      </c>
      <c r="Y28" s="288">
        <f t="shared" si="3"/>
        <v>3.7999999999999972</v>
      </c>
      <c r="Z28" s="170">
        <v>18.100000000000001</v>
      </c>
      <c r="AA28" s="287">
        <f t="shared" si="3"/>
        <v>-2</v>
      </c>
      <c r="AB28" s="103"/>
      <c r="AC28" s="96">
        <v>45</v>
      </c>
      <c r="AD28" s="86"/>
      <c r="AF28" s="120">
        <f t="shared" si="9"/>
        <v>36398</v>
      </c>
      <c r="AG28" s="120">
        <f t="shared" si="10"/>
        <v>0</v>
      </c>
      <c r="AI28" s="116"/>
    </row>
    <row r="29" spans="1:35" s="34" customFormat="1" ht="17.25" customHeight="1" x14ac:dyDescent="0.15">
      <c r="A29" s="89"/>
      <c r="B29" s="96">
        <v>46</v>
      </c>
      <c r="C29" s="52"/>
      <c r="D29" s="165">
        <v>35379</v>
      </c>
      <c r="E29" s="221">
        <f t="shared" si="4"/>
        <v>-1019</v>
      </c>
      <c r="F29" s="165">
        <v>28119</v>
      </c>
      <c r="G29" s="221">
        <f t="shared" si="0"/>
        <v>235</v>
      </c>
      <c r="H29" s="167" t="s">
        <v>7</v>
      </c>
      <c r="I29" s="167" t="s">
        <v>7</v>
      </c>
      <c r="J29" s="167" t="s">
        <v>7</v>
      </c>
      <c r="K29" s="167" t="s">
        <v>7</v>
      </c>
      <c r="L29" s="167" t="s">
        <v>7</v>
      </c>
      <c r="M29" s="167" t="s">
        <v>7</v>
      </c>
      <c r="N29" s="350">
        <v>4309</v>
      </c>
      <c r="O29" s="350"/>
      <c r="P29" s="350"/>
      <c r="Q29" s="350"/>
      <c r="R29" s="165">
        <v>2951</v>
      </c>
      <c r="S29" s="221">
        <f t="shared" si="1"/>
        <v>-59</v>
      </c>
      <c r="T29" s="165">
        <v>1032</v>
      </c>
      <c r="U29" s="167" t="s">
        <v>7</v>
      </c>
      <c r="V29" s="165">
        <f t="shared" si="8"/>
        <v>5341</v>
      </c>
      <c r="W29" s="220">
        <f t="shared" si="2"/>
        <v>-1261</v>
      </c>
      <c r="X29" s="169">
        <v>79.5</v>
      </c>
      <c r="Y29" s="288">
        <f t="shared" si="3"/>
        <v>2.9000000000000057</v>
      </c>
      <c r="Z29" s="170">
        <v>15.1</v>
      </c>
      <c r="AA29" s="287">
        <f t="shared" si="3"/>
        <v>-3.0000000000000018</v>
      </c>
      <c r="AB29" s="103"/>
      <c r="AC29" s="96">
        <v>46</v>
      </c>
      <c r="AD29" s="86"/>
      <c r="AF29" s="120">
        <f t="shared" si="9"/>
        <v>35379</v>
      </c>
      <c r="AG29" s="120">
        <f t="shared" si="10"/>
        <v>0</v>
      </c>
      <c r="AI29" s="116"/>
    </row>
    <row r="30" spans="1:35" s="34" customFormat="1" ht="17.25" customHeight="1" x14ac:dyDescent="0.15">
      <c r="A30" s="89"/>
      <c r="B30" s="96">
        <v>47</v>
      </c>
      <c r="C30" s="52"/>
      <c r="D30" s="165">
        <v>33566</v>
      </c>
      <c r="E30" s="221">
        <f t="shared" si="4"/>
        <v>-1813</v>
      </c>
      <c r="F30" s="165">
        <v>27746</v>
      </c>
      <c r="G30" s="221">
        <f t="shared" si="0"/>
        <v>-373</v>
      </c>
      <c r="H30" s="167" t="s">
        <v>7</v>
      </c>
      <c r="I30" s="167" t="s">
        <v>7</v>
      </c>
      <c r="J30" s="167" t="s">
        <v>7</v>
      </c>
      <c r="K30" s="167" t="s">
        <v>7</v>
      </c>
      <c r="L30" s="167" t="s">
        <v>7</v>
      </c>
      <c r="M30" s="167" t="s">
        <v>7</v>
      </c>
      <c r="N30" s="350">
        <v>3244</v>
      </c>
      <c r="O30" s="350"/>
      <c r="P30" s="350"/>
      <c r="Q30" s="350"/>
      <c r="R30" s="165">
        <v>2576</v>
      </c>
      <c r="S30" s="221">
        <f t="shared" si="1"/>
        <v>-375</v>
      </c>
      <c r="T30" s="165">
        <v>801</v>
      </c>
      <c r="U30" s="167" t="s">
        <v>7</v>
      </c>
      <c r="V30" s="165">
        <f t="shared" si="8"/>
        <v>4045</v>
      </c>
      <c r="W30" s="220">
        <f t="shared" si="2"/>
        <v>-1296</v>
      </c>
      <c r="X30" s="169">
        <v>82.7</v>
      </c>
      <c r="Y30" s="288">
        <f t="shared" si="3"/>
        <v>3.2000000000000028</v>
      </c>
      <c r="Z30" s="170">
        <v>12.1</v>
      </c>
      <c r="AA30" s="287">
        <f t="shared" si="3"/>
        <v>-3</v>
      </c>
      <c r="AB30" s="103"/>
      <c r="AC30" s="96">
        <v>47</v>
      </c>
      <c r="AD30" s="86"/>
      <c r="AF30" s="120">
        <f t="shared" si="9"/>
        <v>33566</v>
      </c>
      <c r="AG30" s="120">
        <f t="shared" si="10"/>
        <v>0</v>
      </c>
      <c r="AI30" s="116"/>
    </row>
    <row r="31" spans="1:35" s="34" customFormat="1" ht="17.25" customHeight="1" x14ac:dyDescent="0.15">
      <c r="A31" s="89"/>
      <c r="B31" s="96">
        <v>48</v>
      </c>
      <c r="C31" s="52"/>
      <c r="D31" s="165">
        <v>31978</v>
      </c>
      <c r="E31" s="221">
        <f t="shared" si="4"/>
        <v>-1588</v>
      </c>
      <c r="F31" s="165">
        <v>27464</v>
      </c>
      <c r="G31" s="221">
        <f t="shared" si="0"/>
        <v>-282</v>
      </c>
      <c r="H31" s="167" t="s">
        <v>7</v>
      </c>
      <c r="I31" s="167" t="s">
        <v>7</v>
      </c>
      <c r="J31" s="167" t="s">
        <v>7</v>
      </c>
      <c r="K31" s="167" t="s">
        <v>7</v>
      </c>
      <c r="L31" s="167" t="s">
        <v>7</v>
      </c>
      <c r="M31" s="167" t="s">
        <v>7</v>
      </c>
      <c r="N31" s="350">
        <v>2468</v>
      </c>
      <c r="O31" s="350"/>
      <c r="P31" s="350"/>
      <c r="Q31" s="350"/>
      <c r="R31" s="165">
        <v>2046</v>
      </c>
      <c r="S31" s="221">
        <f t="shared" si="1"/>
        <v>-530</v>
      </c>
      <c r="T31" s="165">
        <v>712</v>
      </c>
      <c r="U31" s="167" t="s">
        <v>7</v>
      </c>
      <c r="V31" s="165">
        <f t="shared" si="8"/>
        <v>3180</v>
      </c>
      <c r="W31" s="220">
        <f t="shared" si="2"/>
        <v>-865</v>
      </c>
      <c r="X31" s="169">
        <v>85.9</v>
      </c>
      <c r="Y31" s="288">
        <f t="shared" si="3"/>
        <v>3.2000000000000028</v>
      </c>
      <c r="Z31" s="170">
        <v>9.9</v>
      </c>
      <c r="AA31" s="222">
        <f t="shared" si="3"/>
        <v>-2.1999999999999993</v>
      </c>
      <c r="AB31" s="103"/>
      <c r="AC31" s="96">
        <v>48</v>
      </c>
      <c r="AD31" s="86"/>
      <c r="AF31" s="120">
        <f t="shared" si="9"/>
        <v>31978</v>
      </c>
      <c r="AG31" s="120">
        <f t="shared" si="10"/>
        <v>0</v>
      </c>
      <c r="AI31" s="116"/>
    </row>
    <row r="32" spans="1:35" s="34" customFormat="1" ht="17.25" customHeight="1" x14ac:dyDescent="0.15">
      <c r="A32" s="89"/>
      <c r="B32" s="96">
        <v>49</v>
      </c>
      <c r="C32" s="52"/>
      <c r="D32" s="165">
        <v>32529</v>
      </c>
      <c r="E32" s="221">
        <f t="shared" si="4"/>
        <v>551</v>
      </c>
      <c r="F32" s="165">
        <v>28708</v>
      </c>
      <c r="G32" s="221">
        <f t="shared" si="0"/>
        <v>1244</v>
      </c>
      <c r="H32" s="167" t="s">
        <v>7</v>
      </c>
      <c r="I32" s="167" t="s">
        <v>7</v>
      </c>
      <c r="J32" s="167" t="s">
        <v>7</v>
      </c>
      <c r="K32" s="167" t="s">
        <v>7</v>
      </c>
      <c r="L32" s="167" t="s">
        <v>7</v>
      </c>
      <c r="M32" s="167" t="s">
        <v>7</v>
      </c>
      <c r="N32" s="350">
        <v>1958</v>
      </c>
      <c r="O32" s="350"/>
      <c r="P32" s="350"/>
      <c r="Q32" s="350"/>
      <c r="R32" s="165">
        <v>1863</v>
      </c>
      <c r="S32" s="221">
        <f t="shared" si="1"/>
        <v>-183</v>
      </c>
      <c r="T32" s="165">
        <v>724</v>
      </c>
      <c r="U32" s="167" t="s">
        <v>7</v>
      </c>
      <c r="V32" s="165">
        <f t="shared" si="8"/>
        <v>2682</v>
      </c>
      <c r="W32" s="220">
        <f t="shared" si="2"/>
        <v>-498</v>
      </c>
      <c r="X32" s="169">
        <v>88.3</v>
      </c>
      <c r="Y32" s="288">
        <f t="shared" si="3"/>
        <v>2.3999999999999915</v>
      </c>
      <c r="Z32" s="170">
        <v>8.1999999999999993</v>
      </c>
      <c r="AA32" s="222">
        <f t="shared" si="3"/>
        <v>-1.7000000000000011</v>
      </c>
      <c r="AB32" s="103"/>
      <c r="AC32" s="96">
        <v>49</v>
      </c>
      <c r="AD32" s="86"/>
      <c r="AF32" s="120">
        <f t="shared" si="9"/>
        <v>32529</v>
      </c>
      <c r="AG32" s="120">
        <f t="shared" si="10"/>
        <v>0</v>
      </c>
      <c r="AI32" s="116"/>
    </row>
    <row r="33" spans="1:35" s="34" customFormat="1" ht="17.25" customHeight="1" x14ac:dyDescent="0.15">
      <c r="A33" s="89"/>
      <c r="B33" s="96">
        <v>50</v>
      </c>
      <c r="C33" s="52"/>
      <c r="D33" s="165">
        <v>30781</v>
      </c>
      <c r="E33" s="221">
        <f t="shared" si="4"/>
        <v>-1748</v>
      </c>
      <c r="F33" s="165">
        <v>27688</v>
      </c>
      <c r="G33" s="221">
        <f t="shared" si="0"/>
        <v>-1020</v>
      </c>
      <c r="H33" s="167" t="s">
        <v>7</v>
      </c>
      <c r="I33" s="167" t="s">
        <v>7</v>
      </c>
      <c r="J33" s="167" t="s">
        <v>7</v>
      </c>
      <c r="K33" s="167" t="s">
        <v>7</v>
      </c>
      <c r="L33" s="167" t="s">
        <v>7</v>
      </c>
      <c r="M33" s="167" t="s">
        <v>7</v>
      </c>
      <c r="N33" s="350">
        <v>1366</v>
      </c>
      <c r="O33" s="350"/>
      <c r="P33" s="350"/>
      <c r="Q33" s="350"/>
      <c r="R33" s="165">
        <v>1727</v>
      </c>
      <c r="S33" s="221">
        <f t="shared" si="1"/>
        <v>-136</v>
      </c>
      <c r="T33" s="165">
        <v>530</v>
      </c>
      <c r="U33" s="167" t="s">
        <v>7</v>
      </c>
      <c r="V33" s="165">
        <f t="shared" si="8"/>
        <v>1896</v>
      </c>
      <c r="W33" s="220">
        <f t="shared" si="2"/>
        <v>-786</v>
      </c>
      <c r="X33" s="169">
        <v>90</v>
      </c>
      <c r="Y33" s="288">
        <f t="shared" si="3"/>
        <v>1.7000000000000028</v>
      </c>
      <c r="Z33" s="170">
        <v>6.2</v>
      </c>
      <c r="AA33" s="287">
        <f t="shared" si="3"/>
        <v>-1.9999999999999991</v>
      </c>
      <c r="AB33" s="103"/>
      <c r="AC33" s="96">
        <v>50</v>
      </c>
      <c r="AD33" s="86"/>
      <c r="AF33" s="120">
        <f t="shared" si="9"/>
        <v>30781</v>
      </c>
      <c r="AG33" s="120">
        <f t="shared" si="10"/>
        <v>0</v>
      </c>
      <c r="AI33" s="116"/>
    </row>
    <row r="34" spans="1:35" s="34" customFormat="1" ht="17.25" customHeight="1" x14ac:dyDescent="0.15">
      <c r="A34" s="89"/>
      <c r="B34" s="96"/>
      <c r="C34" s="52"/>
      <c r="D34" s="165"/>
      <c r="E34" s="221"/>
      <c r="F34" s="165"/>
      <c r="G34" s="221"/>
      <c r="H34" s="167"/>
      <c r="I34" s="167"/>
      <c r="J34" s="167"/>
      <c r="K34" s="167"/>
      <c r="L34" s="167"/>
      <c r="M34" s="167"/>
      <c r="N34" s="168"/>
      <c r="O34" s="171"/>
      <c r="P34" s="171"/>
      <c r="Q34" s="171"/>
      <c r="R34" s="165"/>
      <c r="S34" s="221"/>
      <c r="T34" s="165"/>
      <c r="U34" s="167"/>
      <c r="V34" s="165"/>
      <c r="W34" s="220"/>
      <c r="X34" s="169"/>
      <c r="Y34" s="288"/>
      <c r="Z34" s="170"/>
      <c r="AA34" s="287"/>
      <c r="AB34" s="103"/>
      <c r="AC34" s="96"/>
      <c r="AD34" s="86"/>
      <c r="AF34" s="120"/>
      <c r="AG34" s="120"/>
      <c r="AI34" s="116"/>
    </row>
    <row r="35" spans="1:35" s="34" customFormat="1" ht="17.25" customHeight="1" x14ac:dyDescent="0.15">
      <c r="A35" s="89"/>
      <c r="B35" s="96">
        <v>51</v>
      </c>
      <c r="C35" s="52"/>
      <c r="D35" s="165">
        <v>30169</v>
      </c>
      <c r="E35" s="221">
        <f>D35-D33</f>
        <v>-612</v>
      </c>
      <c r="F35" s="165">
        <v>27469</v>
      </c>
      <c r="G35" s="221">
        <f>F35-F33</f>
        <v>-219</v>
      </c>
      <c r="H35" s="167" t="s">
        <v>7</v>
      </c>
      <c r="I35" s="167" t="s">
        <v>7</v>
      </c>
      <c r="J35" s="172">
        <v>1455</v>
      </c>
      <c r="K35" s="166" t="s">
        <v>7</v>
      </c>
      <c r="L35" s="167" t="s">
        <v>7</v>
      </c>
      <c r="M35" s="167" t="s">
        <v>7</v>
      </c>
      <c r="N35" s="350">
        <v>1063</v>
      </c>
      <c r="O35" s="350"/>
      <c r="P35" s="350"/>
      <c r="Q35" s="350"/>
      <c r="R35" s="165">
        <v>182</v>
      </c>
      <c r="S35" s="221">
        <f>R35-R33</f>
        <v>-1545</v>
      </c>
      <c r="T35" s="165">
        <v>375</v>
      </c>
      <c r="U35" s="167" t="s">
        <v>7</v>
      </c>
      <c r="V35" s="165">
        <f t="shared" ref="V35:V44" si="11">N35+T35</f>
        <v>1438</v>
      </c>
      <c r="W35" s="220">
        <f>V35-V33</f>
        <v>-458</v>
      </c>
      <c r="X35" s="169">
        <v>91.1</v>
      </c>
      <c r="Y35" s="288">
        <f>X35-X33</f>
        <v>1.0999999999999943</v>
      </c>
      <c r="Z35" s="170">
        <v>4.8</v>
      </c>
      <c r="AA35" s="222">
        <f>Z35-Z33</f>
        <v>-1.4000000000000004</v>
      </c>
      <c r="AB35" s="103"/>
      <c r="AC35" s="96">
        <v>51</v>
      </c>
      <c r="AD35" s="86"/>
      <c r="AF35" s="120">
        <f>R35+N35+J35+F35</f>
        <v>30169</v>
      </c>
      <c r="AG35" s="120">
        <f t="shared" ref="AG35:AG44" si="12">AF35-D35</f>
        <v>0</v>
      </c>
      <c r="AI35" s="116"/>
    </row>
    <row r="36" spans="1:35" s="34" customFormat="1" ht="17.25" customHeight="1" x14ac:dyDescent="0.15">
      <c r="A36" s="89"/>
      <c r="B36" s="96">
        <v>52</v>
      </c>
      <c r="C36" s="52"/>
      <c r="D36" s="165">
        <v>30063</v>
      </c>
      <c r="E36" s="221">
        <f t="shared" si="4"/>
        <v>-106</v>
      </c>
      <c r="F36" s="165">
        <v>27706</v>
      </c>
      <c r="G36" s="221">
        <f t="shared" si="0"/>
        <v>237</v>
      </c>
      <c r="H36" s="165">
        <v>102</v>
      </c>
      <c r="I36" s="166" t="s">
        <v>7</v>
      </c>
      <c r="J36" s="172">
        <v>1170</v>
      </c>
      <c r="K36" s="221">
        <f t="shared" ref="K36:K78" si="13">J36-J35</f>
        <v>-285</v>
      </c>
      <c r="L36" s="167" t="s">
        <v>7</v>
      </c>
      <c r="M36" s="167" t="s">
        <v>7</v>
      </c>
      <c r="N36" s="350">
        <v>925</v>
      </c>
      <c r="O36" s="350"/>
      <c r="P36" s="350"/>
      <c r="Q36" s="350"/>
      <c r="R36" s="165">
        <v>160</v>
      </c>
      <c r="S36" s="221">
        <f t="shared" si="1"/>
        <v>-22</v>
      </c>
      <c r="T36" s="165">
        <v>394</v>
      </c>
      <c r="U36" s="167" t="s">
        <v>7</v>
      </c>
      <c r="V36" s="165">
        <f t="shared" si="11"/>
        <v>1319</v>
      </c>
      <c r="W36" s="220">
        <f t="shared" si="2"/>
        <v>-119</v>
      </c>
      <c r="X36" s="169">
        <v>92.2</v>
      </c>
      <c r="Y36" s="288">
        <f t="shared" si="3"/>
        <v>1.1000000000000085</v>
      </c>
      <c r="Z36" s="170">
        <v>4.4000000000000004</v>
      </c>
      <c r="AA36" s="222">
        <f t="shared" si="3"/>
        <v>-0.39999999999999947</v>
      </c>
      <c r="AB36" s="103"/>
      <c r="AC36" s="96">
        <v>52</v>
      </c>
      <c r="AD36" s="86"/>
      <c r="AF36" s="120">
        <f t="shared" ref="AF36:AF44" si="14">R36+N36+J36+H36+F36</f>
        <v>30063</v>
      </c>
      <c r="AG36" s="120">
        <f t="shared" si="12"/>
        <v>0</v>
      </c>
      <c r="AI36" s="116"/>
    </row>
    <row r="37" spans="1:35" s="34" customFormat="1" ht="17.25" customHeight="1" x14ac:dyDescent="0.15">
      <c r="A37" s="89"/>
      <c r="B37" s="96">
        <v>53</v>
      </c>
      <c r="C37" s="52"/>
      <c r="D37" s="165">
        <v>29314</v>
      </c>
      <c r="E37" s="221">
        <f t="shared" si="4"/>
        <v>-749</v>
      </c>
      <c r="F37" s="165">
        <v>27366</v>
      </c>
      <c r="G37" s="221">
        <f t="shared" si="0"/>
        <v>-340</v>
      </c>
      <c r="H37" s="165">
        <v>177</v>
      </c>
      <c r="I37" s="221">
        <f t="shared" ref="I37:I81" si="15">H37-H36</f>
        <v>75</v>
      </c>
      <c r="J37" s="172">
        <v>858</v>
      </c>
      <c r="K37" s="221">
        <f t="shared" si="13"/>
        <v>-312</v>
      </c>
      <c r="L37" s="167" t="s">
        <v>7</v>
      </c>
      <c r="M37" s="167" t="s">
        <v>7</v>
      </c>
      <c r="N37" s="350">
        <v>746</v>
      </c>
      <c r="O37" s="350"/>
      <c r="P37" s="350"/>
      <c r="Q37" s="350"/>
      <c r="R37" s="165">
        <v>167</v>
      </c>
      <c r="S37" s="221">
        <f t="shared" si="1"/>
        <v>7</v>
      </c>
      <c r="T37" s="165">
        <v>332</v>
      </c>
      <c r="U37" s="167" t="s">
        <v>7</v>
      </c>
      <c r="V37" s="165">
        <f t="shared" si="11"/>
        <v>1078</v>
      </c>
      <c r="W37" s="220">
        <f t="shared" si="2"/>
        <v>-241</v>
      </c>
      <c r="X37" s="169">
        <v>93.4</v>
      </c>
      <c r="Y37" s="288">
        <f t="shared" si="3"/>
        <v>1.2000000000000028</v>
      </c>
      <c r="Z37" s="170">
        <v>3.7</v>
      </c>
      <c r="AA37" s="222">
        <f t="shared" si="3"/>
        <v>-0.70000000000000018</v>
      </c>
      <c r="AB37" s="103"/>
      <c r="AC37" s="96">
        <v>53</v>
      </c>
      <c r="AD37" s="86"/>
      <c r="AF37" s="120">
        <f t="shared" si="14"/>
        <v>29314</v>
      </c>
      <c r="AG37" s="120">
        <f t="shared" si="12"/>
        <v>0</v>
      </c>
      <c r="AI37" s="116"/>
    </row>
    <row r="38" spans="1:35" s="34" customFormat="1" ht="17.25" customHeight="1" x14ac:dyDescent="0.15">
      <c r="A38" s="89"/>
      <c r="B38" s="96">
        <v>54</v>
      </c>
      <c r="C38" s="52"/>
      <c r="D38" s="165">
        <v>29037</v>
      </c>
      <c r="E38" s="221">
        <f t="shared" si="4"/>
        <v>-277</v>
      </c>
      <c r="F38" s="165">
        <v>27330</v>
      </c>
      <c r="G38" s="221">
        <f t="shared" si="0"/>
        <v>-36</v>
      </c>
      <c r="H38" s="165">
        <v>229</v>
      </c>
      <c r="I38" s="221">
        <f t="shared" si="15"/>
        <v>52</v>
      </c>
      <c r="J38" s="172">
        <v>667</v>
      </c>
      <c r="K38" s="221">
        <f t="shared" si="13"/>
        <v>-191</v>
      </c>
      <c r="L38" s="167" t="s">
        <v>7</v>
      </c>
      <c r="M38" s="167" t="s">
        <v>7</v>
      </c>
      <c r="N38" s="350">
        <v>681</v>
      </c>
      <c r="O38" s="350"/>
      <c r="P38" s="350"/>
      <c r="Q38" s="350"/>
      <c r="R38" s="165">
        <v>130</v>
      </c>
      <c r="S38" s="221">
        <f t="shared" si="1"/>
        <v>-37</v>
      </c>
      <c r="T38" s="165">
        <v>268</v>
      </c>
      <c r="U38" s="167" t="s">
        <v>7</v>
      </c>
      <c r="V38" s="165">
        <f t="shared" si="11"/>
        <v>949</v>
      </c>
      <c r="W38" s="220">
        <f t="shared" si="2"/>
        <v>-129</v>
      </c>
      <c r="X38" s="169">
        <v>94.1</v>
      </c>
      <c r="Y38" s="288">
        <f t="shared" si="3"/>
        <v>0.69999999999998863</v>
      </c>
      <c r="Z38" s="170">
        <v>3.3</v>
      </c>
      <c r="AA38" s="222">
        <f t="shared" si="3"/>
        <v>-0.40000000000000036</v>
      </c>
      <c r="AB38" s="103"/>
      <c r="AC38" s="96">
        <v>54</v>
      </c>
      <c r="AD38" s="86"/>
      <c r="AF38" s="120">
        <f t="shared" si="14"/>
        <v>29037</v>
      </c>
      <c r="AG38" s="120">
        <f t="shared" si="12"/>
        <v>0</v>
      </c>
      <c r="AI38" s="116"/>
    </row>
    <row r="39" spans="1:35" s="34" customFormat="1" ht="17.25" customHeight="1" x14ac:dyDescent="0.15">
      <c r="A39" s="89"/>
      <c r="B39" s="96">
        <v>55</v>
      </c>
      <c r="C39" s="52"/>
      <c r="D39" s="165">
        <v>29665</v>
      </c>
      <c r="E39" s="221">
        <f t="shared" si="4"/>
        <v>628</v>
      </c>
      <c r="F39" s="165">
        <v>27936</v>
      </c>
      <c r="G39" s="221">
        <f t="shared" si="0"/>
        <v>606</v>
      </c>
      <c r="H39" s="165">
        <v>267</v>
      </c>
      <c r="I39" s="221">
        <f t="shared" si="15"/>
        <v>38</v>
      </c>
      <c r="J39" s="172">
        <v>598</v>
      </c>
      <c r="K39" s="221">
        <f t="shared" si="13"/>
        <v>-69</v>
      </c>
      <c r="L39" s="167" t="s">
        <v>7</v>
      </c>
      <c r="M39" s="167" t="s">
        <v>7</v>
      </c>
      <c r="N39" s="350">
        <v>720</v>
      </c>
      <c r="O39" s="350"/>
      <c r="P39" s="350"/>
      <c r="Q39" s="350"/>
      <c r="R39" s="165">
        <v>144</v>
      </c>
      <c r="S39" s="221">
        <f t="shared" si="1"/>
        <v>14</v>
      </c>
      <c r="T39" s="165">
        <v>206</v>
      </c>
      <c r="U39" s="167" t="s">
        <v>7</v>
      </c>
      <c r="V39" s="165">
        <f t="shared" si="11"/>
        <v>926</v>
      </c>
      <c r="W39" s="220">
        <f t="shared" si="2"/>
        <v>-23</v>
      </c>
      <c r="X39" s="169">
        <v>94.2</v>
      </c>
      <c r="Y39" s="288">
        <f t="shared" si="3"/>
        <v>0.10000000000000853</v>
      </c>
      <c r="Z39" s="170">
        <v>3.1</v>
      </c>
      <c r="AA39" s="222">
        <f t="shared" si="3"/>
        <v>-0.19999999999999973</v>
      </c>
      <c r="AB39" s="103"/>
      <c r="AC39" s="96">
        <v>55</v>
      </c>
      <c r="AD39" s="86"/>
      <c r="AF39" s="120">
        <f t="shared" si="14"/>
        <v>29665</v>
      </c>
      <c r="AG39" s="120">
        <f t="shared" si="12"/>
        <v>0</v>
      </c>
      <c r="AI39" s="116"/>
    </row>
    <row r="40" spans="1:35" s="34" customFormat="1" ht="17.25" customHeight="1" x14ac:dyDescent="0.15">
      <c r="A40" s="89"/>
      <c r="B40" s="96">
        <v>56</v>
      </c>
      <c r="C40" s="52"/>
      <c r="D40" s="165">
        <v>28309</v>
      </c>
      <c r="E40" s="221">
        <f t="shared" si="4"/>
        <v>-1356</v>
      </c>
      <c r="F40" s="165">
        <v>26640</v>
      </c>
      <c r="G40" s="221">
        <f t="shared" si="0"/>
        <v>-1296</v>
      </c>
      <c r="H40" s="165">
        <v>286</v>
      </c>
      <c r="I40" s="221">
        <f t="shared" si="15"/>
        <v>19</v>
      </c>
      <c r="J40" s="172">
        <v>585</v>
      </c>
      <c r="K40" s="221">
        <f t="shared" si="13"/>
        <v>-13</v>
      </c>
      <c r="L40" s="167" t="s">
        <v>7</v>
      </c>
      <c r="M40" s="167" t="s">
        <v>7</v>
      </c>
      <c r="N40" s="350">
        <v>613</v>
      </c>
      <c r="O40" s="350"/>
      <c r="P40" s="350"/>
      <c r="Q40" s="350"/>
      <c r="R40" s="165">
        <v>185</v>
      </c>
      <c r="S40" s="221">
        <f t="shared" si="1"/>
        <v>41</v>
      </c>
      <c r="T40" s="165">
        <v>156</v>
      </c>
      <c r="U40" s="167" t="s">
        <v>7</v>
      </c>
      <c r="V40" s="165">
        <f t="shared" si="11"/>
        <v>769</v>
      </c>
      <c r="W40" s="220">
        <f t="shared" si="2"/>
        <v>-157</v>
      </c>
      <c r="X40" s="169">
        <v>94.1</v>
      </c>
      <c r="Y40" s="222">
        <f t="shared" si="3"/>
        <v>-0.10000000000000853</v>
      </c>
      <c r="Z40" s="170">
        <v>2.7</v>
      </c>
      <c r="AA40" s="222">
        <f t="shared" si="3"/>
        <v>-0.39999999999999991</v>
      </c>
      <c r="AB40" s="103"/>
      <c r="AC40" s="96">
        <v>56</v>
      </c>
      <c r="AD40" s="86"/>
      <c r="AF40" s="120">
        <f t="shared" si="14"/>
        <v>28309</v>
      </c>
      <c r="AG40" s="120">
        <f t="shared" si="12"/>
        <v>0</v>
      </c>
      <c r="AI40" s="116"/>
    </row>
    <row r="41" spans="1:35" s="34" customFormat="1" ht="17.25" customHeight="1" x14ac:dyDescent="0.15">
      <c r="A41" s="89"/>
      <c r="B41" s="96">
        <v>57</v>
      </c>
      <c r="C41" s="52"/>
      <c r="D41" s="165">
        <v>26845</v>
      </c>
      <c r="E41" s="221">
        <f t="shared" si="4"/>
        <v>-1464</v>
      </c>
      <c r="F41" s="165">
        <v>25349</v>
      </c>
      <c r="G41" s="221">
        <f t="shared" si="0"/>
        <v>-1291</v>
      </c>
      <c r="H41" s="165">
        <v>285</v>
      </c>
      <c r="I41" s="221">
        <f t="shared" si="15"/>
        <v>-1</v>
      </c>
      <c r="J41" s="172">
        <v>420</v>
      </c>
      <c r="K41" s="221">
        <f t="shared" si="13"/>
        <v>-165</v>
      </c>
      <c r="L41" s="167" t="s">
        <v>7</v>
      </c>
      <c r="M41" s="167" t="s">
        <v>7</v>
      </c>
      <c r="N41" s="350">
        <v>637</v>
      </c>
      <c r="O41" s="350"/>
      <c r="P41" s="350"/>
      <c r="Q41" s="350"/>
      <c r="R41" s="165">
        <v>154</v>
      </c>
      <c r="S41" s="221">
        <f t="shared" si="1"/>
        <v>-31</v>
      </c>
      <c r="T41" s="165">
        <v>152</v>
      </c>
      <c r="U41" s="167" t="s">
        <v>7</v>
      </c>
      <c r="V41" s="165">
        <f t="shared" si="11"/>
        <v>789</v>
      </c>
      <c r="W41" s="220">
        <f t="shared" si="2"/>
        <v>20</v>
      </c>
      <c r="X41" s="169">
        <v>94.4</v>
      </c>
      <c r="Y41" s="288">
        <f t="shared" si="3"/>
        <v>0.30000000000001137</v>
      </c>
      <c r="Z41" s="170">
        <v>2.9</v>
      </c>
      <c r="AA41" s="286">
        <f t="shared" si="3"/>
        <v>0.19999999999999973</v>
      </c>
      <c r="AB41" s="103"/>
      <c r="AC41" s="96">
        <v>57</v>
      </c>
      <c r="AD41" s="86"/>
      <c r="AF41" s="120">
        <f t="shared" si="14"/>
        <v>26845</v>
      </c>
      <c r="AG41" s="120">
        <f t="shared" si="12"/>
        <v>0</v>
      </c>
      <c r="AI41" s="116"/>
    </row>
    <row r="42" spans="1:35" s="34" customFormat="1" ht="17.25" customHeight="1" x14ac:dyDescent="0.15">
      <c r="A42" s="89"/>
      <c r="B42" s="96">
        <v>58</v>
      </c>
      <c r="C42" s="52"/>
      <c r="D42" s="165">
        <v>31479</v>
      </c>
      <c r="E42" s="221">
        <f t="shared" si="4"/>
        <v>4634</v>
      </c>
      <c r="F42" s="165">
        <v>29471</v>
      </c>
      <c r="G42" s="221">
        <f t="shared" si="0"/>
        <v>4122</v>
      </c>
      <c r="H42" s="165">
        <v>362</v>
      </c>
      <c r="I42" s="221">
        <f t="shared" si="15"/>
        <v>77</v>
      </c>
      <c r="J42" s="172">
        <v>635</v>
      </c>
      <c r="K42" s="221">
        <f t="shared" si="13"/>
        <v>215</v>
      </c>
      <c r="L42" s="167" t="s">
        <v>7</v>
      </c>
      <c r="M42" s="167" t="s">
        <v>7</v>
      </c>
      <c r="N42" s="350">
        <v>703</v>
      </c>
      <c r="O42" s="350"/>
      <c r="P42" s="350"/>
      <c r="Q42" s="350"/>
      <c r="R42" s="165">
        <v>308</v>
      </c>
      <c r="S42" s="221">
        <f t="shared" si="1"/>
        <v>154</v>
      </c>
      <c r="T42" s="165">
        <v>162</v>
      </c>
      <c r="U42" s="167" t="s">
        <v>7</v>
      </c>
      <c r="V42" s="165">
        <f t="shared" si="11"/>
        <v>865</v>
      </c>
      <c r="W42" s="220">
        <f t="shared" si="2"/>
        <v>76</v>
      </c>
      <c r="X42" s="169">
        <v>93.6</v>
      </c>
      <c r="Y42" s="222">
        <f t="shared" si="3"/>
        <v>-0.80000000000001137</v>
      </c>
      <c r="Z42" s="170">
        <v>2.7</v>
      </c>
      <c r="AA42" s="222">
        <f t="shared" si="3"/>
        <v>-0.19999999999999973</v>
      </c>
      <c r="AB42" s="103"/>
      <c r="AC42" s="96">
        <v>58</v>
      </c>
      <c r="AD42" s="86"/>
      <c r="AF42" s="120">
        <f t="shared" si="14"/>
        <v>31479</v>
      </c>
      <c r="AG42" s="120">
        <f t="shared" si="12"/>
        <v>0</v>
      </c>
      <c r="AI42" s="116"/>
    </row>
    <row r="43" spans="1:35" s="34" customFormat="1" ht="17.25" customHeight="1" x14ac:dyDescent="0.15">
      <c r="A43" s="89"/>
      <c r="B43" s="96">
        <v>59</v>
      </c>
      <c r="C43" s="52"/>
      <c r="D43" s="165">
        <v>31173</v>
      </c>
      <c r="E43" s="221">
        <f t="shared" si="4"/>
        <v>-306</v>
      </c>
      <c r="F43" s="165">
        <v>29283</v>
      </c>
      <c r="G43" s="221">
        <f t="shared" si="0"/>
        <v>-188</v>
      </c>
      <c r="H43" s="165">
        <v>323</v>
      </c>
      <c r="I43" s="221">
        <f t="shared" si="15"/>
        <v>-39</v>
      </c>
      <c r="J43" s="172">
        <v>565</v>
      </c>
      <c r="K43" s="221">
        <f t="shared" si="13"/>
        <v>-70</v>
      </c>
      <c r="L43" s="167" t="s">
        <v>7</v>
      </c>
      <c r="M43" s="167" t="s">
        <v>7</v>
      </c>
      <c r="N43" s="350">
        <v>663</v>
      </c>
      <c r="O43" s="350"/>
      <c r="P43" s="350"/>
      <c r="Q43" s="350"/>
      <c r="R43" s="165">
        <v>339</v>
      </c>
      <c r="S43" s="221">
        <f t="shared" si="1"/>
        <v>31</v>
      </c>
      <c r="T43" s="165">
        <v>170</v>
      </c>
      <c r="U43" s="167" t="s">
        <v>7</v>
      </c>
      <c r="V43" s="165">
        <f t="shared" si="11"/>
        <v>833</v>
      </c>
      <c r="W43" s="220">
        <f t="shared" si="2"/>
        <v>-32</v>
      </c>
      <c r="X43" s="169">
        <v>93.9</v>
      </c>
      <c r="Y43" s="288">
        <f t="shared" si="3"/>
        <v>0.30000000000001137</v>
      </c>
      <c r="Z43" s="170">
        <v>2.7</v>
      </c>
      <c r="AA43" s="289">
        <f t="shared" si="3"/>
        <v>0</v>
      </c>
      <c r="AB43" s="103"/>
      <c r="AC43" s="96">
        <v>59</v>
      </c>
      <c r="AD43" s="86"/>
      <c r="AF43" s="120">
        <f t="shared" si="14"/>
        <v>31173</v>
      </c>
      <c r="AG43" s="120">
        <f t="shared" si="12"/>
        <v>0</v>
      </c>
      <c r="AI43" s="116"/>
    </row>
    <row r="44" spans="1:35" s="34" customFormat="1" ht="17.25" customHeight="1" x14ac:dyDescent="0.15">
      <c r="A44" s="89"/>
      <c r="B44" s="96">
        <v>60</v>
      </c>
      <c r="C44" s="52"/>
      <c r="D44" s="165">
        <v>30932</v>
      </c>
      <c r="E44" s="221">
        <f t="shared" si="4"/>
        <v>-241</v>
      </c>
      <c r="F44" s="165">
        <v>29118</v>
      </c>
      <c r="G44" s="221">
        <f t="shared" si="0"/>
        <v>-165</v>
      </c>
      <c r="H44" s="165">
        <v>314</v>
      </c>
      <c r="I44" s="221">
        <f t="shared" si="15"/>
        <v>-9</v>
      </c>
      <c r="J44" s="172">
        <v>489</v>
      </c>
      <c r="K44" s="221">
        <f t="shared" si="13"/>
        <v>-76</v>
      </c>
      <c r="L44" s="167" t="s">
        <v>7</v>
      </c>
      <c r="M44" s="167" t="s">
        <v>7</v>
      </c>
      <c r="N44" s="350">
        <v>629</v>
      </c>
      <c r="O44" s="350"/>
      <c r="P44" s="350"/>
      <c r="Q44" s="350"/>
      <c r="R44" s="165">
        <v>382</v>
      </c>
      <c r="S44" s="221">
        <f t="shared" si="1"/>
        <v>43</v>
      </c>
      <c r="T44" s="165">
        <v>183</v>
      </c>
      <c r="U44" s="167" t="s">
        <v>7</v>
      </c>
      <c r="V44" s="165">
        <f t="shared" si="11"/>
        <v>812</v>
      </c>
      <c r="W44" s="220">
        <f t="shared" si="2"/>
        <v>-21</v>
      </c>
      <c r="X44" s="169">
        <v>94.1</v>
      </c>
      <c r="Y44" s="288">
        <f t="shared" si="3"/>
        <v>0.19999999999998863</v>
      </c>
      <c r="Z44" s="170">
        <v>2.6</v>
      </c>
      <c r="AA44" s="222">
        <f t="shared" si="3"/>
        <v>-0.10000000000000009</v>
      </c>
      <c r="AB44" s="103"/>
      <c r="AC44" s="96">
        <v>60</v>
      </c>
      <c r="AD44" s="86"/>
      <c r="AF44" s="120">
        <f t="shared" si="14"/>
        <v>30932</v>
      </c>
      <c r="AG44" s="120">
        <f t="shared" si="12"/>
        <v>0</v>
      </c>
      <c r="AI44" s="116"/>
    </row>
    <row r="45" spans="1:35" s="34" customFormat="1" ht="17.25" customHeight="1" x14ac:dyDescent="0.15">
      <c r="A45" s="89"/>
      <c r="B45" s="96"/>
      <c r="C45" s="52"/>
      <c r="D45" s="165"/>
      <c r="E45" s="221"/>
      <c r="F45" s="165"/>
      <c r="G45" s="221"/>
      <c r="H45" s="165"/>
      <c r="I45" s="221"/>
      <c r="J45" s="172"/>
      <c r="K45" s="221"/>
      <c r="L45" s="167"/>
      <c r="M45" s="167"/>
      <c r="N45" s="168"/>
      <c r="O45" s="171"/>
      <c r="P45" s="171"/>
      <c r="Q45" s="171"/>
      <c r="R45" s="165"/>
      <c r="S45" s="221"/>
      <c r="T45" s="165"/>
      <c r="U45" s="167"/>
      <c r="V45" s="165"/>
      <c r="W45" s="220"/>
      <c r="X45" s="169"/>
      <c r="Y45" s="288"/>
      <c r="Z45" s="170"/>
      <c r="AA45" s="222"/>
      <c r="AB45" s="103"/>
      <c r="AC45" s="96"/>
      <c r="AD45" s="86"/>
      <c r="AF45" s="120"/>
      <c r="AG45" s="120"/>
      <c r="AI45" s="116"/>
    </row>
    <row r="46" spans="1:35" s="34" customFormat="1" ht="17.25" customHeight="1" x14ac:dyDescent="0.15">
      <c r="A46" s="89"/>
      <c r="B46" s="96">
        <v>61</v>
      </c>
      <c r="C46" s="52"/>
      <c r="D46" s="165">
        <v>32283</v>
      </c>
      <c r="E46" s="221">
        <f>D46-D44</f>
        <v>1351</v>
      </c>
      <c r="F46" s="165">
        <v>30546</v>
      </c>
      <c r="G46" s="221">
        <f>F46-F44</f>
        <v>1428</v>
      </c>
      <c r="H46" s="165">
        <v>282</v>
      </c>
      <c r="I46" s="221">
        <f>H46-H44</f>
        <v>-32</v>
      </c>
      <c r="J46" s="172">
        <v>369</v>
      </c>
      <c r="K46" s="221">
        <f>J46-J44</f>
        <v>-120</v>
      </c>
      <c r="L46" s="167" t="s">
        <v>7</v>
      </c>
      <c r="M46" s="167" t="s">
        <v>7</v>
      </c>
      <c r="N46" s="350">
        <v>669</v>
      </c>
      <c r="O46" s="350"/>
      <c r="P46" s="350"/>
      <c r="Q46" s="350"/>
      <c r="R46" s="165">
        <v>417</v>
      </c>
      <c r="S46" s="221">
        <f>R46-R44</f>
        <v>35</v>
      </c>
      <c r="T46" s="165">
        <v>149</v>
      </c>
      <c r="U46" s="167" t="s">
        <v>7</v>
      </c>
      <c r="V46" s="165">
        <f>N46+T46</f>
        <v>818</v>
      </c>
      <c r="W46" s="220">
        <f>V46-V44</f>
        <v>6</v>
      </c>
      <c r="X46" s="169">
        <v>94.6</v>
      </c>
      <c r="Y46" s="288">
        <f>X46-X44</f>
        <v>0.5</v>
      </c>
      <c r="Z46" s="170">
        <v>2.5</v>
      </c>
      <c r="AA46" s="222">
        <f>Z46-Z44</f>
        <v>-0.10000000000000009</v>
      </c>
      <c r="AB46" s="103"/>
      <c r="AC46" s="96">
        <v>61</v>
      </c>
      <c r="AD46" s="86"/>
      <c r="AF46" s="120">
        <f>R46+N46+J46+H46+F46</f>
        <v>32283</v>
      </c>
      <c r="AG46" s="120">
        <f>AF46-D46</f>
        <v>0</v>
      </c>
      <c r="AI46" s="116"/>
    </row>
    <row r="47" spans="1:35" s="34" customFormat="1" ht="17.25" customHeight="1" x14ac:dyDescent="0.15">
      <c r="A47" s="89"/>
      <c r="B47" s="96">
        <v>62</v>
      </c>
      <c r="C47" s="52"/>
      <c r="D47" s="165">
        <v>33183</v>
      </c>
      <c r="E47" s="221">
        <f t="shared" si="4"/>
        <v>900</v>
      </c>
      <c r="F47" s="165">
        <v>31293</v>
      </c>
      <c r="G47" s="221">
        <f t="shared" si="0"/>
        <v>747</v>
      </c>
      <c r="H47" s="165">
        <v>370</v>
      </c>
      <c r="I47" s="221">
        <f t="shared" si="15"/>
        <v>88</v>
      </c>
      <c r="J47" s="172">
        <v>407</v>
      </c>
      <c r="K47" s="221">
        <f t="shared" si="13"/>
        <v>38</v>
      </c>
      <c r="L47" s="167" t="s">
        <v>7</v>
      </c>
      <c r="M47" s="167" t="s">
        <v>7</v>
      </c>
      <c r="N47" s="350">
        <v>608</v>
      </c>
      <c r="O47" s="350"/>
      <c r="P47" s="350"/>
      <c r="Q47" s="350"/>
      <c r="R47" s="165">
        <v>505</v>
      </c>
      <c r="S47" s="221">
        <f t="shared" si="1"/>
        <v>88</v>
      </c>
      <c r="T47" s="165">
        <v>108</v>
      </c>
      <c r="U47" s="167" t="s">
        <v>7</v>
      </c>
      <c r="V47" s="165">
        <f>N47+T47</f>
        <v>716</v>
      </c>
      <c r="W47" s="220">
        <f t="shared" si="2"/>
        <v>-102</v>
      </c>
      <c r="X47" s="169">
        <v>94.3</v>
      </c>
      <c r="Y47" s="222">
        <f t="shared" si="3"/>
        <v>-0.29999999999999716</v>
      </c>
      <c r="Z47" s="170">
        <v>2.2000000000000002</v>
      </c>
      <c r="AA47" s="222">
        <f t="shared" si="3"/>
        <v>-0.29999999999999982</v>
      </c>
      <c r="AB47" s="103"/>
      <c r="AC47" s="96">
        <v>62</v>
      </c>
      <c r="AD47" s="86"/>
      <c r="AF47" s="120">
        <f>R47+N47+J47+H47+F47</f>
        <v>33183</v>
      </c>
      <c r="AG47" s="120">
        <f>AF47-D47</f>
        <v>0</v>
      </c>
      <c r="AI47" s="116"/>
    </row>
    <row r="48" spans="1:35" s="34" customFormat="1" ht="17.25" customHeight="1" x14ac:dyDescent="0.15">
      <c r="A48" s="89"/>
      <c r="B48" s="96">
        <v>63</v>
      </c>
      <c r="C48" s="52"/>
      <c r="D48" s="165">
        <v>34368</v>
      </c>
      <c r="E48" s="221">
        <f t="shared" si="4"/>
        <v>1185</v>
      </c>
      <c r="F48" s="165">
        <v>32376</v>
      </c>
      <c r="G48" s="221">
        <f t="shared" si="0"/>
        <v>1083</v>
      </c>
      <c r="H48" s="165">
        <v>342</v>
      </c>
      <c r="I48" s="221">
        <f t="shared" si="15"/>
        <v>-28</v>
      </c>
      <c r="J48" s="172">
        <v>451</v>
      </c>
      <c r="K48" s="221">
        <f t="shared" si="13"/>
        <v>44</v>
      </c>
      <c r="L48" s="167" t="s">
        <v>7</v>
      </c>
      <c r="M48" s="167" t="s">
        <v>7</v>
      </c>
      <c r="N48" s="350">
        <v>668</v>
      </c>
      <c r="O48" s="350"/>
      <c r="P48" s="350"/>
      <c r="Q48" s="350"/>
      <c r="R48" s="165">
        <v>531</v>
      </c>
      <c r="S48" s="221">
        <f t="shared" si="1"/>
        <v>26</v>
      </c>
      <c r="T48" s="165">
        <v>160</v>
      </c>
      <c r="U48" s="167" t="s">
        <v>7</v>
      </c>
      <c r="V48" s="165">
        <f>N48+T48</f>
        <v>828</v>
      </c>
      <c r="W48" s="220">
        <f t="shared" si="2"/>
        <v>112</v>
      </c>
      <c r="X48" s="169">
        <v>94.2</v>
      </c>
      <c r="Y48" s="222">
        <f t="shared" si="3"/>
        <v>-9.9999999999994316E-2</v>
      </c>
      <c r="Z48" s="170">
        <v>2.4</v>
      </c>
      <c r="AA48" s="286">
        <f t="shared" si="3"/>
        <v>0.19999999999999973</v>
      </c>
      <c r="AB48" s="103"/>
      <c r="AC48" s="96">
        <v>63</v>
      </c>
      <c r="AD48" s="86"/>
      <c r="AF48" s="120">
        <f>R48+N48+J48+H48+F48</f>
        <v>34368</v>
      </c>
      <c r="AG48" s="120">
        <f>AF48-D48</f>
        <v>0</v>
      </c>
      <c r="AI48" s="116"/>
    </row>
    <row r="49" spans="1:35" s="34" customFormat="1" ht="17.25" customHeight="1" x14ac:dyDescent="0.15">
      <c r="A49" s="89"/>
      <c r="B49" s="96"/>
      <c r="C49" s="52"/>
      <c r="D49" s="165"/>
      <c r="E49" s="221"/>
      <c r="F49" s="165"/>
      <c r="G49" s="221"/>
      <c r="H49" s="165"/>
      <c r="I49" s="221"/>
      <c r="J49" s="172"/>
      <c r="K49" s="221"/>
      <c r="L49" s="167"/>
      <c r="M49" s="167"/>
      <c r="N49" s="168"/>
      <c r="O49" s="171"/>
      <c r="P49" s="171"/>
      <c r="Q49" s="171"/>
      <c r="R49" s="165"/>
      <c r="S49" s="221"/>
      <c r="T49" s="165"/>
      <c r="U49" s="167"/>
      <c r="V49" s="165"/>
      <c r="W49" s="220"/>
      <c r="X49" s="169"/>
      <c r="Y49" s="222"/>
      <c r="Z49" s="170"/>
      <c r="AA49" s="286"/>
      <c r="AB49" s="103"/>
      <c r="AC49" s="96"/>
      <c r="AD49" s="86"/>
      <c r="AF49" s="120"/>
      <c r="AG49" s="120"/>
      <c r="AI49" s="116"/>
    </row>
    <row r="50" spans="1:35" s="34" customFormat="1" ht="17.25" customHeight="1" x14ac:dyDescent="0.15">
      <c r="A50" s="94" t="s">
        <v>28</v>
      </c>
      <c r="B50" s="96" t="s">
        <v>26</v>
      </c>
      <c r="C50" s="100" t="s">
        <v>25</v>
      </c>
      <c r="D50" s="165">
        <v>35137</v>
      </c>
      <c r="E50" s="221">
        <f>D50-D48</f>
        <v>769</v>
      </c>
      <c r="F50" s="165">
        <v>32479</v>
      </c>
      <c r="G50" s="221">
        <f>F50-F48</f>
        <v>103</v>
      </c>
      <c r="H50" s="165">
        <v>557</v>
      </c>
      <c r="I50" s="221">
        <f>H50-H48</f>
        <v>215</v>
      </c>
      <c r="J50" s="172">
        <v>502</v>
      </c>
      <c r="K50" s="221">
        <f>J50-J48</f>
        <v>51</v>
      </c>
      <c r="L50" s="167" t="s">
        <v>7</v>
      </c>
      <c r="M50" s="167" t="s">
        <v>7</v>
      </c>
      <c r="N50" s="350">
        <v>848</v>
      </c>
      <c r="O50" s="350"/>
      <c r="P50" s="350"/>
      <c r="Q50" s="350"/>
      <c r="R50" s="165">
        <v>751</v>
      </c>
      <c r="S50" s="221">
        <f>R50-R48</f>
        <v>220</v>
      </c>
      <c r="T50" s="165">
        <v>135</v>
      </c>
      <c r="U50" s="167" t="s">
        <v>7</v>
      </c>
      <c r="V50" s="165">
        <f t="shared" ref="V50:V59" si="16">N50+T50</f>
        <v>983</v>
      </c>
      <c r="W50" s="220">
        <f>V50-V48</f>
        <v>155</v>
      </c>
      <c r="X50" s="169">
        <v>92.4</v>
      </c>
      <c r="Y50" s="222">
        <f>X50-X48</f>
        <v>-1.7999999999999972</v>
      </c>
      <c r="Z50" s="170">
        <v>2.8</v>
      </c>
      <c r="AA50" s="286">
        <f>Z50-Z48</f>
        <v>0.39999999999999991</v>
      </c>
      <c r="AB50" s="104" t="s">
        <v>28</v>
      </c>
      <c r="AC50" s="96" t="s">
        <v>26</v>
      </c>
      <c r="AD50" s="99" t="s">
        <v>25</v>
      </c>
      <c r="AF50" s="120">
        <f t="shared" ref="AF50:AF59" si="17">R50+N50+J50+H50+F50</f>
        <v>35137</v>
      </c>
      <c r="AG50" s="120">
        <f t="shared" ref="AG50:AG59" si="18">AF50-D50</f>
        <v>0</v>
      </c>
      <c r="AI50" s="116"/>
    </row>
    <row r="51" spans="1:35" s="34" customFormat="1" ht="17.25" customHeight="1" x14ac:dyDescent="0.15">
      <c r="A51" s="89"/>
      <c r="B51" s="97" t="s">
        <v>29</v>
      </c>
      <c r="C51" s="52"/>
      <c r="D51" s="165">
        <v>34657</v>
      </c>
      <c r="E51" s="221">
        <f t="shared" si="4"/>
        <v>-480</v>
      </c>
      <c r="F51" s="165">
        <v>32483</v>
      </c>
      <c r="G51" s="221">
        <f t="shared" si="0"/>
        <v>4</v>
      </c>
      <c r="H51" s="165">
        <v>518</v>
      </c>
      <c r="I51" s="221">
        <f t="shared" si="15"/>
        <v>-39</v>
      </c>
      <c r="J51" s="172">
        <v>312</v>
      </c>
      <c r="K51" s="221">
        <f t="shared" si="13"/>
        <v>-190</v>
      </c>
      <c r="L51" s="167" t="s">
        <v>7</v>
      </c>
      <c r="M51" s="167" t="s">
        <v>7</v>
      </c>
      <c r="N51" s="350">
        <v>809</v>
      </c>
      <c r="O51" s="350"/>
      <c r="P51" s="350"/>
      <c r="Q51" s="350"/>
      <c r="R51" s="165">
        <v>535</v>
      </c>
      <c r="S51" s="221">
        <f t="shared" si="1"/>
        <v>-216</v>
      </c>
      <c r="T51" s="165">
        <v>167</v>
      </c>
      <c r="U51" s="167" t="s">
        <v>7</v>
      </c>
      <c r="V51" s="165">
        <f t="shared" si="16"/>
        <v>976</v>
      </c>
      <c r="W51" s="220">
        <f t="shared" si="2"/>
        <v>-7</v>
      </c>
      <c r="X51" s="169">
        <v>93.7</v>
      </c>
      <c r="Y51" s="288">
        <f t="shared" si="3"/>
        <v>1.2999999999999972</v>
      </c>
      <c r="Z51" s="170">
        <v>2.8</v>
      </c>
      <c r="AA51" s="290">
        <f t="shared" si="3"/>
        <v>0</v>
      </c>
      <c r="AB51" s="103"/>
      <c r="AC51" s="97" t="s">
        <v>29</v>
      </c>
      <c r="AD51" s="86"/>
      <c r="AF51" s="120">
        <f t="shared" si="17"/>
        <v>34657</v>
      </c>
      <c r="AG51" s="120">
        <f t="shared" si="18"/>
        <v>0</v>
      </c>
      <c r="AI51" s="116"/>
    </row>
    <row r="52" spans="1:35" s="34" customFormat="1" ht="17.25" customHeight="1" x14ac:dyDescent="0.15">
      <c r="A52" s="89"/>
      <c r="B52" s="97" t="s">
        <v>30</v>
      </c>
      <c r="C52" s="52"/>
      <c r="D52" s="165">
        <v>33857</v>
      </c>
      <c r="E52" s="221">
        <f t="shared" si="4"/>
        <v>-800</v>
      </c>
      <c r="F52" s="165">
        <v>32152</v>
      </c>
      <c r="G52" s="221">
        <f t="shared" si="0"/>
        <v>-331</v>
      </c>
      <c r="H52" s="165">
        <v>383</v>
      </c>
      <c r="I52" s="221">
        <f t="shared" si="15"/>
        <v>-135</v>
      </c>
      <c r="J52" s="172">
        <v>229</v>
      </c>
      <c r="K52" s="221">
        <f t="shared" si="13"/>
        <v>-83</v>
      </c>
      <c r="L52" s="167" t="s">
        <v>7</v>
      </c>
      <c r="M52" s="167" t="s">
        <v>7</v>
      </c>
      <c r="N52" s="350">
        <v>670</v>
      </c>
      <c r="O52" s="350"/>
      <c r="P52" s="350"/>
      <c r="Q52" s="350"/>
      <c r="R52" s="165">
        <v>423</v>
      </c>
      <c r="S52" s="221">
        <f t="shared" si="1"/>
        <v>-112</v>
      </c>
      <c r="T52" s="165">
        <v>145</v>
      </c>
      <c r="U52" s="167" t="s">
        <v>7</v>
      </c>
      <c r="V52" s="165">
        <f t="shared" si="16"/>
        <v>815</v>
      </c>
      <c r="W52" s="220">
        <f t="shared" si="2"/>
        <v>-161</v>
      </c>
      <c r="X52" s="169">
        <v>95</v>
      </c>
      <c r="Y52" s="288">
        <f t="shared" si="3"/>
        <v>1.2999999999999972</v>
      </c>
      <c r="Z52" s="170">
        <v>2.4</v>
      </c>
      <c r="AA52" s="222">
        <f t="shared" si="3"/>
        <v>-0.39999999999999991</v>
      </c>
      <c r="AB52" s="103"/>
      <c r="AC52" s="97" t="s">
        <v>30</v>
      </c>
      <c r="AD52" s="86"/>
      <c r="AF52" s="120">
        <f t="shared" si="17"/>
        <v>33857</v>
      </c>
      <c r="AG52" s="120">
        <f t="shared" si="18"/>
        <v>0</v>
      </c>
      <c r="AI52" s="116"/>
    </row>
    <row r="53" spans="1:35" s="34" customFormat="1" ht="17.25" customHeight="1" x14ac:dyDescent="0.15">
      <c r="A53" s="89"/>
      <c r="B53" s="97" t="s">
        <v>31</v>
      </c>
      <c r="C53" s="52"/>
      <c r="D53" s="165">
        <v>33300</v>
      </c>
      <c r="E53" s="221">
        <f t="shared" si="4"/>
        <v>-557</v>
      </c>
      <c r="F53" s="165">
        <v>31983</v>
      </c>
      <c r="G53" s="221">
        <f t="shared" si="0"/>
        <v>-169</v>
      </c>
      <c r="H53" s="165">
        <v>286</v>
      </c>
      <c r="I53" s="221">
        <f t="shared" si="15"/>
        <v>-97</v>
      </c>
      <c r="J53" s="172">
        <v>175</v>
      </c>
      <c r="K53" s="221">
        <f t="shared" si="13"/>
        <v>-54</v>
      </c>
      <c r="L53" s="167" t="s">
        <v>7</v>
      </c>
      <c r="M53" s="167" t="s">
        <v>7</v>
      </c>
      <c r="N53" s="350">
        <v>535</v>
      </c>
      <c r="O53" s="350"/>
      <c r="P53" s="350"/>
      <c r="Q53" s="350"/>
      <c r="R53" s="165">
        <v>321</v>
      </c>
      <c r="S53" s="221">
        <f t="shared" si="1"/>
        <v>-102</v>
      </c>
      <c r="T53" s="165">
        <v>89</v>
      </c>
      <c r="U53" s="167" t="s">
        <v>7</v>
      </c>
      <c r="V53" s="165">
        <f t="shared" si="16"/>
        <v>624</v>
      </c>
      <c r="W53" s="220">
        <f t="shared" si="2"/>
        <v>-191</v>
      </c>
      <c r="X53" s="169">
        <v>96</v>
      </c>
      <c r="Y53" s="288">
        <f t="shared" si="3"/>
        <v>1</v>
      </c>
      <c r="Z53" s="170">
        <v>1.9</v>
      </c>
      <c r="AA53" s="222">
        <f t="shared" si="3"/>
        <v>-0.5</v>
      </c>
      <c r="AB53" s="103"/>
      <c r="AC53" s="97" t="s">
        <v>31</v>
      </c>
      <c r="AD53" s="86"/>
      <c r="AF53" s="120">
        <f t="shared" si="17"/>
        <v>33300</v>
      </c>
      <c r="AG53" s="120">
        <f t="shared" si="18"/>
        <v>0</v>
      </c>
      <c r="AI53" s="116"/>
    </row>
    <row r="54" spans="1:35" s="34" customFormat="1" ht="17.25" customHeight="1" x14ac:dyDescent="0.15">
      <c r="A54" s="89"/>
      <c r="B54" s="97" t="s">
        <v>32</v>
      </c>
      <c r="C54" s="52"/>
      <c r="D54" s="165">
        <v>32962</v>
      </c>
      <c r="E54" s="221">
        <f t="shared" si="4"/>
        <v>-338</v>
      </c>
      <c r="F54" s="165">
        <v>31954</v>
      </c>
      <c r="G54" s="221">
        <f t="shared" si="0"/>
        <v>-29</v>
      </c>
      <c r="H54" s="165">
        <v>149</v>
      </c>
      <c r="I54" s="221">
        <f t="shared" si="15"/>
        <v>-137</v>
      </c>
      <c r="J54" s="172">
        <v>130</v>
      </c>
      <c r="K54" s="221">
        <f t="shared" si="13"/>
        <v>-45</v>
      </c>
      <c r="L54" s="167" t="s">
        <v>7</v>
      </c>
      <c r="M54" s="167" t="s">
        <v>7</v>
      </c>
      <c r="N54" s="350">
        <v>430</v>
      </c>
      <c r="O54" s="350"/>
      <c r="P54" s="350"/>
      <c r="Q54" s="350"/>
      <c r="R54" s="165">
        <v>299</v>
      </c>
      <c r="S54" s="221">
        <f t="shared" si="1"/>
        <v>-22</v>
      </c>
      <c r="T54" s="165">
        <v>59</v>
      </c>
      <c r="U54" s="167" t="s">
        <v>7</v>
      </c>
      <c r="V54" s="165">
        <f t="shared" si="16"/>
        <v>489</v>
      </c>
      <c r="W54" s="220">
        <f t="shared" si="2"/>
        <v>-135</v>
      </c>
      <c r="X54" s="169">
        <v>96.9</v>
      </c>
      <c r="Y54" s="288">
        <f t="shared" si="3"/>
        <v>0.90000000000000568</v>
      </c>
      <c r="Z54" s="170">
        <v>1.5</v>
      </c>
      <c r="AA54" s="222">
        <f t="shared" si="3"/>
        <v>-0.39999999999999991</v>
      </c>
      <c r="AB54" s="103"/>
      <c r="AC54" s="97" t="s">
        <v>32</v>
      </c>
      <c r="AD54" s="86"/>
      <c r="AF54" s="120">
        <f t="shared" si="17"/>
        <v>32962</v>
      </c>
      <c r="AG54" s="120">
        <f t="shared" si="18"/>
        <v>0</v>
      </c>
      <c r="AI54" s="116"/>
    </row>
    <row r="55" spans="1:35" s="34" customFormat="1" ht="17.25" customHeight="1" x14ac:dyDescent="0.15">
      <c r="A55" s="89"/>
      <c r="B55" s="97" t="s">
        <v>33</v>
      </c>
      <c r="C55" s="52"/>
      <c r="D55" s="165">
        <v>32982</v>
      </c>
      <c r="E55" s="221">
        <f t="shared" si="4"/>
        <v>20</v>
      </c>
      <c r="F55" s="165">
        <v>32003</v>
      </c>
      <c r="G55" s="221">
        <f t="shared" si="0"/>
        <v>49</v>
      </c>
      <c r="H55" s="165">
        <v>94</v>
      </c>
      <c r="I55" s="221">
        <f t="shared" si="15"/>
        <v>-55</v>
      </c>
      <c r="J55" s="172">
        <v>151</v>
      </c>
      <c r="K55" s="221">
        <f t="shared" si="13"/>
        <v>21</v>
      </c>
      <c r="L55" s="167" t="s">
        <v>7</v>
      </c>
      <c r="M55" s="167" t="s">
        <v>7</v>
      </c>
      <c r="N55" s="350">
        <v>376</v>
      </c>
      <c r="O55" s="350"/>
      <c r="P55" s="350"/>
      <c r="Q55" s="350"/>
      <c r="R55" s="165">
        <v>358</v>
      </c>
      <c r="S55" s="221">
        <f t="shared" si="1"/>
        <v>59</v>
      </c>
      <c r="T55" s="165">
        <v>53</v>
      </c>
      <c r="U55" s="167" t="s">
        <v>7</v>
      </c>
      <c r="V55" s="165">
        <f t="shared" si="16"/>
        <v>429</v>
      </c>
      <c r="W55" s="220">
        <f t="shared" si="2"/>
        <v>-60</v>
      </c>
      <c r="X55" s="169">
        <v>97</v>
      </c>
      <c r="Y55" s="288">
        <f t="shared" si="3"/>
        <v>9.9999999999994316E-2</v>
      </c>
      <c r="Z55" s="170">
        <v>1.3</v>
      </c>
      <c r="AA55" s="222">
        <f t="shared" si="3"/>
        <v>-0.19999999999999996</v>
      </c>
      <c r="AB55" s="103"/>
      <c r="AC55" s="97" t="s">
        <v>33</v>
      </c>
      <c r="AD55" s="86"/>
      <c r="AF55" s="120">
        <f t="shared" si="17"/>
        <v>32982</v>
      </c>
      <c r="AG55" s="120">
        <f t="shared" si="18"/>
        <v>0</v>
      </c>
      <c r="AI55" s="116"/>
    </row>
    <row r="56" spans="1:35" s="34" customFormat="1" ht="17.25" customHeight="1" x14ac:dyDescent="0.15">
      <c r="A56" s="89"/>
      <c r="B56" s="97" t="s">
        <v>34</v>
      </c>
      <c r="C56" s="52"/>
      <c r="D56" s="165">
        <v>32315</v>
      </c>
      <c r="E56" s="221">
        <f t="shared" si="4"/>
        <v>-667</v>
      </c>
      <c r="F56" s="165">
        <v>31503</v>
      </c>
      <c r="G56" s="221">
        <f t="shared" si="0"/>
        <v>-500</v>
      </c>
      <c r="H56" s="165">
        <v>61</v>
      </c>
      <c r="I56" s="221">
        <f t="shared" si="15"/>
        <v>-33</v>
      </c>
      <c r="J56" s="172">
        <v>91</v>
      </c>
      <c r="K56" s="221">
        <f t="shared" si="13"/>
        <v>-60</v>
      </c>
      <c r="L56" s="167" t="s">
        <v>7</v>
      </c>
      <c r="M56" s="167" t="s">
        <v>7</v>
      </c>
      <c r="N56" s="350">
        <v>322</v>
      </c>
      <c r="O56" s="350"/>
      <c r="P56" s="350"/>
      <c r="Q56" s="350"/>
      <c r="R56" s="165">
        <v>338</v>
      </c>
      <c r="S56" s="221">
        <f t="shared" si="1"/>
        <v>-20</v>
      </c>
      <c r="T56" s="165">
        <v>31</v>
      </c>
      <c r="U56" s="167" t="s">
        <v>7</v>
      </c>
      <c r="V56" s="165">
        <f t="shared" si="16"/>
        <v>353</v>
      </c>
      <c r="W56" s="220">
        <f t="shared" si="2"/>
        <v>-76</v>
      </c>
      <c r="X56" s="169">
        <v>97.5</v>
      </c>
      <c r="Y56" s="288">
        <f t="shared" si="3"/>
        <v>0.5</v>
      </c>
      <c r="Z56" s="170">
        <v>1.1000000000000001</v>
      </c>
      <c r="AA56" s="222">
        <f t="shared" si="3"/>
        <v>-0.19999999999999996</v>
      </c>
      <c r="AB56" s="103"/>
      <c r="AC56" s="97" t="s">
        <v>34</v>
      </c>
      <c r="AD56" s="86"/>
      <c r="AF56" s="120">
        <f t="shared" si="17"/>
        <v>32315</v>
      </c>
      <c r="AG56" s="120">
        <f t="shared" si="18"/>
        <v>0</v>
      </c>
      <c r="AI56" s="116"/>
    </row>
    <row r="57" spans="1:35" s="34" customFormat="1" ht="17.25" customHeight="1" x14ac:dyDescent="0.15">
      <c r="A57" s="89"/>
      <c r="B57" s="97" t="s">
        <v>35</v>
      </c>
      <c r="C57" s="52"/>
      <c r="D57" s="165">
        <v>31337</v>
      </c>
      <c r="E57" s="221">
        <f t="shared" si="4"/>
        <v>-978</v>
      </c>
      <c r="F57" s="165">
        <v>30484</v>
      </c>
      <c r="G57" s="221">
        <f t="shared" si="0"/>
        <v>-1019</v>
      </c>
      <c r="H57" s="165">
        <v>29</v>
      </c>
      <c r="I57" s="221">
        <f t="shared" si="15"/>
        <v>-32</v>
      </c>
      <c r="J57" s="172">
        <v>90</v>
      </c>
      <c r="K57" s="221">
        <f t="shared" si="13"/>
        <v>-1</v>
      </c>
      <c r="L57" s="167" t="s">
        <v>7</v>
      </c>
      <c r="M57" s="167" t="s">
        <v>7</v>
      </c>
      <c r="N57" s="350">
        <v>337</v>
      </c>
      <c r="O57" s="350"/>
      <c r="P57" s="350"/>
      <c r="Q57" s="350"/>
      <c r="R57" s="165">
        <v>397</v>
      </c>
      <c r="S57" s="221">
        <f t="shared" si="1"/>
        <v>59</v>
      </c>
      <c r="T57" s="165">
        <v>28</v>
      </c>
      <c r="U57" s="167" t="s">
        <v>7</v>
      </c>
      <c r="V57" s="165">
        <f t="shared" si="16"/>
        <v>365</v>
      </c>
      <c r="W57" s="220">
        <f t="shared" si="2"/>
        <v>12</v>
      </c>
      <c r="X57" s="169">
        <v>97.3</v>
      </c>
      <c r="Y57" s="222">
        <f t="shared" si="3"/>
        <v>-0.20000000000000284</v>
      </c>
      <c r="Z57" s="170">
        <v>1.2</v>
      </c>
      <c r="AA57" s="291">
        <f t="shared" si="3"/>
        <v>9.9999999999999867E-2</v>
      </c>
      <c r="AB57" s="103"/>
      <c r="AC57" s="97" t="s">
        <v>35</v>
      </c>
      <c r="AD57" s="86"/>
      <c r="AF57" s="120">
        <f t="shared" si="17"/>
        <v>31337</v>
      </c>
      <c r="AG57" s="120">
        <f t="shared" si="18"/>
        <v>0</v>
      </c>
      <c r="AI57" s="116"/>
    </row>
    <row r="58" spans="1:35" s="34" customFormat="1" ht="17.25" customHeight="1" x14ac:dyDescent="0.15">
      <c r="A58" s="89"/>
      <c r="B58" s="97" t="s">
        <v>36</v>
      </c>
      <c r="C58" s="52"/>
      <c r="D58" s="165">
        <v>30838</v>
      </c>
      <c r="E58" s="221">
        <f t="shared" si="4"/>
        <v>-499</v>
      </c>
      <c r="F58" s="165">
        <v>29958</v>
      </c>
      <c r="G58" s="221">
        <f t="shared" si="0"/>
        <v>-526</v>
      </c>
      <c r="H58" s="165">
        <v>31</v>
      </c>
      <c r="I58" s="221">
        <f t="shared" si="15"/>
        <v>2</v>
      </c>
      <c r="J58" s="172">
        <v>60</v>
      </c>
      <c r="K58" s="221">
        <f t="shared" si="13"/>
        <v>-30</v>
      </c>
      <c r="L58" s="167" t="s">
        <v>7</v>
      </c>
      <c r="M58" s="167" t="s">
        <v>7</v>
      </c>
      <c r="N58" s="350">
        <v>372</v>
      </c>
      <c r="O58" s="350"/>
      <c r="P58" s="350"/>
      <c r="Q58" s="350"/>
      <c r="R58" s="165">
        <v>417</v>
      </c>
      <c r="S58" s="221">
        <f t="shared" si="1"/>
        <v>20</v>
      </c>
      <c r="T58" s="165">
        <v>34</v>
      </c>
      <c r="U58" s="167" t="s">
        <v>7</v>
      </c>
      <c r="V58" s="165">
        <f t="shared" si="16"/>
        <v>406</v>
      </c>
      <c r="W58" s="220">
        <f t="shared" si="2"/>
        <v>41</v>
      </c>
      <c r="X58" s="169">
        <v>97.1</v>
      </c>
      <c r="Y58" s="222">
        <f t="shared" si="3"/>
        <v>-0.20000000000000284</v>
      </c>
      <c r="Z58" s="170">
        <v>1.3</v>
      </c>
      <c r="AA58" s="291">
        <f t="shared" si="3"/>
        <v>0.10000000000000009</v>
      </c>
      <c r="AB58" s="103"/>
      <c r="AC58" s="97" t="s">
        <v>36</v>
      </c>
      <c r="AD58" s="86"/>
      <c r="AF58" s="120">
        <f t="shared" si="17"/>
        <v>30838</v>
      </c>
      <c r="AG58" s="120">
        <f t="shared" si="18"/>
        <v>0</v>
      </c>
      <c r="AI58" s="116"/>
    </row>
    <row r="59" spans="1:35" s="38" customFormat="1" ht="17.25" customHeight="1" x14ac:dyDescent="0.15">
      <c r="A59" s="89"/>
      <c r="B59" s="97" t="s">
        <v>15</v>
      </c>
      <c r="C59" s="52"/>
      <c r="D59" s="165">
        <v>31202</v>
      </c>
      <c r="E59" s="221">
        <f t="shared" si="4"/>
        <v>364</v>
      </c>
      <c r="F59" s="165">
        <v>30334</v>
      </c>
      <c r="G59" s="221">
        <f t="shared" si="0"/>
        <v>376</v>
      </c>
      <c r="H59" s="165">
        <v>22</v>
      </c>
      <c r="I59" s="221">
        <f t="shared" si="15"/>
        <v>-9</v>
      </c>
      <c r="J59" s="172">
        <v>75</v>
      </c>
      <c r="K59" s="221">
        <f t="shared" si="13"/>
        <v>15</v>
      </c>
      <c r="L59" s="167" t="s">
        <v>7</v>
      </c>
      <c r="M59" s="167" t="s">
        <v>7</v>
      </c>
      <c r="N59" s="350">
        <v>323</v>
      </c>
      <c r="O59" s="350"/>
      <c r="P59" s="350"/>
      <c r="Q59" s="350"/>
      <c r="R59" s="165">
        <v>448</v>
      </c>
      <c r="S59" s="221">
        <f t="shared" si="1"/>
        <v>31</v>
      </c>
      <c r="T59" s="165">
        <v>28</v>
      </c>
      <c r="U59" s="167" t="s">
        <v>7</v>
      </c>
      <c r="V59" s="165">
        <f t="shared" si="16"/>
        <v>351</v>
      </c>
      <c r="W59" s="220">
        <f t="shared" si="2"/>
        <v>-55</v>
      </c>
      <c r="X59" s="169">
        <v>97.2</v>
      </c>
      <c r="Y59" s="288">
        <f t="shared" ref="Y59:Y80" si="19">X59-X58</f>
        <v>0.10000000000000853</v>
      </c>
      <c r="Z59" s="170">
        <v>1.1000000000000001</v>
      </c>
      <c r="AA59" s="222">
        <f t="shared" ref="AA59:AA78" si="20">Z59-Z58</f>
        <v>-0.19999999999999996</v>
      </c>
      <c r="AB59" s="103"/>
      <c r="AC59" s="97" t="s">
        <v>15</v>
      </c>
      <c r="AD59" s="86"/>
      <c r="AF59" s="120">
        <f t="shared" si="17"/>
        <v>31202</v>
      </c>
      <c r="AG59" s="120">
        <f t="shared" si="18"/>
        <v>0</v>
      </c>
      <c r="AI59" s="116"/>
    </row>
    <row r="60" spans="1:35" s="38" customFormat="1" ht="17.25" customHeight="1" x14ac:dyDescent="0.15">
      <c r="A60" s="89"/>
      <c r="B60" s="97"/>
      <c r="C60" s="52"/>
      <c r="D60" s="165"/>
      <c r="E60" s="221"/>
      <c r="F60" s="165"/>
      <c r="G60" s="221"/>
      <c r="H60" s="165"/>
      <c r="I60" s="221"/>
      <c r="J60" s="172"/>
      <c r="K60" s="221"/>
      <c r="L60" s="167"/>
      <c r="M60" s="167"/>
      <c r="N60" s="168"/>
      <c r="O60" s="171"/>
      <c r="P60" s="171"/>
      <c r="Q60" s="171"/>
      <c r="R60" s="165"/>
      <c r="S60" s="221"/>
      <c r="T60" s="165"/>
      <c r="U60" s="167"/>
      <c r="V60" s="165"/>
      <c r="W60" s="220"/>
      <c r="X60" s="169"/>
      <c r="Y60" s="288"/>
      <c r="Z60" s="170"/>
      <c r="AA60" s="222"/>
      <c r="AB60" s="103"/>
      <c r="AC60" s="97"/>
      <c r="AD60" s="86"/>
      <c r="AF60" s="120"/>
      <c r="AG60" s="120"/>
      <c r="AI60" s="116"/>
    </row>
    <row r="61" spans="1:35" s="34" customFormat="1" ht="17.25" customHeight="1" x14ac:dyDescent="0.15">
      <c r="A61" s="89"/>
      <c r="B61" s="97" t="s">
        <v>37</v>
      </c>
      <c r="C61" s="52"/>
      <c r="D61" s="165">
        <v>30555</v>
      </c>
      <c r="E61" s="221">
        <f>D61-D59</f>
        <v>-647</v>
      </c>
      <c r="F61" s="165">
        <v>29705</v>
      </c>
      <c r="G61" s="221">
        <f>F61-F59</f>
        <v>-629</v>
      </c>
      <c r="H61" s="165">
        <v>15</v>
      </c>
      <c r="I61" s="221">
        <f>H61-H59</f>
        <v>-7</v>
      </c>
      <c r="J61" s="172">
        <v>8</v>
      </c>
      <c r="K61" s="221">
        <f>J61-J59</f>
        <v>-67</v>
      </c>
      <c r="L61" s="165">
        <v>64</v>
      </c>
      <c r="M61" s="166" t="s">
        <v>7</v>
      </c>
      <c r="N61" s="350">
        <v>265</v>
      </c>
      <c r="O61" s="350"/>
      <c r="P61" s="350"/>
      <c r="Q61" s="350"/>
      <c r="R61" s="165">
        <v>498</v>
      </c>
      <c r="S61" s="221">
        <f>R61-R59</f>
        <v>50</v>
      </c>
      <c r="T61" s="165">
        <v>19</v>
      </c>
      <c r="U61" s="167" t="s">
        <v>7</v>
      </c>
      <c r="V61" s="165">
        <f t="shared" ref="V61:V70" si="21">N61+T61</f>
        <v>284</v>
      </c>
      <c r="W61" s="220">
        <f>V61-V59</f>
        <v>-67</v>
      </c>
      <c r="X61" s="169">
        <v>97.218131238749791</v>
      </c>
      <c r="Y61" s="290">
        <f>X61-X59</f>
        <v>1.8131238749788281E-2</v>
      </c>
      <c r="Z61" s="170">
        <v>0.9</v>
      </c>
      <c r="AA61" s="222">
        <f>Z61-Z59</f>
        <v>-0.20000000000000007</v>
      </c>
      <c r="AB61" s="103"/>
      <c r="AC61" s="97" t="s">
        <v>37</v>
      </c>
      <c r="AD61" s="86"/>
      <c r="AF61" s="120">
        <f t="shared" ref="AF61:AF70" si="22">R61+N61+F61+H61+J61+O61+P61+Q61+L61</f>
        <v>30555</v>
      </c>
      <c r="AG61" s="120">
        <f t="shared" ref="AG61:AG70" si="23">AF61-D61</f>
        <v>0</v>
      </c>
      <c r="AI61" s="116"/>
    </row>
    <row r="62" spans="1:35" s="34" customFormat="1" ht="17.25" customHeight="1" x14ac:dyDescent="0.15">
      <c r="A62" s="89"/>
      <c r="B62" s="97" t="s">
        <v>38</v>
      </c>
      <c r="C62" s="52"/>
      <c r="D62" s="165">
        <v>29601</v>
      </c>
      <c r="E62" s="221">
        <f t="shared" si="4"/>
        <v>-954</v>
      </c>
      <c r="F62" s="165">
        <v>28888</v>
      </c>
      <c r="G62" s="221">
        <f t="shared" si="0"/>
        <v>-817</v>
      </c>
      <c r="H62" s="173">
        <v>14</v>
      </c>
      <c r="I62" s="221">
        <f t="shared" si="15"/>
        <v>-1</v>
      </c>
      <c r="J62" s="172">
        <v>19</v>
      </c>
      <c r="K62" s="221">
        <f t="shared" si="13"/>
        <v>11</v>
      </c>
      <c r="L62" s="173">
        <v>40</v>
      </c>
      <c r="M62" s="221">
        <f t="shared" ref="M62:M70" si="24">L62-L61</f>
        <v>-24</v>
      </c>
      <c r="N62" s="350">
        <v>198</v>
      </c>
      <c r="O62" s="350"/>
      <c r="P62" s="350"/>
      <c r="Q62" s="350"/>
      <c r="R62" s="173">
        <v>442</v>
      </c>
      <c r="S62" s="221">
        <f t="shared" si="1"/>
        <v>-56</v>
      </c>
      <c r="T62" s="173">
        <v>13</v>
      </c>
      <c r="U62" s="167" t="s">
        <v>7</v>
      </c>
      <c r="V62" s="165">
        <f t="shared" si="21"/>
        <v>211</v>
      </c>
      <c r="W62" s="220">
        <f t="shared" si="2"/>
        <v>-73</v>
      </c>
      <c r="X62" s="169">
        <v>97.6</v>
      </c>
      <c r="Y62" s="288">
        <f t="shared" si="19"/>
        <v>0.38186876125020319</v>
      </c>
      <c r="Z62" s="170">
        <v>0.7</v>
      </c>
      <c r="AA62" s="222">
        <f t="shared" si="20"/>
        <v>-0.20000000000000007</v>
      </c>
      <c r="AB62" s="103"/>
      <c r="AC62" s="97" t="s">
        <v>38</v>
      </c>
      <c r="AD62" s="86"/>
      <c r="AF62" s="120">
        <f t="shared" si="22"/>
        <v>29601</v>
      </c>
      <c r="AG62" s="120">
        <f t="shared" si="23"/>
        <v>0</v>
      </c>
      <c r="AI62" s="116"/>
    </row>
    <row r="63" spans="1:35" s="34" customFormat="1" ht="17.25" customHeight="1" x14ac:dyDescent="0.15">
      <c r="A63" s="89"/>
      <c r="B63" s="97" t="s">
        <v>39</v>
      </c>
      <c r="C63" s="52"/>
      <c r="D63" s="165">
        <v>28560</v>
      </c>
      <c r="E63" s="221">
        <f t="shared" si="4"/>
        <v>-1041</v>
      </c>
      <c r="F63" s="165">
        <v>27787</v>
      </c>
      <c r="G63" s="221">
        <f t="shared" si="0"/>
        <v>-1101</v>
      </c>
      <c r="H63" s="165">
        <v>11</v>
      </c>
      <c r="I63" s="221">
        <f t="shared" si="15"/>
        <v>-3</v>
      </c>
      <c r="J63" s="172">
        <v>4</v>
      </c>
      <c r="K63" s="221">
        <f t="shared" si="13"/>
        <v>-15</v>
      </c>
      <c r="L63" s="173">
        <v>43</v>
      </c>
      <c r="M63" s="221">
        <f t="shared" si="24"/>
        <v>3</v>
      </c>
      <c r="N63" s="350">
        <v>194</v>
      </c>
      <c r="O63" s="350"/>
      <c r="P63" s="350"/>
      <c r="Q63" s="350"/>
      <c r="R63" s="165">
        <v>521</v>
      </c>
      <c r="S63" s="221">
        <f t="shared" si="1"/>
        <v>79</v>
      </c>
      <c r="T63" s="165">
        <v>12</v>
      </c>
      <c r="U63" s="167" t="s">
        <v>7</v>
      </c>
      <c r="V63" s="165">
        <f t="shared" si="21"/>
        <v>206</v>
      </c>
      <c r="W63" s="220">
        <f t="shared" si="2"/>
        <v>-5</v>
      </c>
      <c r="X63" s="169">
        <v>97.3</v>
      </c>
      <c r="Y63" s="222">
        <f t="shared" si="19"/>
        <v>-0.29999999999999716</v>
      </c>
      <c r="Z63" s="170">
        <v>0.7</v>
      </c>
      <c r="AA63" s="290">
        <f t="shared" si="20"/>
        <v>0</v>
      </c>
      <c r="AB63" s="103"/>
      <c r="AC63" s="97" t="s">
        <v>39</v>
      </c>
      <c r="AD63" s="86"/>
      <c r="AF63" s="120">
        <f t="shared" si="22"/>
        <v>28560</v>
      </c>
      <c r="AG63" s="120">
        <f t="shared" si="23"/>
        <v>0</v>
      </c>
      <c r="AI63" s="116"/>
    </row>
    <row r="64" spans="1:35" s="39" customFormat="1" ht="17.25" customHeight="1" x14ac:dyDescent="0.15">
      <c r="A64" s="88"/>
      <c r="B64" s="97" t="s">
        <v>40</v>
      </c>
      <c r="C64" s="53"/>
      <c r="D64" s="174">
        <v>27521</v>
      </c>
      <c r="E64" s="221">
        <f t="shared" si="4"/>
        <v>-1039</v>
      </c>
      <c r="F64" s="174">
        <v>26843</v>
      </c>
      <c r="G64" s="221">
        <f t="shared" si="0"/>
        <v>-944</v>
      </c>
      <c r="H64" s="175">
        <v>21</v>
      </c>
      <c r="I64" s="221">
        <f t="shared" si="15"/>
        <v>10</v>
      </c>
      <c r="J64" s="172">
        <v>4</v>
      </c>
      <c r="K64" s="219">
        <f>J64-J63</f>
        <v>0</v>
      </c>
      <c r="L64" s="175">
        <v>26</v>
      </c>
      <c r="M64" s="221">
        <f t="shared" si="24"/>
        <v>-17</v>
      </c>
      <c r="N64" s="350">
        <v>123</v>
      </c>
      <c r="O64" s="350"/>
      <c r="P64" s="350"/>
      <c r="Q64" s="350"/>
      <c r="R64" s="175">
        <v>504</v>
      </c>
      <c r="S64" s="221">
        <f t="shared" si="1"/>
        <v>-17</v>
      </c>
      <c r="T64" s="175">
        <v>4</v>
      </c>
      <c r="U64" s="167" t="s">
        <v>7</v>
      </c>
      <c r="V64" s="165">
        <f t="shared" si="21"/>
        <v>127</v>
      </c>
      <c r="W64" s="220">
        <f t="shared" si="2"/>
        <v>-79</v>
      </c>
      <c r="X64" s="176">
        <v>97.5</v>
      </c>
      <c r="Y64" s="288">
        <f t="shared" si="19"/>
        <v>0.20000000000000284</v>
      </c>
      <c r="Z64" s="170">
        <v>0.5</v>
      </c>
      <c r="AA64" s="222">
        <f t="shared" si="20"/>
        <v>-0.19999999999999996</v>
      </c>
      <c r="AB64" s="105"/>
      <c r="AC64" s="97" t="s">
        <v>40</v>
      </c>
      <c r="AD64" s="55"/>
      <c r="AF64" s="120">
        <f t="shared" si="22"/>
        <v>27521</v>
      </c>
      <c r="AG64" s="120">
        <f t="shared" si="23"/>
        <v>0</v>
      </c>
      <c r="AI64" s="116"/>
    </row>
    <row r="65" spans="1:35" s="39" customFormat="1" ht="17.25" customHeight="1" x14ac:dyDescent="0.15">
      <c r="A65" s="88"/>
      <c r="B65" s="97" t="s">
        <v>41</v>
      </c>
      <c r="C65" s="53"/>
      <c r="D65" s="174">
        <v>26516</v>
      </c>
      <c r="E65" s="292">
        <f t="shared" si="4"/>
        <v>-1005</v>
      </c>
      <c r="F65" s="174">
        <v>25976</v>
      </c>
      <c r="G65" s="292">
        <f t="shared" si="0"/>
        <v>-867</v>
      </c>
      <c r="H65" s="175">
        <v>8</v>
      </c>
      <c r="I65" s="292">
        <f t="shared" si="15"/>
        <v>-13</v>
      </c>
      <c r="J65" s="172">
        <v>4</v>
      </c>
      <c r="K65" s="219">
        <f>J65-J64</f>
        <v>0</v>
      </c>
      <c r="L65" s="175">
        <v>14</v>
      </c>
      <c r="M65" s="221">
        <f t="shared" si="24"/>
        <v>-12</v>
      </c>
      <c r="N65" s="350">
        <v>116</v>
      </c>
      <c r="O65" s="350"/>
      <c r="P65" s="350"/>
      <c r="Q65" s="350"/>
      <c r="R65" s="175">
        <v>398</v>
      </c>
      <c r="S65" s="221">
        <f t="shared" si="1"/>
        <v>-106</v>
      </c>
      <c r="T65" s="175">
        <v>10</v>
      </c>
      <c r="U65" s="167" t="s">
        <v>7</v>
      </c>
      <c r="V65" s="165">
        <f t="shared" si="21"/>
        <v>126</v>
      </c>
      <c r="W65" s="220">
        <f t="shared" si="2"/>
        <v>-1</v>
      </c>
      <c r="X65" s="176">
        <v>98</v>
      </c>
      <c r="Y65" s="288">
        <f t="shared" si="19"/>
        <v>0.5</v>
      </c>
      <c r="Z65" s="170">
        <v>0.5</v>
      </c>
      <c r="AA65" s="290">
        <f t="shared" si="20"/>
        <v>0</v>
      </c>
      <c r="AB65" s="105"/>
      <c r="AC65" s="97" t="s">
        <v>41</v>
      </c>
      <c r="AD65" s="55"/>
      <c r="AF65" s="120">
        <f t="shared" si="22"/>
        <v>26516</v>
      </c>
      <c r="AG65" s="120">
        <f t="shared" si="23"/>
        <v>0</v>
      </c>
      <c r="AI65" s="116"/>
    </row>
    <row r="66" spans="1:35" s="32" customFormat="1" ht="17.25" customHeight="1" x14ac:dyDescent="0.15">
      <c r="A66" s="90"/>
      <c r="B66" s="97" t="s">
        <v>42</v>
      </c>
      <c r="C66" s="56"/>
      <c r="D66" s="177">
        <v>25496</v>
      </c>
      <c r="E66" s="221">
        <f t="shared" si="4"/>
        <v>-1020</v>
      </c>
      <c r="F66" s="178">
        <v>25010</v>
      </c>
      <c r="G66" s="221">
        <f t="shared" si="0"/>
        <v>-966</v>
      </c>
      <c r="H66" s="178">
        <v>14</v>
      </c>
      <c r="I66" s="221">
        <f t="shared" si="15"/>
        <v>6</v>
      </c>
      <c r="J66" s="172">
        <v>4</v>
      </c>
      <c r="K66" s="219">
        <f>J66-J65</f>
        <v>0</v>
      </c>
      <c r="L66" s="178">
        <v>36</v>
      </c>
      <c r="M66" s="221">
        <f t="shared" si="24"/>
        <v>22</v>
      </c>
      <c r="N66" s="350">
        <v>91</v>
      </c>
      <c r="O66" s="350"/>
      <c r="P66" s="350"/>
      <c r="Q66" s="350"/>
      <c r="R66" s="178">
        <v>341</v>
      </c>
      <c r="S66" s="221">
        <f t="shared" si="1"/>
        <v>-57</v>
      </c>
      <c r="T66" s="178">
        <v>9</v>
      </c>
      <c r="U66" s="167" t="s">
        <v>7</v>
      </c>
      <c r="V66" s="165">
        <f t="shared" si="21"/>
        <v>100</v>
      </c>
      <c r="W66" s="220">
        <f t="shared" si="2"/>
        <v>-26</v>
      </c>
      <c r="X66" s="180">
        <v>98.1</v>
      </c>
      <c r="Y66" s="288">
        <f t="shared" si="19"/>
        <v>9.9999999999994316E-2</v>
      </c>
      <c r="Z66" s="181">
        <v>0.4</v>
      </c>
      <c r="AA66" s="293">
        <f t="shared" si="20"/>
        <v>-9.9999999999999978E-2</v>
      </c>
      <c r="AB66" s="106"/>
      <c r="AC66" s="97" t="s">
        <v>42</v>
      </c>
      <c r="AD66" s="87"/>
      <c r="AF66" s="120">
        <f t="shared" si="22"/>
        <v>25496</v>
      </c>
      <c r="AG66" s="120">
        <f t="shared" si="23"/>
        <v>0</v>
      </c>
      <c r="AI66" s="116"/>
    </row>
    <row r="67" spans="1:35" s="32" customFormat="1" ht="17.25" customHeight="1" x14ac:dyDescent="0.15">
      <c r="A67" s="90"/>
      <c r="B67" s="97" t="s">
        <v>43</v>
      </c>
      <c r="C67" s="56"/>
      <c r="D67" s="177">
        <v>24366</v>
      </c>
      <c r="E67" s="221">
        <f t="shared" si="4"/>
        <v>-1130</v>
      </c>
      <c r="F67" s="178">
        <v>23969</v>
      </c>
      <c r="G67" s="221">
        <f t="shared" si="0"/>
        <v>-1041</v>
      </c>
      <c r="H67" s="178">
        <v>13</v>
      </c>
      <c r="I67" s="221">
        <f t="shared" si="15"/>
        <v>-1</v>
      </c>
      <c r="J67" s="172">
        <v>3</v>
      </c>
      <c r="K67" s="221">
        <f t="shared" si="13"/>
        <v>-1</v>
      </c>
      <c r="L67" s="178">
        <v>15</v>
      </c>
      <c r="M67" s="221">
        <f t="shared" si="24"/>
        <v>-21</v>
      </c>
      <c r="N67" s="350">
        <v>83</v>
      </c>
      <c r="O67" s="350"/>
      <c r="P67" s="350"/>
      <c r="Q67" s="350"/>
      <c r="R67" s="178">
        <v>283</v>
      </c>
      <c r="S67" s="221">
        <f t="shared" si="1"/>
        <v>-58</v>
      </c>
      <c r="T67" s="178">
        <v>5</v>
      </c>
      <c r="U67" s="167" t="s">
        <v>7</v>
      </c>
      <c r="V67" s="165">
        <f t="shared" si="21"/>
        <v>88</v>
      </c>
      <c r="W67" s="220">
        <f t="shared" si="2"/>
        <v>-12</v>
      </c>
      <c r="X67" s="180">
        <v>98.4</v>
      </c>
      <c r="Y67" s="288">
        <f t="shared" si="19"/>
        <v>0.30000000000001137</v>
      </c>
      <c r="Z67" s="181">
        <v>0.4</v>
      </c>
      <c r="AA67" s="290">
        <f t="shared" si="20"/>
        <v>0</v>
      </c>
      <c r="AB67" s="106"/>
      <c r="AC67" s="97" t="s">
        <v>43</v>
      </c>
      <c r="AD67" s="87"/>
      <c r="AF67" s="120">
        <f t="shared" si="22"/>
        <v>24366</v>
      </c>
      <c r="AG67" s="120">
        <f t="shared" si="23"/>
        <v>0</v>
      </c>
      <c r="AI67" s="116"/>
    </row>
    <row r="68" spans="1:35" s="38" customFormat="1" ht="17.25" customHeight="1" x14ac:dyDescent="0.15">
      <c r="A68" s="90"/>
      <c r="B68" s="97" t="s">
        <v>44</v>
      </c>
      <c r="C68" s="56"/>
      <c r="D68" s="177">
        <v>23550</v>
      </c>
      <c r="E68" s="221">
        <f t="shared" si="4"/>
        <v>-816</v>
      </c>
      <c r="F68" s="178">
        <v>23187</v>
      </c>
      <c r="G68" s="221">
        <f t="shared" si="0"/>
        <v>-782</v>
      </c>
      <c r="H68" s="178">
        <v>14</v>
      </c>
      <c r="I68" s="221">
        <f t="shared" si="15"/>
        <v>1</v>
      </c>
      <c r="J68" s="172">
        <v>1</v>
      </c>
      <c r="K68" s="221">
        <f t="shared" si="13"/>
        <v>-2</v>
      </c>
      <c r="L68" s="178">
        <v>21</v>
      </c>
      <c r="M68" s="221">
        <f t="shared" si="24"/>
        <v>6</v>
      </c>
      <c r="N68" s="350">
        <v>73</v>
      </c>
      <c r="O68" s="350"/>
      <c r="P68" s="350"/>
      <c r="Q68" s="350"/>
      <c r="R68" s="178">
        <v>254</v>
      </c>
      <c r="S68" s="221">
        <f t="shared" si="1"/>
        <v>-29</v>
      </c>
      <c r="T68" s="178">
        <v>11</v>
      </c>
      <c r="U68" s="167" t="s">
        <v>7</v>
      </c>
      <c r="V68" s="165">
        <f t="shared" si="21"/>
        <v>84</v>
      </c>
      <c r="W68" s="220">
        <f t="shared" si="2"/>
        <v>-4</v>
      </c>
      <c r="X68" s="180">
        <v>98.5</v>
      </c>
      <c r="Y68" s="288">
        <f t="shared" si="19"/>
        <v>9.9999999999994316E-2</v>
      </c>
      <c r="Z68" s="181">
        <v>0.4</v>
      </c>
      <c r="AA68" s="290">
        <f t="shared" si="20"/>
        <v>0</v>
      </c>
      <c r="AB68" s="106"/>
      <c r="AC68" s="97" t="s">
        <v>44</v>
      </c>
      <c r="AD68" s="87"/>
      <c r="AF68" s="120">
        <f t="shared" si="22"/>
        <v>23550</v>
      </c>
      <c r="AG68" s="120">
        <f t="shared" si="23"/>
        <v>0</v>
      </c>
      <c r="AI68" s="116"/>
    </row>
    <row r="69" spans="1:35" s="34" customFormat="1" ht="17.25" customHeight="1" x14ac:dyDescent="0.15">
      <c r="A69" s="90"/>
      <c r="B69" s="97" t="s">
        <v>45</v>
      </c>
      <c r="C69" s="56"/>
      <c r="D69" s="177">
        <v>23416</v>
      </c>
      <c r="E69" s="221">
        <f t="shared" si="4"/>
        <v>-134</v>
      </c>
      <c r="F69" s="178">
        <v>23106</v>
      </c>
      <c r="G69" s="221">
        <f t="shared" si="0"/>
        <v>-81</v>
      </c>
      <c r="H69" s="178">
        <v>7</v>
      </c>
      <c r="I69" s="221">
        <f t="shared" si="15"/>
        <v>-7</v>
      </c>
      <c r="J69" s="172">
        <v>2</v>
      </c>
      <c r="K69" s="221">
        <f t="shared" si="13"/>
        <v>1</v>
      </c>
      <c r="L69" s="178">
        <v>11</v>
      </c>
      <c r="M69" s="221">
        <f t="shared" si="24"/>
        <v>-10</v>
      </c>
      <c r="N69" s="350">
        <v>76</v>
      </c>
      <c r="O69" s="350"/>
      <c r="P69" s="350"/>
      <c r="Q69" s="350"/>
      <c r="R69" s="178">
        <v>214</v>
      </c>
      <c r="S69" s="221">
        <f t="shared" si="1"/>
        <v>-40</v>
      </c>
      <c r="T69" s="178">
        <v>7</v>
      </c>
      <c r="U69" s="167" t="s">
        <v>7</v>
      </c>
      <c r="V69" s="165">
        <f t="shared" si="21"/>
        <v>83</v>
      </c>
      <c r="W69" s="220">
        <f t="shared" si="2"/>
        <v>-1</v>
      </c>
      <c r="X69" s="180">
        <v>98.7</v>
      </c>
      <c r="Y69" s="288">
        <f t="shared" si="19"/>
        <v>0.20000000000000284</v>
      </c>
      <c r="Z69" s="181">
        <v>0.4</v>
      </c>
      <c r="AA69" s="290">
        <f t="shared" si="20"/>
        <v>0</v>
      </c>
      <c r="AB69" s="106"/>
      <c r="AC69" s="97" t="s">
        <v>45</v>
      </c>
      <c r="AD69" s="87"/>
      <c r="AF69" s="120">
        <f t="shared" si="22"/>
        <v>23416</v>
      </c>
      <c r="AG69" s="120">
        <f t="shared" si="23"/>
        <v>0</v>
      </c>
      <c r="AI69" s="116"/>
    </row>
    <row r="70" spans="1:35" s="34" customFormat="1" ht="17.25" customHeight="1" x14ac:dyDescent="0.15">
      <c r="A70" s="90"/>
      <c r="B70" s="97" t="s">
        <v>46</v>
      </c>
      <c r="C70" s="56"/>
      <c r="D70" s="177">
        <v>22969</v>
      </c>
      <c r="E70" s="221">
        <f t="shared" si="4"/>
        <v>-447</v>
      </c>
      <c r="F70" s="178">
        <v>22648</v>
      </c>
      <c r="G70" s="221">
        <f t="shared" si="0"/>
        <v>-458</v>
      </c>
      <c r="H70" s="178">
        <v>7</v>
      </c>
      <c r="I70" s="219">
        <f>H70-H69</f>
        <v>0</v>
      </c>
      <c r="J70" s="172">
        <v>1</v>
      </c>
      <c r="K70" s="221">
        <f t="shared" si="13"/>
        <v>-1</v>
      </c>
      <c r="L70" s="178">
        <v>12</v>
      </c>
      <c r="M70" s="221">
        <f t="shared" si="24"/>
        <v>1</v>
      </c>
      <c r="N70" s="350">
        <v>65</v>
      </c>
      <c r="O70" s="350"/>
      <c r="P70" s="350"/>
      <c r="Q70" s="350"/>
      <c r="R70" s="178">
        <v>236</v>
      </c>
      <c r="S70" s="221">
        <f t="shared" si="1"/>
        <v>22</v>
      </c>
      <c r="T70" s="178">
        <v>3</v>
      </c>
      <c r="U70" s="167" t="s">
        <v>7</v>
      </c>
      <c r="V70" s="165">
        <f t="shared" si="21"/>
        <v>68</v>
      </c>
      <c r="W70" s="220">
        <f t="shared" si="2"/>
        <v>-15</v>
      </c>
      <c r="X70" s="180">
        <v>98.6</v>
      </c>
      <c r="Y70" s="222">
        <f t="shared" si="19"/>
        <v>-0.10000000000000853</v>
      </c>
      <c r="Z70" s="181">
        <v>0.3</v>
      </c>
      <c r="AA70" s="293">
        <f t="shared" si="20"/>
        <v>-0.10000000000000003</v>
      </c>
      <c r="AB70" s="106"/>
      <c r="AC70" s="97" t="s">
        <v>46</v>
      </c>
      <c r="AD70" s="87"/>
      <c r="AF70" s="120">
        <f t="shared" si="22"/>
        <v>22969</v>
      </c>
      <c r="AG70" s="120">
        <f t="shared" si="23"/>
        <v>0</v>
      </c>
      <c r="AI70" s="116"/>
    </row>
    <row r="71" spans="1:35" s="34" customFormat="1" ht="17.25" customHeight="1" x14ac:dyDescent="0.15">
      <c r="A71" s="90"/>
      <c r="B71" s="97"/>
      <c r="C71" s="56"/>
      <c r="D71" s="177"/>
      <c r="E71" s="221"/>
      <c r="F71" s="178"/>
      <c r="G71" s="221"/>
      <c r="H71" s="178"/>
      <c r="I71" s="219"/>
      <c r="J71" s="172"/>
      <c r="K71" s="221"/>
      <c r="L71" s="178"/>
      <c r="M71" s="221"/>
      <c r="N71" s="179"/>
      <c r="O71" s="171"/>
      <c r="P71" s="171"/>
      <c r="Q71" s="171"/>
      <c r="R71" s="178"/>
      <c r="S71" s="221"/>
      <c r="T71" s="178"/>
      <c r="U71" s="167"/>
      <c r="V71" s="165"/>
      <c r="W71" s="220"/>
      <c r="X71" s="180"/>
      <c r="Y71" s="222"/>
      <c r="Z71" s="181"/>
      <c r="AA71" s="293"/>
      <c r="AB71" s="106"/>
      <c r="AC71" s="97"/>
      <c r="AD71" s="87"/>
      <c r="AF71" s="120"/>
      <c r="AG71" s="120"/>
      <c r="AI71" s="116"/>
    </row>
    <row r="72" spans="1:35" s="34" customFormat="1" ht="17.25" customHeight="1" x14ac:dyDescent="0.15">
      <c r="A72" s="90"/>
      <c r="B72" s="97" t="s">
        <v>47</v>
      </c>
      <c r="C72" s="56"/>
      <c r="D72" s="177">
        <v>22000</v>
      </c>
      <c r="E72" s="221">
        <f>D72-D70</f>
        <v>-969</v>
      </c>
      <c r="F72" s="178">
        <v>21737</v>
      </c>
      <c r="G72" s="221">
        <f>F72-F70</f>
        <v>-911</v>
      </c>
      <c r="H72" s="178">
        <v>3</v>
      </c>
      <c r="I72" s="221">
        <f>H72-H70</f>
        <v>-4</v>
      </c>
      <c r="J72" s="172">
        <v>4</v>
      </c>
      <c r="K72" s="221">
        <f>J72-J70</f>
        <v>3</v>
      </c>
      <c r="L72" s="178">
        <v>6</v>
      </c>
      <c r="M72" s="221">
        <f>L72-L70</f>
        <v>-6</v>
      </c>
      <c r="N72" s="350">
        <v>32</v>
      </c>
      <c r="O72" s="350"/>
      <c r="P72" s="350"/>
      <c r="Q72" s="350"/>
      <c r="R72" s="178">
        <v>218</v>
      </c>
      <c r="S72" s="221">
        <f>R72-R70</f>
        <v>-18</v>
      </c>
      <c r="T72" s="178">
        <v>2</v>
      </c>
      <c r="U72" s="167" t="s">
        <v>7</v>
      </c>
      <c r="V72" s="165">
        <f t="shared" ref="V72:V80" si="25">N72+T72</f>
        <v>34</v>
      </c>
      <c r="W72" s="220">
        <f>V72-V70</f>
        <v>-34</v>
      </c>
      <c r="X72" s="180">
        <v>98.8</v>
      </c>
      <c r="Y72" s="288">
        <f>X72-X70</f>
        <v>0.20000000000000284</v>
      </c>
      <c r="Z72" s="181">
        <v>0.2</v>
      </c>
      <c r="AA72" s="293">
        <f>Z72-Z70</f>
        <v>-9.9999999999999978E-2</v>
      </c>
      <c r="AB72" s="106"/>
      <c r="AC72" s="97" t="s">
        <v>47</v>
      </c>
      <c r="AD72" s="87"/>
      <c r="AF72" s="120">
        <f t="shared" ref="AF72:AF81" si="26">R72+N72+F72+H72+J72+O72+P72+Q72+L72</f>
        <v>22000</v>
      </c>
      <c r="AG72" s="120">
        <f t="shared" ref="AG72:AG81" si="27">AF72-D72</f>
        <v>0</v>
      </c>
      <c r="AI72" s="116"/>
    </row>
    <row r="73" spans="1:35" s="34" customFormat="1" ht="17.25" customHeight="1" x14ac:dyDescent="0.15">
      <c r="A73" s="90"/>
      <c r="B73" s="97" t="s">
        <v>48</v>
      </c>
      <c r="C73" s="56"/>
      <c r="D73" s="177">
        <v>22732</v>
      </c>
      <c r="E73" s="221">
        <f t="shared" si="4"/>
        <v>732</v>
      </c>
      <c r="F73" s="178">
        <v>22478</v>
      </c>
      <c r="G73" s="221">
        <f t="shared" si="0"/>
        <v>741</v>
      </c>
      <c r="H73" s="178">
        <v>2</v>
      </c>
      <c r="I73" s="221">
        <f t="shared" si="15"/>
        <v>-1</v>
      </c>
      <c r="J73" s="172">
        <v>3</v>
      </c>
      <c r="K73" s="221">
        <f t="shared" si="13"/>
        <v>-1</v>
      </c>
      <c r="L73" s="178">
        <v>9</v>
      </c>
      <c r="M73" s="221">
        <f t="shared" ref="M73:M81" si="28">L73-L72</f>
        <v>3</v>
      </c>
      <c r="N73" s="350">
        <v>26</v>
      </c>
      <c r="O73" s="350"/>
      <c r="P73" s="350"/>
      <c r="Q73" s="350"/>
      <c r="R73" s="178">
        <v>214</v>
      </c>
      <c r="S73" s="221">
        <f t="shared" ref="S73:S81" si="29">R73-R72</f>
        <v>-4</v>
      </c>
      <c r="T73" s="178">
        <v>10</v>
      </c>
      <c r="U73" s="167" t="s">
        <v>7</v>
      </c>
      <c r="V73" s="165">
        <f t="shared" si="25"/>
        <v>36</v>
      </c>
      <c r="W73" s="220">
        <f t="shared" ref="W73:W81" si="30">V73-V72</f>
        <v>2</v>
      </c>
      <c r="X73" s="180">
        <v>98.9</v>
      </c>
      <c r="Y73" s="288">
        <f t="shared" si="19"/>
        <v>0.10000000000000853</v>
      </c>
      <c r="Z73" s="181">
        <v>0.2</v>
      </c>
      <c r="AA73" s="290">
        <f t="shared" si="20"/>
        <v>0</v>
      </c>
      <c r="AB73" s="106"/>
      <c r="AC73" s="97" t="s">
        <v>48</v>
      </c>
      <c r="AD73" s="87"/>
      <c r="AF73" s="120">
        <f t="shared" si="26"/>
        <v>22732</v>
      </c>
      <c r="AG73" s="120">
        <f t="shared" si="27"/>
        <v>0</v>
      </c>
      <c r="AI73" s="116"/>
    </row>
    <row r="74" spans="1:35" s="34" customFormat="1" ht="17.25" customHeight="1" x14ac:dyDescent="0.15">
      <c r="A74" s="90"/>
      <c r="B74" s="97" t="s">
        <v>49</v>
      </c>
      <c r="C74" s="56"/>
      <c r="D74" s="177">
        <v>21943</v>
      </c>
      <c r="E74" s="221">
        <f t="shared" si="4"/>
        <v>-789</v>
      </c>
      <c r="F74" s="178">
        <v>21686</v>
      </c>
      <c r="G74" s="221">
        <f t="shared" si="0"/>
        <v>-792</v>
      </c>
      <c r="H74" s="178">
        <v>10</v>
      </c>
      <c r="I74" s="221">
        <f t="shared" si="15"/>
        <v>8</v>
      </c>
      <c r="J74" s="172">
        <v>7</v>
      </c>
      <c r="K74" s="221">
        <f t="shared" si="13"/>
        <v>4</v>
      </c>
      <c r="L74" s="178">
        <v>1</v>
      </c>
      <c r="M74" s="221">
        <f t="shared" si="28"/>
        <v>-8</v>
      </c>
      <c r="N74" s="350">
        <v>22</v>
      </c>
      <c r="O74" s="350"/>
      <c r="P74" s="350"/>
      <c r="Q74" s="350"/>
      <c r="R74" s="178">
        <v>217</v>
      </c>
      <c r="S74" s="221">
        <f t="shared" si="29"/>
        <v>3</v>
      </c>
      <c r="T74" s="178">
        <v>4</v>
      </c>
      <c r="U74" s="167" t="s">
        <v>7</v>
      </c>
      <c r="V74" s="165">
        <f t="shared" si="25"/>
        <v>26</v>
      </c>
      <c r="W74" s="220">
        <f t="shared" si="30"/>
        <v>-10</v>
      </c>
      <c r="X74" s="180">
        <v>98.8</v>
      </c>
      <c r="Y74" s="222">
        <f t="shared" si="19"/>
        <v>-0.10000000000000853</v>
      </c>
      <c r="Z74" s="181">
        <v>0.1</v>
      </c>
      <c r="AA74" s="294">
        <f t="shared" si="20"/>
        <v>-0.1</v>
      </c>
      <c r="AB74" s="106"/>
      <c r="AC74" s="97" t="s">
        <v>49</v>
      </c>
      <c r="AD74" s="87"/>
      <c r="AF74" s="120">
        <f t="shared" si="26"/>
        <v>21943</v>
      </c>
      <c r="AG74" s="120">
        <f t="shared" si="27"/>
        <v>0</v>
      </c>
      <c r="AI74" s="116"/>
    </row>
    <row r="75" spans="1:35" s="34" customFormat="1" ht="17.25" customHeight="1" x14ac:dyDescent="0.15">
      <c r="A75" s="90"/>
      <c r="B75" s="97" t="s">
        <v>8</v>
      </c>
      <c r="C75" s="56"/>
      <c r="D75" s="177">
        <v>21834</v>
      </c>
      <c r="E75" s="221">
        <f t="shared" si="4"/>
        <v>-109</v>
      </c>
      <c r="F75" s="178">
        <v>21615</v>
      </c>
      <c r="G75" s="221">
        <f t="shared" si="0"/>
        <v>-71</v>
      </c>
      <c r="H75" s="178">
        <v>7</v>
      </c>
      <c r="I75" s="221">
        <f t="shared" si="15"/>
        <v>-3</v>
      </c>
      <c r="J75" s="172">
        <v>2</v>
      </c>
      <c r="K75" s="221">
        <f t="shared" si="13"/>
        <v>-5</v>
      </c>
      <c r="L75" s="178">
        <v>1</v>
      </c>
      <c r="M75" s="219">
        <f t="shared" si="28"/>
        <v>0</v>
      </c>
      <c r="N75" s="350">
        <v>30</v>
      </c>
      <c r="O75" s="350"/>
      <c r="P75" s="350"/>
      <c r="Q75" s="350"/>
      <c r="R75" s="178">
        <v>179</v>
      </c>
      <c r="S75" s="221">
        <f t="shared" si="29"/>
        <v>-38</v>
      </c>
      <c r="T75" s="178">
        <v>7</v>
      </c>
      <c r="U75" s="167" t="s">
        <v>7</v>
      </c>
      <c r="V75" s="165">
        <f t="shared" si="25"/>
        <v>37</v>
      </c>
      <c r="W75" s="220">
        <f t="shared" si="30"/>
        <v>11</v>
      </c>
      <c r="X75" s="180">
        <v>99</v>
      </c>
      <c r="Y75" s="288">
        <f t="shared" si="19"/>
        <v>0.20000000000000284</v>
      </c>
      <c r="Z75" s="181">
        <v>0.2</v>
      </c>
      <c r="AA75" s="295">
        <f t="shared" si="20"/>
        <v>0.1</v>
      </c>
      <c r="AB75" s="106"/>
      <c r="AC75" s="97" t="s">
        <v>8</v>
      </c>
      <c r="AD75" s="87"/>
      <c r="AF75" s="120">
        <f t="shared" si="26"/>
        <v>21834</v>
      </c>
      <c r="AG75" s="120">
        <f t="shared" si="27"/>
        <v>0</v>
      </c>
      <c r="AI75" s="116"/>
    </row>
    <row r="76" spans="1:35" s="34" customFormat="1" ht="17.25" customHeight="1" x14ac:dyDescent="0.15">
      <c r="A76" s="90"/>
      <c r="B76" s="97" t="s">
        <v>9</v>
      </c>
      <c r="C76" s="56"/>
      <c r="D76" s="177">
        <v>21605</v>
      </c>
      <c r="E76" s="221">
        <f t="shared" si="4"/>
        <v>-229</v>
      </c>
      <c r="F76" s="178">
        <v>21401</v>
      </c>
      <c r="G76" s="221">
        <f t="shared" si="0"/>
        <v>-214</v>
      </c>
      <c r="H76" s="178">
        <v>12</v>
      </c>
      <c r="I76" s="221">
        <f t="shared" si="15"/>
        <v>5</v>
      </c>
      <c r="J76" s="172">
        <v>0</v>
      </c>
      <c r="K76" s="221">
        <f t="shared" si="13"/>
        <v>-2</v>
      </c>
      <c r="L76" s="178">
        <v>3</v>
      </c>
      <c r="M76" s="221">
        <f t="shared" si="28"/>
        <v>2</v>
      </c>
      <c r="N76" s="350">
        <v>31</v>
      </c>
      <c r="O76" s="350"/>
      <c r="P76" s="350"/>
      <c r="Q76" s="350"/>
      <c r="R76" s="178">
        <v>158</v>
      </c>
      <c r="S76" s="221">
        <f t="shared" si="29"/>
        <v>-21</v>
      </c>
      <c r="T76" s="178">
        <v>8</v>
      </c>
      <c r="U76" s="167" t="s">
        <v>7</v>
      </c>
      <c r="V76" s="165">
        <f t="shared" si="25"/>
        <v>39</v>
      </c>
      <c r="W76" s="220">
        <f t="shared" si="30"/>
        <v>2</v>
      </c>
      <c r="X76" s="180">
        <v>99.1</v>
      </c>
      <c r="Y76" s="288">
        <f t="shared" si="19"/>
        <v>9.9999999999994316E-2</v>
      </c>
      <c r="Z76" s="181">
        <v>0.2</v>
      </c>
      <c r="AA76" s="290">
        <f t="shared" si="20"/>
        <v>0</v>
      </c>
      <c r="AB76" s="106"/>
      <c r="AC76" s="97" t="s">
        <v>9</v>
      </c>
      <c r="AD76" s="87"/>
      <c r="AF76" s="120">
        <f t="shared" si="26"/>
        <v>21605</v>
      </c>
      <c r="AG76" s="120">
        <f t="shared" si="27"/>
        <v>0</v>
      </c>
      <c r="AI76" s="116"/>
    </row>
    <row r="77" spans="1:35" s="34" customFormat="1" ht="17.25" customHeight="1" x14ac:dyDescent="0.15">
      <c r="A77" s="90"/>
      <c r="B77" s="97" t="s">
        <v>10</v>
      </c>
      <c r="C77" s="56"/>
      <c r="D77" s="182">
        <v>21852</v>
      </c>
      <c r="E77" s="296">
        <f t="shared" si="4"/>
        <v>247</v>
      </c>
      <c r="F77" s="182">
        <v>21640</v>
      </c>
      <c r="G77" s="296">
        <f t="shared" si="0"/>
        <v>239</v>
      </c>
      <c r="H77" s="182">
        <v>8</v>
      </c>
      <c r="I77" s="296">
        <f t="shared" si="15"/>
        <v>-4</v>
      </c>
      <c r="J77" s="172">
        <v>1</v>
      </c>
      <c r="K77" s="221">
        <f t="shared" si="13"/>
        <v>1</v>
      </c>
      <c r="L77" s="182">
        <v>2</v>
      </c>
      <c r="M77" s="221">
        <f t="shared" si="28"/>
        <v>-1</v>
      </c>
      <c r="N77" s="350">
        <v>44</v>
      </c>
      <c r="O77" s="350"/>
      <c r="P77" s="350"/>
      <c r="Q77" s="350"/>
      <c r="R77" s="182">
        <v>157</v>
      </c>
      <c r="S77" s="172">
        <f t="shared" si="29"/>
        <v>-1</v>
      </c>
      <c r="T77" s="182">
        <v>4</v>
      </c>
      <c r="U77" s="167" t="s">
        <v>7</v>
      </c>
      <c r="V77" s="165">
        <f t="shared" si="25"/>
        <v>48</v>
      </c>
      <c r="W77" s="220">
        <f t="shared" si="30"/>
        <v>9</v>
      </c>
      <c r="X77" s="180">
        <v>99</v>
      </c>
      <c r="Y77" s="297">
        <f t="shared" si="19"/>
        <v>-9.9999999999994316E-2</v>
      </c>
      <c r="Z77" s="181">
        <v>0.2</v>
      </c>
      <c r="AA77" s="290">
        <f t="shared" si="20"/>
        <v>0</v>
      </c>
      <c r="AB77" s="106"/>
      <c r="AC77" s="97" t="s">
        <v>10</v>
      </c>
      <c r="AD77" s="87"/>
      <c r="AF77" s="120">
        <f t="shared" si="26"/>
        <v>21852</v>
      </c>
      <c r="AG77" s="120">
        <f t="shared" si="27"/>
        <v>0</v>
      </c>
      <c r="AI77" s="116"/>
    </row>
    <row r="78" spans="1:35" s="34" customFormat="1" ht="17.25" customHeight="1" x14ac:dyDescent="0.15">
      <c r="A78" s="90"/>
      <c r="B78" s="97" t="s">
        <v>11</v>
      </c>
      <c r="C78" s="56"/>
      <c r="D78" s="182">
        <v>21570</v>
      </c>
      <c r="E78" s="296">
        <f t="shared" si="4"/>
        <v>-282</v>
      </c>
      <c r="F78" s="182">
        <v>21395</v>
      </c>
      <c r="G78" s="296">
        <f t="shared" si="0"/>
        <v>-245</v>
      </c>
      <c r="H78" s="182">
        <v>8</v>
      </c>
      <c r="I78" s="219">
        <f>H78-H77</f>
        <v>0</v>
      </c>
      <c r="J78" s="172">
        <v>0</v>
      </c>
      <c r="K78" s="221">
        <f t="shared" si="13"/>
        <v>-1</v>
      </c>
      <c r="L78" s="182">
        <v>5</v>
      </c>
      <c r="M78" s="221">
        <f t="shared" si="28"/>
        <v>3</v>
      </c>
      <c r="N78" s="350">
        <v>32</v>
      </c>
      <c r="O78" s="350"/>
      <c r="P78" s="350"/>
      <c r="Q78" s="350"/>
      <c r="R78" s="182">
        <v>130</v>
      </c>
      <c r="S78" s="221">
        <f t="shared" si="29"/>
        <v>-27</v>
      </c>
      <c r="T78" s="182">
        <v>12</v>
      </c>
      <c r="U78" s="167" t="s">
        <v>7</v>
      </c>
      <c r="V78" s="165">
        <f t="shared" si="25"/>
        <v>44</v>
      </c>
      <c r="W78" s="220">
        <f t="shared" si="30"/>
        <v>-4</v>
      </c>
      <c r="X78" s="180">
        <v>99.2</v>
      </c>
      <c r="Y78" s="298">
        <f t="shared" si="19"/>
        <v>0.20000000000000284</v>
      </c>
      <c r="Z78" s="181">
        <v>0.2</v>
      </c>
      <c r="AA78" s="290">
        <f t="shared" si="20"/>
        <v>0</v>
      </c>
      <c r="AB78" s="106"/>
      <c r="AC78" s="97" t="s">
        <v>11</v>
      </c>
      <c r="AD78" s="87"/>
      <c r="AF78" s="120">
        <f t="shared" si="26"/>
        <v>21570</v>
      </c>
      <c r="AG78" s="120">
        <f t="shared" si="27"/>
        <v>0</v>
      </c>
      <c r="AI78" s="116"/>
    </row>
    <row r="79" spans="1:35" s="38" customFormat="1" ht="17.25" customHeight="1" x14ac:dyDescent="0.15">
      <c r="A79" s="90"/>
      <c r="B79" s="97" t="s">
        <v>12</v>
      </c>
      <c r="C79" s="56"/>
      <c r="D79" s="182">
        <v>21544</v>
      </c>
      <c r="E79" s="296">
        <f t="shared" si="4"/>
        <v>-26</v>
      </c>
      <c r="F79" s="182">
        <v>21377</v>
      </c>
      <c r="G79" s="296">
        <f>F79-F78</f>
        <v>-18</v>
      </c>
      <c r="H79" s="182">
        <v>9</v>
      </c>
      <c r="I79" s="296">
        <f t="shared" si="15"/>
        <v>1</v>
      </c>
      <c r="J79" s="172">
        <v>0</v>
      </c>
      <c r="K79" s="219">
        <f>J79-J78</f>
        <v>0</v>
      </c>
      <c r="L79" s="182">
        <v>2</v>
      </c>
      <c r="M79" s="221">
        <f t="shared" si="28"/>
        <v>-3</v>
      </c>
      <c r="N79" s="350">
        <v>21</v>
      </c>
      <c r="O79" s="350"/>
      <c r="P79" s="350"/>
      <c r="Q79" s="350"/>
      <c r="R79" s="182">
        <v>135</v>
      </c>
      <c r="S79" s="221">
        <f t="shared" si="29"/>
        <v>5</v>
      </c>
      <c r="T79" s="182">
        <v>6</v>
      </c>
      <c r="U79" s="167" t="s">
        <v>7</v>
      </c>
      <c r="V79" s="165">
        <f t="shared" si="25"/>
        <v>27</v>
      </c>
      <c r="W79" s="220">
        <f t="shared" si="30"/>
        <v>-17</v>
      </c>
      <c r="X79" s="180">
        <v>99.2</v>
      </c>
      <c r="Y79" s="290">
        <f t="shared" si="19"/>
        <v>0</v>
      </c>
      <c r="Z79" s="181">
        <v>0.1</v>
      </c>
      <c r="AA79" s="297">
        <f>Z79-Z78</f>
        <v>-0.1</v>
      </c>
      <c r="AB79" s="106"/>
      <c r="AC79" s="97" t="s">
        <v>12</v>
      </c>
      <c r="AD79" s="87"/>
      <c r="AF79" s="120">
        <f t="shared" si="26"/>
        <v>21544</v>
      </c>
      <c r="AG79" s="120">
        <f t="shared" si="27"/>
        <v>0</v>
      </c>
      <c r="AI79" s="116"/>
    </row>
    <row r="80" spans="1:35" s="38" customFormat="1" ht="17.25" customHeight="1" x14ac:dyDescent="0.15">
      <c r="A80" s="90"/>
      <c r="B80" s="97" t="s">
        <v>13</v>
      </c>
      <c r="C80" s="56"/>
      <c r="D80" s="182">
        <v>21395</v>
      </c>
      <c r="E80" s="296">
        <f>D80-D79</f>
        <v>-149</v>
      </c>
      <c r="F80" s="182">
        <v>21218</v>
      </c>
      <c r="G80" s="296">
        <f>F80-F79</f>
        <v>-159</v>
      </c>
      <c r="H80" s="182">
        <v>9</v>
      </c>
      <c r="I80" s="219">
        <f>H80-H79</f>
        <v>0</v>
      </c>
      <c r="J80" s="172">
        <v>4</v>
      </c>
      <c r="K80" s="296">
        <f>J80-J79</f>
        <v>4</v>
      </c>
      <c r="L80" s="182">
        <v>1</v>
      </c>
      <c r="M80" s="221">
        <f t="shared" si="28"/>
        <v>-1</v>
      </c>
      <c r="N80" s="350">
        <v>30</v>
      </c>
      <c r="O80" s="350"/>
      <c r="P80" s="350"/>
      <c r="Q80" s="350"/>
      <c r="R80" s="182">
        <v>133</v>
      </c>
      <c r="S80" s="221">
        <f t="shared" si="29"/>
        <v>-2</v>
      </c>
      <c r="T80" s="182">
        <v>9</v>
      </c>
      <c r="U80" s="167" t="s">
        <v>7</v>
      </c>
      <c r="V80" s="165">
        <f t="shared" si="25"/>
        <v>39</v>
      </c>
      <c r="W80" s="220">
        <f t="shared" si="30"/>
        <v>12</v>
      </c>
      <c r="X80" s="180">
        <v>99.2</v>
      </c>
      <c r="Y80" s="290">
        <f t="shared" si="19"/>
        <v>0</v>
      </c>
      <c r="Z80" s="181">
        <v>0.2</v>
      </c>
      <c r="AA80" s="295">
        <f>Z80-Z79</f>
        <v>0.1</v>
      </c>
      <c r="AB80" s="106"/>
      <c r="AC80" s="97" t="s">
        <v>13</v>
      </c>
      <c r="AD80" s="87"/>
      <c r="AF80" s="120">
        <f t="shared" si="26"/>
        <v>21395</v>
      </c>
      <c r="AG80" s="120">
        <f t="shared" si="27"/>
        <v>0</v>
      </c>
      <c r="AI80" s="116"/>
    </row>
    <row r="81" spans="1:35" s="38" customFormat="1" ht="17.25" customHeight="1" x14ac:dyDescent="0.15">
      <c r="A81" s="90"/>
      <c r="B81" s="97" t="s">
        <v>14</v>
      </c>
      <c r="C81" s="56"/>
      <c r="D81" s="182">
        <v>20818</v>
      </c>
      <c r="E81" s="296">
        <f>D81-D80</f>
        <v>-577</v>
      </c>
      <c r="F81" s="182">
        <v>20663</v>
      </c>
      <c r="G81" s="296">
        <f>F81-F80</f>
        <v>-555</v>
      </c>
      <c r="H81" s="182">
        <v>11</v>
      </c>
      <c r="I81" s="296">
        <f t="shared" si="15"/>
        <v>2</v>
      </c>
      <c r="J81" s="172">
        <v>3</v>
      </c>
      <c r="K81" s="296">
        <f>J81-J80</f>
        <v>-1</v>
      </c>
      <c r="L81" s="182">
        <v>2</v>
      </c>
      <c r="M81" s="221">
        <f t="shared" si="28"/>
        <v>1</v>
      </c>
      <c r="N81" s="219">
        <v>0</v>
      </c>
      <c r="O81" s="220">
        <v>16</v>
      </c>
      <c r="P81" s="220">
        <v>1</v>
      </c>
      <c r="Q81" s="220">
        <v>4</v>
      </c>
      <c r="R81" s="182">
        <v>118</v>
      </c>
      <c r="S81" s="221">
        <f t="shared" si="29"/>
        <v>-15</v>
      </c>
      <c r="T81" s="182">
        <v>7</v>
      </c>
      <c r="U81" s="166">
        <v>1</v>
      </c>
      <c r="V81" s="221">
        <f>N81+O81+T81+U81</f>
        <v>24</v>
      </c>
      <c r="W81" s="220">
        <f t="shared" si="30"/>
        <v>-15</v>
      </c>
      <c r="X81" s="180">
        <v>99.3</v>
      </c>
      <c r="Y81" s="290">
        <f>X81-X80</f>
        <v>9.9999999999994316E-2</v>
      </c>
      <c r="Z81" s="181">
        <v>0.1</v>
      </c>
      <c r="AA81" s="297">
        <f>Z81-Z80</f>
        <v>-0.1</v>
      </c>
      <c r="AB81" s="106"/>
      <c r="AC81" s="97" t="s">
        <v>14</v>
      </c>
      <c r="AD81" s="87"/>
      <c r="AF81" s="120">
        <f t="shared" si="26"/>
        <v>20818</v>
      </c>
      <c r="AG81" s="120">
        <f t="shared" si="27"/>
        <v>0</v>
      </c>
      <c r="AI81" s="116"/>
    </row>
    <row r="82" spans="1:35" s="34" customFormat="1" ht="17.25" customHeight="1" x14ac:dyDescent="0.15">
      <c r="A82" s="89"/>
      <c r="B82" s="96"/>
      <c r="C82" s="52"/>
      <c r="D82" s="165"/>
      <c r="E82" s="221"/>
      <c r="F82" s="165"/>
      <c r="G82" s="221"/>
      <c r="H82" s="165"/>
      <c r="I82" s="221"/>
      <c r="J82" s="172"/>
      <c r="K82" s="221"/>
      <c r="L82" s="172"/>
      <c r="M82" s="221"/>
      <c r="N82" s="168"/>
      <c r="O82" s="171"/>
      <c r="P82" s="171"/>
      <c r="Q82" s="171"/>
      <c r="R82" s="165"/>
      <c r="S82" s="221"/>
      <c r="T82" s="165"/>
      <c r="U82" s="167"/>
      <c r="V82" s="165"/>
      <c r="W82" s="220"/>
      <c r="X82" s="169"/>
      <c r="Y82" s="222"/>
      <c r="Z82" s="170"/>
      <c r="AA82" s="286"/>
      <c r="AB82" s="103"/>
      <c r="AC82" s="96"/>
      <c r="AD82" s="86"/>
      <c r="AF82" s="120"/>
      <c r="AG82" s="120"/>
      <c r="AI82" s="116"/>
    </row>
    <row r="83" spans="1:35" s="34" customFormat="1" ht="17.25" customHeight="1" x14ac:dyDescent="0.15">
      <c r="A83" s="94"/>
      <c r="B83" s="96">
        <v>31</v>
      </c>
      <c r="C83" s="100"/>
      <c r="D83" s="165">
        <v>20573</v>
      </c>
      <c r="E83" s="221">
        <f>D83-D81</f>
        <v>-245</v>
      </c>
      <c r="F83" s="165">
        <v>20391</v>
      </c>
      <c r="G83" s="221">
        <f>F83-F81</f>
        <v>-272</v>
      </c>
      <c r="H83" s="165">
        <v>9</v>
      </c>
      <c r="I83" s="221">
        <f>H83-H81</f>
        <v>-2</v>
      </c>
      <c r="J83" s="172">
        <v>2</v>
      </c>
      <c r="K83" s="221">
        <f>J83-J81</f>
        <v>-1</v>
      </c>
      <c r="L83" s="172">
        <v>2</v>
      </c>
      <c r="M83" s="172">
        <f>L83-L81</f>
        <v>0</v>
      </c>
      <c r="N83" s="219">
        <v>5</v>
      </c>
      <c r="O83" s="220">
        <v>13</v>
      </c>
      <c r="P83" s="220">
        <v>4</v>
      </c>
      <c r="Q83" s="233">
        <v>0</v>
      </c>
      <c r="R83" s="165">
        <v>147</v>
      </c>
      <c r="S83" s="221">
        <f>R83-R81</f>
        <v>29</v>
      </c>
      <c r="T83" s="165">
        <v>3</v>
      </c>
      <c r="U83" s="166">
        <v>3</v>
      </c>
      <c r="V83" s="221">
        <f>N83+O83+T83+U83</f>
        <v>24</v>
      </c>
      <c r="W83" s="233">
        <f>V83-V81</f>
        <v>0</v>
      </c>
      <c r="X83" s="169">
        <v>99.1</v>
      </c>
      <c r="Y83" s="222">
        <f>X83-X81</f>
        <v>-0.20000000000000284</v>
      </c>
      <c r="Z83" s="170">
        <v>0.1</v>
      </c>
      <c r="AA83" s="286">
        <f>Z83-Z81</f>
        <v>0</v>
      </c>
      <c r="AB83" s="104"/>
      <c r="AC83" s="96">
        <v>31</v>
      </c>
      <c r="AD83" s="99"/>
      <c r="AF83" s="120">
        <f>R83+N83+F83+H83+J83+O83+P83+Q83+L83</f>
        <v>20573</v>
      </c>
      <c r="AG83" s="120">
        <f>AF83-D83</f>
        <v>0</v>
      </c>
      <c r="AI83" s="116"/>
    </row>
    <row r="84" spans="1:35" s="34" customFormat="1" ht="17.25" customHeight="1" x14ac:dyDescent="0.15">
      <c r="A84" s="89"/>
      <c r="B84" s="96"/>
      <c r="C84" s="52"/>
      <c r="D84" s="165"/>
      <c r="E84" s="221"/>
      <c r="F84" s="165"/>
      <c r="G84" s="221"/>
      <c r="H84" s="165"/>
      <c r="I84" s="221"/>
      <c r="J84" s="172"/>
      <c r="K84" s="221"/>
      <c r="L84" s="172"/>
      <c r="M84" s="221"/>
      <c r="N84" s="168"/>
      <c r="O84" s="171"/>
      <c r="P84" s="171"/>
      <c r="Q84" s="171"/>
      <c r="R84" s="165"/>
      <c r="S84" s="221"/>
      <c r="T84" s="165"/>
      <c r="U84" s="167"/>
      <c r="V84" s="165"/>
      <c r="W84" s="220"/>
      <c r="X84" s="169"/>
      <c r="Y84" s="222"/>
      <c r="Z84" s="170"/>
      <c r="AA84" s="286"/>
      <c r="AB84" s="103"/>
      <c r="AC84" s="96"/>
      <c r="AD84" s="86"/>
      <c r="AF84" s="120"/>
      <c r="AG84" s="120"/>
      <c r="AI84" s="116"/>
    </row>
    <row r="85" spans="1:35" s="34" customFormat="1" ht="17.25" customHeight="1" x14ac:dyDescent="0.15">
      <c r="A85" s="94" t="s">
        <v>110</v>
      </c>
      <c r="B85" s="255" t="s">
        <v>29</v>
      </c>
      <c r="C85" s="100" t="s">
        <v>25</v>
      </c>
      <c r="D85" s="165">
        <v>19756</v>
      </c>
      <c r="E85" s="172">
        <f>D85-D83</f>
        <v>-817</v>
      </c>
      <c r="F85" s="165">
        <v>19584</v>
      </c>
      <c r="G85" s="172">
        <f>F85-F83</f>
        <v>-807</v>
      </c>
      <c r="H85" s="165">
        <v>15</v>
      </c>
      <c r="I85" s="172">
        <f>H85-H83</f>
        <v>6</v>
      </c>
      <c r="J85" s="172">
        <v>3</v>
      </c>
      <c r="K85" s="172">
        <f>J85-J83</f>
        <v>1</v>
      </c>
      <c r="L85" s="172">
        <v>1</v>
      </c>
      <c r="M85" s="172">
        <f>L85-L83</f>
        <v>-1</v>
      </c>
      <c r="N85" s="219">
        <v>1</v>
      </c>
      <c r="O85" s="220">
        <v>11</v>
      </c>
      <c r="P85" s="233">
        <v>0</v>
      </c>
      <c r="Q85" s="233">
        <v>0</v>
      </c>
      <c r="R85" s="165">
        <v>141</v>
      </c>
      <c r="S85" s="172">
        <f>R85-R83</f>
        <v>-6</v>
      </c>
      <c r="T85" s="165">
        <v>12</v>
      </c>
      <c r="U85" s="166">
        <v>0</v>
      </c>
      <c r="V85" s="221">
        <f t="shared" ref="V85:V90" si="31">N85+O85+T85+U85</f>
        <v>24</v>
      </c>
      <c r="W85" s="233">
        <f>V85-V83</f>
        <v>0</v>
      </c>
      <c r="X85" s="169">
        <v>99.1</v>
      </c>
      <c r="Y85" s="290">
        <f>X85-X83</f>
        <v>0</v>
      </c>
      <c r="Z85" s="170">
        <v>0.1</v>
      </c>
      <c r="AA85" s="286">
        <f>Z85-Z83</f>
        <v>0</v>
      </c>
      <c r="AB85" s="104" t="s">
        <v>110</v>
      </c>
      <c r="AC85" s="255" t="s">
        <v>29</v>
      </c>
      <c r="AD85" s="99" t="s">
        <v>25</v>
      </c>
      <c r="AF85" s="120">
        <f t="shared" ref="AF85:AF90" si="32">R85+N85+F85+H85+J85+O85+P85+Q85+L85</f>
        <v>19756</v>
      </c>
      <c r="AG85" s="120">
        <f t="shared" ref="AG85:AG90" si="33">AF85-D85</f>
        <v>0</v>
      </c>
      <c r="AI85" s="116"/>
    </row>
    <row r="86" spans="1:35" s="34" customFormat="1" ht="17.25" customHeight="1" x14ac:dyDescent="0.15">
      <c r="A86" s="94"/>
      <c r="B86" s="255" t="s">
        <v>135</v>
      </c>
      <c r="C86" s="100"/>
      <c r="D86" s="165">
        <v>19041</v>
      </c>
      <c r="E86" s="172">
        <f>D86-D85</f>
        <v>-715</v>
      </c>
      <c r="F86" s="165">
        <v>18889</v>
      </c>
      <c r="G86" s="172">
        <f>F86-F85</f>
        <v>-695</v>
      </c>
      <c r="H86" s="165">
        <v>29</v>
      </c>
      <c r="I86" s="172">
        <f>H86-H85</f>
        <v>14</v>
      </c>
      <c r="J86" s="172">
        <v>2</v>
      </c>
      <c r="K86" s="172">
        <f>J86-J85</f>
        <v>-1</v>
      </c>
      <c r="L86" s="172">
        <v>1</v>
      </c>
      <c r="M86" s="172">
        <f>L86-L85</f>
        <v>0</v>
      </c>
      <c r="N86" s="219">
        <v>2</v>
      </c>
      <c r="O86" s="220">
        <v>7</v>
      </c>
      <c r="P86" s="233">
        <v>0</v>
      </c>
      <c r="Q86" s="233">
        <v>1</v>
      </c>
      <c r="R86" s="165">
        <v>110</v>
      </c>
      <c r="S86" s="172">
        <f>R86-R85</f>
        <v>-31</v>
      </c>
      <c r="T86" s="166">
        <v>9</v>
      </c>
      <c r="U86" s="166">
        <v>0</v>
      </c>
      <c r="V86" s="221">
        <f t="shared" si="31"/>
        <v>18</v>
      </c>
      <c r="W86" s="233">
        <f>V86-V85</f>
        <v>-6</v>
      </c>
      <c r="X86" s="169">
        <v>99.2</v>
      </c>
      <c r="Y86" s="290">
        <f>X86-X85</f>
        <v>0.10000000000000853</v>
      </c>
      <c r="Z86" s="170">
        <v>0.1</v>
      </c>
      <c r="AA86" s="286">
        <f>Z86-Z85</f>
        <v>0</v>
      </c>
      <c r="AB86" s="104"/>
      <c r="AC86" s="255" t="s">
        <v>135</v>
      </c>
      <c r="AD86" s="99"/>
      <c r="AF86" s="120">
        <f t="shared" si="32"/>
        <v>19041</v>
      </c>
      <c r="AG86" s="120">
        <f t="shared" si="33"/>
        <v>0</v>
      </c>
      <c r="AI86" s="116"/>
    </row>
    <row r="87" spans="1:35" s="34" customFormat="1" ht="17.25" customHeight="1" x14ac:dyDescent="0.15">
      <c r="A87" s="94"/>
      <c r="B87" s="255" t="s">
        <v>136</v>
      </c>
      <c r="C87" s="100"/>
      <c r="D87" s="165">
        <v>19556</v>
      </c>
      <c r="E87" s="172">
        <f>D87-D86</f>
        <v>515</v>
      </c>
      <c r="F87" s="165">
        <v>19390</v>
      </c>
      <c r="G87" s="172">
        <f>F87-F86</f>
        <v>501</v>
      </c>
      <c r="H87" s="165">
        <v>23</v>
      </c>
      <c r="I87" s="172">
        <f>H87-H86</f>
        <v>-6</v>
      </c>
      <c r="J87" s="172">
        <v>3</v>
      </c>
      <c r="K87" s="172">
        <f>J87-J86</f>
        <v>1</v>
      </c>
      <c r="L87" s="172">
        <v>0</v>
      </c>
      <c r="M87" s="172">
        <f>L87-L86</f>
        <v>-1</v>
      </c>
      <c r="N87" s="219">
        <v>3</v>
      </c>
      <c r="O87" s="220">
        <v>8</v>
      </c>
      <c r="P87" s="233">
        <v>2</v>
      </c>
      <c r="Q87" s="233">
        <v>2</v>
      </c>
      <c r="R87" s="165">
        <v>125</v>
      </c>
      <c r="S87" s="172">
        <f>R87-R86</f>
        <v>15</v>
      </c>
      <c r="T87" s="166">
        <v>10</v>
      </c>
      <c r="U87" s="166">
        <v>1</v>
      </c>
      <c r="V87" s="221">
        <f t="shared" si="31"/>
        <v>22</v>
      </c>
      <c r="W87" s="233">
        <f>V87-V86</f>
        <v>4</v>
      </c>
      <c r="X87" s="169">
        <v>99.2</v>
      </c>
      <c r="Y87" s="290">
        <f>X87-X86</f>
        <v>0</v>
      </c>
      <c r="Z87" s="170">
        <v>0.1</v>
      </c>
      <c r="AA87" s="286">
        <f>Z87-Z86</f>
        <v>0</v>
      </c>
      <c r="AB87" s="104"/>
      <c r="AC87" s="255" t="s">
        <v>136</v>
      </c>
      <c r="AD87" s="99"/>
      <c r="AF87" s="120">
        <f t="shared" si="32"/>
        <v>19556</v>
      </c>
      <c r="AG87" s="120">
        <f t="shared" si="33"/>
        <v>0</v>
      </c>
      <c r="AI87" s="116"/>
    </row>
    <row r="88" spans="1:35" s="34" customFormat="1" ht="17.25" customHeight="1" x14ac:dyDescent="0.15">
      <c r="A88" s="94"/>
      <c r="B88" s="255" t="s">
        <v>137</v>
      </c>
      <c r="C88" s="100"/>
      <c r="D88" s="165">
        <v>19751</v>
      </c>
      <c r="E88" s="172">
        <f>D88-D87</f>
        <v>195</v>
      </c>
      <c r="F88" s="165">
        <v>19600</v>
      </c>
      <c r="G88" s="172">
        <f>F88-F87</f>
        <v>210</v>
      </c>
      <c r="H88" s="165">
        <v>22</v>
      </c>
      <c r="I88" s="172">
        <f>H88-H87</f>
        <v>-1</v>
      </c>
      <c r="J88" s="172">
        <v>6</v>
      </c>
      <c r="K88" s="172">
        <f>J88-J87</f>
        <v>3</v>
      </c>
      <c r="L88" s="172">
        <v>0</v>
      </c>
      <c r="M88" s="172">
        <f>L88-L87</f>
        <v>0</v>
      </c>
      <c r="N88" s="219">
        <v>6</v>
      </c>
      <c r="O88" s="220">
        <v>7</v>
      </c>
      <c r="P88" s="233">
        <v>0</v>
      </c>
      <c r="Q88" s="233">
        <v>1</v>
      </c>
      <c r="R88" s="165">
        <v>109</v>
      </c>
      <c r="S88" s="172">
        <f>R88-R87</f>
        <v>-16</v>
      </c>
      <c r="T88" s="166">
        <v>3</v>
      </c>
      <c r="U88" s="166">
        <v>0</v>
      </c>
      <c r="V88" s="221">
        <f t="shared" si="31"/>
        <v>16</v>
      </c>
      <c r="W88" s="233">
        <f>V88-V87</f>
        <v>-6</v>
      </c>
      <c r="X88" s="169">
        <v>99.2</v>
      </c>
      <c r="Y88" s="290">
        <f>X88-X87</f>
        <v>0</v>
      </c>
      <c r="Z88" s="170">
        <v>0.1</v>
      </c>
      <c r="AA88" s="286">
        <f>Z88-Z87</f>
        <v>0</v>
      </c>
      <c r="AB88" s="104"/>
      <c r="AC88" s="255" t="s">
        <v>137</v>
      </c>
      <c r="AD88" s="99"/>
      <c r="AF88" s="120">
        <f t="shared" si="32"/>
        <v>19751</v>
      </c>
      <c r="AG88" s="120">
        <f t="shared" si="33"/>
        <v>0</v>
      </c>
      <c r="AI88" s="116"/>
    </row>
    <row r="89" spans="1:35" s="34" customFormat="1" ht="17.25" customHeight="1" x14ac:dyDescent="0.15">
      <c r="A89" s="94"/>
      <c r="B89" s="255" t="s">
        <v>143</v>
      </c>
      <c r="C89" s="100"/>
      <c r="D89" s="165">
        <v>19362</v>
      </c>
      <c r="E89" s="172">
        <f>D89-D88</f>
        <v>-389</v>
      </c>
      <c r="F89" s="165">
        <v>19165</v>
      </c>
      <c r="G89" s="172">
        <f>F89-F88</f>
        <v>-435</v>
      </c>
      <c r="H89" s="165">
        <v>31</v>
      </c>
      <c r="I89" s="172">
        <f>H89-H88</f>
        <v>9</v>
      </c>
      <c r="J89" s="172">
        <v>1</v>
      </c>
      <c r="K89" s="172">
        <f>J89-J88</f>
        <v>-5</v>
      </c>
      <c r="L89" s="172">
        <v>2</v>
      </c>
      <c r="M89" s="172">
        <f>L89-L88</f>
        <v>2</v>
      </c>
      <c r="N89" s="219">
        <v>10</v>
      </c>
      <c r="O89" s="220">
        <v>12</v>
      </c>
      <c r="P89" s="233">
        <v>1</v>
      </c>
      <c r="Q89" s="233">
        <v>5</v>
      </c>
      <c r="R89" s="165">
        <v>135</v>
      </c>
      <c r="S89" s="172">
        <f>R89-R88</f>
        <v>26</v>
      </c>
      <c r="T89" s="166">
        <v>7</v>
      </c>
      <c r="U89" s="166">
        <v>1</v>
      </c>
      <c r="V89" s="221">
        <f t="shared" si="31"/>
        <v>30</v>
      </c>
      <c r="W89" s="233">
        <f>V89-V88</f>
        <v>14</v>
      </c>
      <c r="X89" s="169">
        <v>98.982543125710151</v>
      </c>
      <c r="Y89" s="290">
        <f>X89-X88</f>
        <v>-0.2174568742898515</v>
      </c>
      <c r="Z89" s="170">
        <v>0.1549426712116517</v>
      </c>
      <c r="AA89" s="286">
        <f>Z89-Z88</f>
        <v>5.4942671211651695E-2</v>
      </c>
      <c r="AB89" s="104"/>
      <c r="AC89" s="255" t="s">
        <v>143</v>
      </c>
      <c r="AD89" s="99"/>
      <c r="AF89" s="120">
        <f t="shared" si="32"/>
        <v>19362</v>
      </c>
      <c r="AG89" s="120">
        <f t="shared" si="33"/>
        <v>0</v>
      </c>
      <c r="AI89" s="116"/>
    </row>
    <row r="90" spans="1:35" s="34" customFormat="1" ht="17.25" customHeight="1" x14ac:dyDescent="0.15">
      <c r="A90" s="94"/>
      <c r="B90" s="255" t="s">
        <v>144</v>
      </c>
      <c r="C90" s="100"/>
      <c r="D90" s="165">
        <v>18953</v>
      </c>
      <c r="E90" s="172">
        <f>D90-D89</f>
        <v>-409</v>
      </c>
      <c r="F90" s="165">
        <v>18737</v>
      </c>
      <c r="G90" s="172">
        <f>F90-F89</f>
        <v>-428</v>
      </c>
      <c r="H90" s="165">
        <v>45</v>
      </c>
      <c r="I90" s="172">
        <f>H90-H89</f>
        <v>14</v>
      </c>
      <c r="J90" s="172">
        <v>10</v>
      </c>
      <c r="K90" s="172">
        <f>J90-J89</f>
        <v>9</v>
      </c>
      <c r="L90" s="172">
        <v>3</v>
      </c>
      <c r="M90" s="172">
        <f>L90-L89</f>
        <v>1</v>
      </c>
      <c r="N90" s="219">
        <v>5</v>
      </c>
      <c r="O90" s="220">
        <v>10</v>
      </c>
      <c r="P90" s="233">
        <v>1</v>
      </c>
      <c r="Q90" s="233">
        <v>0</v>
      </c>
      <c r="R90" s="165">
        <v>142</v>
      </c>
      <c r="S90" s="172">
        <f>R90-R89</f>
        <v>7</v>
      </c>
      <c r="T90" s="166">
        <v>9</v>
      </c>
      <c r="U90" s="166">
        <v>1</v>
      </c>
      <c r="V90" s="221">
        <f t="shared" si="31"/>
        <v>25</v>
      </c>
      <c r="W90" s="233">
        <f>V90-V89</f>
        <v>-5</v>
      </c>
      <c r="X90" s="169">
        <v>98.860338732654455</v>
      </c>
      <c r="Y90" s="290">
        <f>X90-X89</f>
        <v>-0.12220439305569641</v>
      </c>
      <c r="Z90" s="170">
        <v>0.1</v>
      </c>
      <c r="AA90" s="286">
        <f>Z90-Z89</f>
        <v>-5.4942671211651695E-2</v>
      </c>
      <c r="AB90" s="104"/>
      <c r="AC90" s="255" t="s">
        <v>144</v>
      </c>
      <c r="AD90" s="99"/>
      <c r="AF90" s="120">
        <f t="shared" si="32"/>
        <v>18953</v>
      </c>
      <c r="AG90" s="120">
        <f t="shared" si="33"/>
        <v>0</v>
      </c>
      <c r="AI90" s="116"/>
    </row>
    <row r="91" spans="1:35" s="34" customFormat="1" ht="17.25" customHeight="1" x14ac:dyDescent="0.15">
      <c r="A91" s="223"/>
      <c r="B91" s="208"/>
      <c r="C91" s="224"/>
      <c r="D91" s="225"/>
      <c r="E91" s="226"/>
      <c r="F91" s="225"/>
      <c r="G91" s="226"/>
      <c r="H91" s="225"/>
      <c r="I91" s="226"/>
      <c r="J91" s="183"/>
      <c r="K91" s="226"/>
      <c r="L91" s="185"/>
      <c r="M91" s="185"/>
      <c r="N91" s="227"/>
      <c r="O91" s="227"/>
      <c r="P91" s="227"/>
      <c r="Q91" s="227"/>
      <c r="R91" s="225"/>
      <c r="S91" s="226"/>
      <c r="T91" s="225"/>
      <c r="U91" s="185"/>
      <c r="V91" s="225"/>
      <c r="W91" s="184"/>
      <c r="X91" s="191"/>
      <c r="Y91" s="228"/>
      <c r="Z91" s="192"/>
      <c r="AA91" s="229"/>
      <c r="AB91" s="230"/>
      <c r="AC91" s="208"/>
      <c r="AD91" s="231"/>
      <c r="AF91" s="120"/>
      <c r="AG91" s="120"/>
      <c r="AI91" s="116"/>
    </row>
    <row r="92" spans="1:35" s="34" customFormat="1" ht="13.5" customHeight="1" x14ac:dyDescent="0.15">
      <c r="A92" s="89"/>
      <c r="B92" s="96"/>
      <c r="C92" s="200"/>
      <c r="D92" s="165"/>
      <c r="E92" s="221"/>
      <c r="F92" s="165"/>
      <c r="G92" s="221"/>
      <c r="H92" s="165"/>
      <c r="I92" s="221"/>
      <c r="J92" s="172"/>
      <c r="K92" s="221"/>
      <c r="L92" s="167"/>
      <c r="M92" s="167"/>
      <c r="N92" s="168"/>
      <c r="O92" s="171"/>
      <c r="P92" s="171"/>
      <c r="Q92" s="171"/>
      <c r="R92" s="165"/>
      <c r="S92" s="221"/>
      <c r="T92" s="165"/>
      <c r="U92" s="167"/>
      <c r="V92" s="165"/>
      <c r="W92" s="220"/>
      <c r="X92" s="169"/>
      <c r="Y92" s="222"/>
      <c r="Z92" s="170"/>
      <c r="AA92" s="232"/>
      <c r="AB92" s="89"/>
      <c r="AC92" s="96"/>
      <c r="AD92" s="86"/>
      <c r="AF92" s="120"/>
      <c r="AG92" s="120"/>
      <c r="AI92" s="116"/>
    </row>
    <row r="93" spans="1:35" ht="13.5" customHeight="1" x14ac:dyDescent="0.15">
      <c r="D93" s="244" t="s">
        <v>141</v>
      </c>
    </row>
    <row r="94" spans="1:35" ht="13.5" customHeight="1" x14ac:dyDescent="0.15">
      <c r="D94" s="244" t="s">
        <v>142</v>
      </c>
    </row>
  </sheetData>
  <mergeCells count="81">
    <mergeCell ref="N69:Q69"/>
    <mergeCell ref="N70:Q70"/>
    <mergeCell ref="N72:Q72"/>
    <mergeCell ref="N73:Q73"/>
    <mergeCell ref="N80:Q80"/>
    <mergeCell ref="N74:Q74"/>
    <mergeCell ref="N75:Q75"/>
    <mergeCell ref="N76:Q76"/>
    <mergeCell ref="N77:Q77"/>
    <mergeCell ref="N78:Q78"/>
    <mergeCell ref="N79:Q79"/>
    <mergeCell ref="N68:Q68"/>
    <mergeCell ref="N56:Q56"/>
    <mergeCell ref="N57:Q57"/>
    <mergeCell ref="N58:Q58"/>
    <mergeCell ref="N59:Q59"/>
    <mergeCell ref="N61:Q61"/>
    <mergeCell ref="N62:Q62"/>
    <mergeCell ref="N63:Q63"/>
    <mergeCell ref="N64:Q64"/>
    <mergeCell ref="N65:Q65"/>
    <mergeCell ref="N66:Q66"/>
    <mergeCell ref="N67:Q67"/>
    <mergeCell ref="N55:Q55"/>
    <mergeCell ref="N42:Q42"/>
    <mergeCell ref="N43:Q43"/>
    <mergeCell ref="N44:Q44"/>
    <mergeCell ref="N46:Q46"/>
    <mergeCell ref="N47:Q47"/>
    <mergeCell ref="N48:Q48"/>
    <mergeCell ref="N50:Q50"/>
    <mergeCell ref="N51:Q51"/>
    <mergeCell ref="N52:Q52"/>
    <mergeCell ref="N53:Q53"/>
    <mergeCell ref="N54:Q54"/>
    <mergeCell ref="N41:Q41"/>
    <mergeCell ref="N29:Q29"/>
    <mergeCell ref="N30:Q30"/>
    <mergeCell ref="N31:Q31"/>
    <mergeCell ref="N32:Q32"/>
    <mergeCell ref="N33:Q33"/>
    <mergeCell ref="N35:Q35"/>
    <mergeCell ref="N36:Q36"/>
    <mergeCell ref="N37:Q37"/>
    <mergeCell ref="N38:Q38"/>
    <mergeCell ref="N39:Q39"/>
    <mergeCell ref="N40:Q40"/>
    <mergeCell ref="N28:Q28"/>
    <mergeCell ref="N16:Q16"/>
    <mergeCell ref="N17:Q17"/>
    <mergeCell ref="N18:Q18"/>
    <mergeCell ref="N19:Q19"/>
    <mergeCell ref="N20:Q20"/>
    <mergeCell ref="N21:Q21"/>
    <mergeCell ref="N22:Q22"/>
    <mergeCell ref="N24:Q24"/>
    <mergeCell ref="N25:Q25"/>
    <mergeCell ref="N26:Q26"/>
    <mergeCell ref="N27:Q27"/>
    <mergeCell ref="N15:Q15"/>
    <mergeCell ref="T3:T5"/>
    <mergeCell ref="U3:U5"/>
    <mergeCell ref="X3:Y4"/>
    <mergeCell ref="Z3:AA4"/>
    <mergeCell ref="N7:Q7"/>
    <mergeCell ref="N8:Q8"/>
    <mergeCell ref="N9:Q9"/>
    <mergeCell ref="N10:Q10"/>
    <mergeCell ref="N11:Q11"/>
    <mergeCell ref="N13:Q13"/>
    <mergeCell ref="N14:Q14"/>
    <mergeCell ref="A3:C5"/>
    <mergeCell ref="D3:E4"/>
    <mergeCell ref="A1:P1"/>
    <mergeCell ref="AB3:AD5"/>
    <mergeCell ref="AF3:AG3"/>
    <mergeCell ref="O4:P4"/>
    <mergeCell ref="Q4:Q5"/>
    <mergeCell ref="R4:S4"/>
    <mergeCell ref="R3:S3"/>
    <mergeCell ref="V4:W4"/>
  </mergeCells>
  <phoneticPr fontId="6"/>
  <printOptions horizontalCentered="1"/>
  <pageMargins left="0.59055118110236227" right="0.59055118110236227" top="0.39370078740157483" bottom="0.39370078740157483" header="0.31496062992125984" footer="0.31496062992125984"/>
  <pageSetup paperSize="8" scale="50" fitToWidth="0" fitToHeight="0" orientation="landscape" r:id="rId1"/>
  <headerFooter differentFirst="1" scaleWithDoc="0"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3" tint="0.59999389629810485"/>
  </sheetPr>
  <dimension ref="A1:AI95"/>
  <sheetViews>
    <sheetView view="pageBreakPreview" zoomScaleNormal="100" zoomScaleSheetLayoutView="100" workbookViewId="0">
      <pane xSplit="3" ySplit="5" topLeftCell="D84" activePane="bottomRight" state="frozen"/>
      <selection activeCell="D6" sqref="D6"/>
      <selection pane="topRight" activeCell="D6" sqref="D6"/>
      <selection pane="bottomLeft" activeCell="D6" sqref="D6"/>
      <selection pane="bottomRight" activeCell="J91" sqref="J91"/>
    </sheetView>
  </sheetViews>
  <sheetFormatPr defaultColWidth="8" defaultRowHeight="13.5" customHeight="1" x14ac:dyDescent="0.15"/>
  <cols>
    <col min="1" max="1" width="4.625" style="93" customWidth="1"/>
    <col min="2" max="2" width="3.375" style="98" customWidth="1"/>
    <col min="3" max="3" width="5.75" style="91" customWidth="1"/>
    <col min="4" max="7" width="11.5" style="1" customWidth="1"/>
    <col min="8" max="21" width="9.375" style="1" customWidth="1"/>
    <col min="22" max="27" width="11.5" style="1" customWidth="1"/>
    <col min="28" max="28" width="4.625" style="93" customWidth="1"/>
    <col min="29" max="29" width="3.375" style="98" customWidth="1"/>
    <col min="30" max="30" width="5.75" style="91" customWidth="1"/>
    <col min="31" max="31" width="8" style="81"/>
    <col min="32" max="33" width="9.625" style="77" customWidth="1"/>
    <col min="34" max="34" width="8" style="81"/>
    <col min="35" max="16384" width="8" style="1"/>
  </cols>
  <sheetData>
    <row r="1" spans="1:34" s="41" customFormat="1" ht="17.25" customHeight="1" x14ac:dyDescent="0.15">
      <c r="A1" s="365" t="s">
        <v>109</v>
      </c>
      <c r="B1" s="365"/>
      <c r="C1" s="365"/>
      <c r="D1" s="365"/>
      <c r="E1" s="365"/>
      <c r="F1" s="365"/>
      <c r="G1" s="365"/>
      <c r="H1" s="365"/>
      <c r="I1" s="365"/>
      <c r="J1" s="365"/>
      <c r="K1" s="365"/>
      <c r="L1" s="365"/>
      <c r="M1" s="365"/>
      <c r="N1" s="365"/>
      <c r="O1" s="365"/>
      <c r="P1" s="365"/>
      <c r="Q1" s="261"/>
      <c r="R1" s="281"/>
      <c r="T1" s="42"/>
      <c r="U1" s="42"/>
      <c r="V1" s="42"/>
      <c r="W1" s="42"/>
      <c r="AD1" s="48"/>
      <c r="AE1" s="79"/>
      <c r="AF1" s="34"/>
      <c r="AG1" s="34"/>
      <c r="AH1" s="79"/>
    </row>
    <row r="2" spans="1:34" s="41" customFormat="1" ht="17.25" customHeight="1" x14ac:dyDescent="0.15">
      <c r="A2" s="92"/>
      <c r="B2" s="44"/>
      <c r="C2" s="44"/>
      <c r="D2" s="44"/>
      <c r="E2" s="44"/>
      <c r="F2" s="44"/>
      <c r="G2" s="44"/>
      <c r="H2" s="44"/>
      <c r="I2" s="44"/>
      <c r="J2" s="44"/>
      <c r="K2" s="44"/>
      <c r="L2" s="44"/>
      <c r="M2" s="44"/>
      <c r="N2" s="44"/>
      <c r="O2" s="44"/>
      <c r="Q2" s="41" t="s">
        <v>4</v>
      </c>
      <c r="R2" s="44"/>
      <c r="S2" s="45"/>
      <c r="T2" s="46"/>
      <c r="U2" s="46"/>
      <c r="V2" s="46"/>
      <c r="W2" s="46"/>
      <c r="X2" s="45"/>
      <c r="Y2" s="45"/>
      <c r="Z2" s="47"/>
      <c r="AA2" s="43"/>
      <c r="AB2" s="92"/>
      <c r="AC2" s="44"/>
      <c r="AD2" s="43" t="s">
        <v>132</v>
      </c>
      <c r="AE2" s="79"/>
      <c r="AF2" s="75"/>
      <c r="AG2" s="75"/>
      <c r="AH2" s="79"/>
    </row>
    <row r="3" spans="1:34" s="41" customFormat="1" ht="17.25" customHeight="1" x14ac:dyDescent="0.15">
      <c r="A3" s="310" t="s">
        <v>93</v>
      </c>
      <c r="B3" s="310"/>
      <c r="C3" s="314"/>
      <c r="D3" s="369" t="s">
        <v>130</v>
      </c>
      <c r="E3" s="370"/>
      <c r="F3" s="59" t="s">
        <v>96</v>
      </c>
      <c r="G3" s="60"/>
      <c r="H3" s="61" t="s">
        <v>117</v>
      </c>
      <c r="I3" s="62"/>
      <c r="J3" s="61" t="s">
        <v>97</v>
      </c>
      <c r="K3" s="62"/>
      <c r="L3" s="258" t="s">
        <v>98</v>
      </c>
      <c r="M3" s="62"/>
      <c r="N3" s="248" t="s">
        <v>118</v>
      </c>
      <c r="O3" s="249"/>
      <c r="P3" s="249"/>
      <c r="Q3" s="250"/>
      <c r="R3" s="346" t="s">
        <v>22</v>
      </c>
      <c r="S3" s="347"/>
      <c r="T3" s="351" t="s">
        <v>125</v>
      </c>
      <c r="U3" s="354" t="s">
        <v>129</v>
      </c>
      <c r="V3" s="277" t="s">
        <v>120</v>
      </c>
      <c r="W3" s="251"/>
      <c r="X3" s="357" t="s">
        <v>126</v>
      </c>
      <c r="Y3" s="358"/>
      <c r="Z3" s="361" t="s">
        <v>92</v>
      </c>
      <c r="AA3" s="362"/>
      <c r="AB3" s="309" t="s">
        <v>93</v>
      </c>
      <c r="AC3" s="310"/>
      <c r="AD3" s="310"/>
      <c r="AE3" s="79"/>
      <c r="AF3" s="339"/>
      <c r="AG3" s="339"/>
      <c r="AH3" s="79"/>
    </row>
    <row r="4" spans="1:34" s="41" customFormat="1" ht="17.25" customHeight="1" x14ac:dyDescent="0.15">
      <c r="A4" s="331"/>
      <c r="B4" s="331"/>
      <c r="C4" s="332"/>
      <c r="D4" s="371"/>
      <c r="E4" s="372"/>
      <c r="F4" s="375" t="s">
        <v>99</v>
      </c>
      <c r="G4" s="376"/>
      <c r="H4" s="373" t="s">
        <v>133</v>
      </c>
      <c r="I4" s="374"/>
      <c r="J4" s="373" t="s">
        <v>134</v>
      </c>
      <c r="K4" s="374"/>
      <c r="L4" s="366" t="s">
        <v>91</v>
      </c>
      <c r="M4" s="367"/>
      <c r="N4" s="272" t="s">
        <v>115</v>
      </c>
      <c r="O4" s="340" t="s">
        <v>50</v>
      </c>
      <c r="P4" s="341"/>
      <c r="Q4" s="342" t="s">
        <v>51</v>
      </c>
      <c r="R4" s="344" t="s">
        <v>105</v>
      </c>
      <c r="S4" s="345"/>
      <c r="T4" s="352"/>
      <c r="U4" s="355"/>
      <c r="V4" s="348" t="s">
        <v>119</v>
      </c>
      <c r="W4" s="349"/>
      <c r="X4" s="359"/>
      <c r="Y4" s="360"/>
      <c r="Z4" s="363"/>
      <c r="AA4" s="364"/>
      <c r="AB4" s="338"/>
      <c r="AC4" s="331"/>
      <c r="AD4" s="331"/>
      <c r="AE4" s="79"/>
      <c r="AF4" s="75"/>
      <c r="AG4" s="75"/>
      <c r="AH4" s="79"/>
    </row>
    <row r="5" spans="1:34" s="41" customFormat="1" ht="17.25" customHeight="1" x14ac:dyDescent="0.15">
      <c r="A5" s="312"/>
      <c r="B5" s="312"/>
      <c r="C5" s="315"/>
      <c r="D5" s="49" t="s">
        <v>5</v>
      </c>
      <c r="E5" s="128" t="s">
        <v>6</v>
      </c>
      <c r="F5" s="49"/>
      <c r="G5" s="50" t="s">
        <v>6</v>
      </c>
      <c r="H5" s="256" t="s">
        <v>89</v>
      </c>
      <c r="I5" s="50" t="s">
        <v>6</v>
      </c>
      <c r="J5" s="256" t="s">
        <v>90</v>
      </c>
      <c r="K5" s="50" t="s">
        <v>6</v>
      </c>
      <c r="L5" s="257" t="s">
        <v>90</v>
      </c>
      <c r="M5" s="50" t="s">
        <v>6</v>
      </c>
      <c r="N5" s="273" t="s">
        <v>123</v>
      </c>
      <c r="O5" s="252" t="s">
        <v>124</v>
      </c>
      <c r="P5" s="252" t="s">
        <v>116</v>
      </c>
      <c r="Q5" s="343"/>
      <c r="R5" s="51"/>
      <c r="S5" s="196" t="s">
        <v>6</v>
      </c>
      <c r="T5" s="353"/>
      <c r="U5" s="356"/>
      <c r="V5" s="119"/>
      <c r="W5" s="117" t="s">
        <v>6</v>
      </c>
      <c r="X5" s="119" t="s">
        <v>127</v>
      </c>
      <c r="Y5" s="126" t="s">
        <v>114</v>
      </c>
      <c r="Z5" s="253" t="s">
        <v>127</v>
      </c>
      <c r="AA5" s="127" t="s">
        <v>114</v>
      </c>
      <c r="AB5" s="311"/>
      <c r="AC5" s="312"/>
      <c r="AD5" s="312"/>
      <c r="AE5" s="79"/>
      <c r="AF5" s="78" t="s">
        <v>24</v>
      </c>
      <c r="AG5" s="75"/>
      <c r="AH5" s="79"/>
    </row>
    <row r="6" spans="1:34" s="41" customFormat="1" ht="17.25" customHeight="1" x14ac:dyDescent="0.15">
      <c r="A6" s="263"/>
      <c r="B6" s="263"/>
      <c r="C6" s="264"/>
      <c r="D6" s="282"/>
      <c r="E6" s="123"/>
      <c r="F6" s="282"/>
      <c r="G6" s="282"/>
      <c r="H6" s="235"/>
      <c r="I6" s="282"/>
      <c r="J6" s="236"/>
      <c r="K6" s="282"/>
      <c r="L6" s="237"/>
      <c r="M6" s="282"/>
      <c r="N6" s="238"/>
      <c r="O6" s="239"/>
      <c r="P6" s="282"/>
      <c r="Q6" s="282"/>
      <c r="R6" s="282"/>
      <c r="S6" s="282"/>
      <c r="T6" s="238"/>
      <c r="U6" s="282"/>
      <c r="V6" s="240"/>
      <c r="W6" s="282"/>
      <c r="X6" s="282"/>
      <c r="Y6" s="123"/>
      <c r="Z6" s="282"/>
      <c r="AA6" s="123"/>
      <c r="AB6" s="262"/>
      <c r="AC6" s="263"/>
      <c r="AD6" s="263"/>
      <c r="AE6" s="79"/>
      <c r="AF6" s="136"/>
      <c r="AG6" s="76"/>
      <c r="AH6" s="79"/>
    </row>
    <row r="7" spans="1:34" s="41" customFormat="1" ht="17.25" customHeight="1" x14ac:dyDescent="0.15">
      <c r="A7" s="95" t="s">
        <v>27</v>
      </c>
      <c r="B7" s="96">
        <v>26</v>
      </c>
      <c r="C7" s="100" t="s">
        <v>25</v>
      </c>
      <c r="D7" s="165">
        <v>8716</v>
      </c>
      <c r="E7" s="186" t="s">
        <v>7</v>
      </c>
      <c r="F7" s="165">
        <v>2203</v>
      </c>
      <c r="G7" s="186" t="s">
        <v>7</v>
      </c>
      <c r="H7" s="186" t="s">
        <v>7</v>
      </c>
      <c r="I7" s="186" t="s">
        <v>7</v>
      </c>
      <c r="J7" s="186" t="s">
        <v>7</v>
      </c>
      <c r="K7" s="186" t="s">
        <v>7</v>
      </c>
      <c r="L7" s="186" t="s">
        <v>7</v>
      </c>
      <c r="M7" s="186" t="s">
        <v>7</v>
      </c>
      <c r="N7" s="368">
        <v>3543</v>
      </c>
      <c r="O7" s="368"/>
      <c r="P7" s="368"/>
      <c r="Q7" s="368"/>
      <c r="R7" s="165">
        <v>2970</v>
      </c>
      <c r="S7" s="186" t="s">
        <v>7</v>
      </c>
      <c r="T7" s="165">
        <v>70</v>
      </c>
      <c r="U7" s="186" t="s">
        <v>131</v>
      </c>
      <c r="V7" s="165">
        <f>N7+T7</f>
        <v>3613</v>
      </c>
      <c r="W7" s="186" t="s">
        <v>7</v>
      </c>
      <c r="X7" s="169">
        <v>25.3</v>
      </c>
      <c r="Y7" s="234" t="s">
        <v>7</v>
      </c>
      <c r="Z7" s="170">
        <v>41.5</v>
      </c>
      <c r="AA7" s="186" t="s">
        <v>7</v>
      </c>
      <c r="AB7" s="102" t="s">
        <v>27</v>
      </c>
      <c r="AC7" s="96">
        <v>26</v>
      </c>
      <c r="AD7" s="99" t="s">
        <v>25</v>
      </c>
      <c r="AE7" s="80"/>
      <c r="AF7" s="120">
        <f>F7+N7+R7</f>
        <v>8716</v>
      </c>
      <c r="AG7" s="120">
        <f>AF7-D7</f>
        <v>0</v>
      </c>
      <c r="AH7" s="80"/>
    </row>
    <row r="8" spans="1:34" s="41" customFormat="1" ht="17.25" customHeight="1" x14ac:dyDescent="0.15">
      <c r="A8" s="89"/>
      <c r="B8" s="96">
        <v>27</v>
      </c>
      <c r="C8" s="52"/>
      <c r="D8" s="165">
        <v>12379</v>
      </c>
      <c r="E8" s="299">
        <f t="shared" ref="E8:E78" si="0">D8-D7</f>
        <v>3663</v>
      </c>
      <c r="F8" s="165">
        <v>3479</v>
      </c>
      <c r="G8" s="299">
        <f t="shared" ref="G8:G70" si="1">F8-F7</f>
        <v>1276</v>
      </c>
      <c r="H8" s="186" t="s">
        <v>7</v>
      </c>
      <c r="I8" s="186" t="s">
        <v>7</v>
      </c>
      <c r="J8" s="186" t="s">
        <v>7</v>
      </c>
      <c r="K8" s="186" t="s">
        <v>7</v>
      </c>
      <c r="L8" s="186" t="s">
        <v>7</v>
      </c>
      <c r="M8" s="186" t="s">
        <v>7</v>
      </c>
      <c r="N8" s="368">
        <v>5836</v>
      </c>
      <c r="O8" s="368"/>
      <c r="P8" s="368"/>
      <c r="Q8" s="368" t="s">
        <v>7</v>
      </c>
      <c r="R8" s="165">
        <v>3064</v>
      </c>
      <c r="S8" s="221">
        <f t="shared" ref="S8:S78" si="2">R8-R7</f>
        <v>94</v>
      </c>
      <c r="T8" s="165">
        <v>147</v>
      </c>
      <c r="U8" s="186" t="s">
        <v>131</v>
      </c>
      <c r="V8" s="165">
        <f>N8+T8</f>
        <v>5983</v>
      </c>
      <c r="W8" s="186" t="s">
        <v>7</v>
      </c>
      <c r="X8" s="169">
        <v>28.1</v>
      </c>
      <c r="Y8" s="300">
        <f t="shared" ref="Y8:AA78" si="3">X8-X7</f>
        <v>2.8000000000000007</v>
      </c>
      <c r="Z8" s="170">
        <v>48.3</v>
      </c>
      <c r="AA8" s="300">
        <f t="shared" si="3"/>
        <v>6.7999999999999972</v>
      </c>
      <c r="AB8" s="103"/>
      <c r="AC8" s="96">
        <v>27</v>
      </c>
      <c r="AD8" s="86"/>
      <c r="AE8" s="80"/>
      <c r="AF8" s="120">
        <f>F8+N8+R8</f>
        <v>12379</v>
      </c>
      <c r="AG8" s="120">
        <f>AF8-D8</f>
        <v>0</v>
      </c>
      <c r="AH8" s="80"/>
    </row>
    <row r="9" spans="1:34" s="41" customFormat="1" ht="17.25" customHeight="1" x14ac:dyDescent="0.15">
      <c r="A9" s="89"/>
      <c r="B9" s="96">
        <v>28</v>
      </c>
      <c r="C9" s="52"/>
      <c r="D9" s="165">
        <v>12908</v>
      </c>
      <c r="E9" s="299">
        <f t="shared" si="0"/>
        <v>529</v>
      </c>
      <c r="F9" s="165">
        <v>2777</v>
      </c>
      <c r="G9" s="299">
        <f t="shared" si="1"/>
        <v>-702</v>
      </c>
      <c r="H9" s="186" t="s">
        <v>7</v>
      </c>
      <c r="I9" s="186" t="s">
        <v>7</v>
      </c>
      <c r="J9" s="186" t="s">
        <v>7</v>
      </c>
      <c r="K9" s="186" t="s">
        <v>7</v>
      </c>
      <c r="L9" s="186" t="s">
        <v>7</v>
      </c>
      <c r="M9" s="186" t="s">
        <v>7</v>
      </c>
      <c r="N9" s="368">
        <v>5022</v>
      </c>
      <c r="O9" s="368"/>
      <c r="P9" s="368"/>
      <c r="Q9" s="368" t="s">
        <v>7</v>
      </c>
      <c r="R9" s="165">
        <v>5109</v>
      </c>
      <c r="S9" s="221">
        <f t="shared" si="2"/>
        <v>2045</v>
      </c>
      <c r="T9" s="165">
        <v>199</v>
      </c>
      <c r="U9" s="186" t="s">
        <v>131</v>
      </c>
      <c r="V9" s="165">
        <f>N9+T9</f>
        <v>5221</v>
      </c>
      <c r="W9" s="186" t="s">
        <v>7</v>
      </c>
      <c r="X9" s="169">
        <v>21.5</v>
      </c>
      <c r="Y9" s="301">
        <f t="shared" si="3"/>
        <v>-6.6000000000000014</v>
      </c>
      <c r="Z9" s="170">
        <v>40.4</v>
      </c>
      <c r="AA9" s="301">
        <f t="shared" si="3"/>
        <v>-7.8999999999999986</v>
      </c>
      <c r="AB9" s="103"/>
      <c r="AC9" s="96">
        <v>28</v>
      </c>
      <c r="AD9" s="86"/>
      <c r="AE9" s="80"/>
      <c r="AF9" s="120">
        <f>F9+N9+R9</f>
        <v>12908</v>
      </c>
      <c r="AG9" s="120">
        <f>AF9-D9</f>
        <v>0</v>
      </c>
      <c r="AH9" s="80"/>
    </row>
    <row r="10" spans="1:34" s="41" customFormat="1" ht="17.25" customHeight="1" x14ac:dyDescent="0.15">
      <c r="A10" s="89"/>
      <c r="B10" s="96">
        <v>29</v>
      </c>
      <c r="C10" s="52"/>
      <c r="D10" s="165">
        <v>14145</v>
      </c>
      <c r="E10" s="299">
        <f t="shared" si="0"/>
        <v>1237</v>
      </c>
      <c r="F10" s="165">
        <v>3142</v>
      </c>
      <c r="G10" s="299">
        <f t="shared" si="1"/>
        <v>365</v>
      </c>
      <c r="H10" s="186" t="s">
        <v>7</v>
      </c>
      <c r="I10" s="186" t="s">
        <v>7</v>
      </c>
      <c r="J10" s="186" t="s">
        <v>7</v>
      </c>
      <c r="K10" s="186" t="s">
        <v>7</v>
      </c>
      <c r="L10" s="186" t="s">
        <v>7</v>
      </c>
      <c r="M10" s="186" t="s">
        <v>7</v>
      </c>
      <c r="N10" s="368">
        <v>5507</v>
      </c>
      <c r="O10" s="368"/>
      <c r="P10" s="368"/>
      <c r="Q10" s="368" t="s">
        <v>7</v>
      </c>
      <c r="R10" s="165">
        <v>5496</v>
      </c>
      <c r="S10" s="221">
        <f t="shared" si="2"/>
        <v>387</v>
      </c>
      <c r="T10" s="165">
        <v>191</v>
      </c>
      <c r="U10" s="186" t="s">
        <v>131</v>
      </c>
      <c r="V10" s="165">
        <f>N10+T10</f>
        <v>5698</v>
      </c>
      <c r="W10" s="186" t="s">
        <v>7</v>
      </c>
      <c r="X10" s="169">
        <v>22.2</v>
      </c>
      <c r="Y10" s="300">
        <f t="shared" si="3"/>
        <v>0.69999999999999929</v>
      </c>
      <c r="Z10" s="170">
        <v>40.299999999999997</v>
      </c>
      <c r="AA10" s="301">
        <f t="shared" si="3"/>
        <v>-0.10000000000000142</v>
      </c>
      <c r="AB10" s="103"/>
      <c r="AC10" s="96">
        <v>29</v>
      </c>
      <c r="AD10" s="86"/>
      <c r="AE10" s="80"/>
      <c r="AF10" s="120">
        <f>F10+N10+R10</f>
        <v>14145</v>
      </c>
      <c r="AG10" s="120">
        <f>AF10-D10</f>
        <v>0</v>
      </c>
      <c r="AH10" s="80"/>
    </row>
    <row r="11" spans="1:34" s="41" customFormat="1" ht="17.25" customHeight="1" x14ac:dyDescent="0.15">
      <c r="A11" s="89"/>
      <c r="B11" s="96">
        <v>30</v>
      </c>
      <c r="C11" s="52"/>
      <c r="D11" s="165">
        <v>15087</v>
      </c>
      <c r="E11" s="299">
        <f t="shared" si="0"/>
        <v>942</v>
      </c>
      <c r="F11" s="165">
        <v>3137</v>
      </c>
      <c r="G11" s="299">
        <f t="shared" si="1"/>
        <v>-5</v>
      </c>
      <c r="H11" s="186" t="s">
        <v>7</v>
      </c>
      <c r="I11" s="186" t="s">
        <v>7</v>
      </c>
      <c r="J11" s="186" t="s">
        <v>7</v>
      </c>
      <c r="K11" s="186" t="s">
        <v>7</v>
      </c>
      <c r="L11" s="186" t="s">
        <v>7</v>
      </c>
      <c r="M11" s="186" t="s">
        <v>7</v>
      </c>
      <c r="N11" s="368">
        <v>6121</v>
      </c>
      <c r="O11" s="368"/>
      <c r="P11" s="368"/>
      <c r="Q11" s="368" t="s">
        <v>7</v>
      </c>
      <c r="R11" s="165">
        <v>5829</v>
      </c>
      <c r="S11" s="221">
        <f t="shared" si="2"/>
        <v>333</v>
      </c>
      <c r="T11" s="165">
        <v>185</v>
      </c>
      <c r="U11" s="186" t="s">
        <v>131</v>
      </c>
      <c r="V11" s="165">
        <f>N11+T11</f>
        <v>6306</v>
      </c>
      <c r="W11" s="186" t="s">
        <v>7</v>
      </c>
      <c r="X11" s="169">
        <v>20.8</v>
      </c>
      <c r="Y11" s="301">
        <f t="shared" si="3"/>
        <v>-1.3999999999999986</v>
      </c>
      <c r="Z11" s="170">
        <v>41.8</v>
      </c>
      <c r="AA11" s="300">
        <f t="shared" si="3"/>
        <v>1.5</v>
      </c>
      <c r="AB11" s="103"/>
      <c r="AC11" s="96">
        <v>30</v>
      </c>
      <c r="AD11" s="86"/>
      <c r="AE11" s="80"/>
      <c r="AF11" s="120">
        <f>F11+N11+R11</f>
        <v>15087</v>
      </c>
      <c r="AG11" s="120">
        <f>AF11-D11</f>
        <v>0</v>
      </c>
      <c r="AH11" s="80"/>
    </row>
    <row r="12" spans="1:34" s="41" customFormat="1" ht="17.25" customHeight="1" x14ac:dyDescent="0.15">
      <c r="A12" s="89"/>
      <c r="B12" s="96"/>
      <c r="C12" s="52"/>
      <c r="D12" s="165"/>
      <c r="E12" s="299"/>
      <c r="F12" s="165"/>
      <c r="G12" s="299"/>
      <c r="H12" s="186"/>
      <c r="I12" s="186"/>
      <c r="J12" s="186"/>
      <c r="K12" s="186"/>
      <c r="L12" s="186"/>
      <c r="M12" s="186"/>
      <c r="N12" s="165"/>
      <c r="P12" s="186"/>
      <c r="Q12" s="186"/>
      <c r="R12" s="165"/>
      <c r="S12" s="221"/>
      <c r="T12" s="165"/>
      <c r="U12" s="186"/>
      <c r="V12" s="165"/>
      <c r="W12" s="221"/>
      <c r="X12" s="169"/>
      <c r="Y12" s="301"/>
      <c r="Z12" s="170"/>
      <c r="AA12" s="300"/>
      <c r="AB12" s="103"/>
      <c r="AC12" s="96"/>
      <c r="AD12" s="86"/>
      <c r="AE12" s="80"/>
      <c r="AF12" s="120"/>
      <c r="AG12" s="120"/>
      <c r="AH12" s="80"/>
    </row>
    <row r="13" spans="1:34" s="41" customFormat="1" ht="17.25" customHeight="1" x14ac:dyDescent="0.15">
      <c r="A13" s="89"/>
      <c r="B13" s="96">
        <v>31</v>
      </c>
      <c r="C13" s="52"/>
      <c r="D13" s="165">
        <v>15895</v>
      </c>
      <c r="E13" s="299">
        <f>D13-D11</f>
        <v>808</v>
      </c>
      <c r="F13" s="165">
        <v>2629</v>
      </c>
      <c r="G13" s="299">
        <f>F13-F11</f>
        <v>-508</v>
      </c>
      <c r="H13" s="186" t="s">
        <v>7</v>
      </c>
      <c r="I13" s="186" t="s">
        <v>7</v>
      </c>
      <c r="J13" s="186" t="s">
        <v>7</v>
      </c>
      <c r="K13" s="186" t="s">
        <v>7</v>
      </c>
      <c r="L13" s="186" t="s">
        <v>7</v>
      </c>
      <c r="M13" s="186" t="s">
        <v>7</v>
      </c>
      <c r="N13" s="368">
        <v>6982</v>
      </c>
      <c r="O13" s="368"/>
      <c r="P13" s="368"/>
      <c r="Q13" s="368" t="s">
        <v>7</v>
      </c>
      <c r="R13" s="165">
        <v>6284</v>
      </c>
      <c r="S13" s="221">
        <f>R13-R11</f>
        <v>455</v>
      </c>
      <c r="T13" s="165">
        <v>89</v>
      </c>
      <c r="U13" s="186" t="s">
        <v>131</v>
      </c>
      <c r="V13" s="165">
        <f t="shared" ref="V13:V21" si="4">N13+T13</f>
        <v>7071</v>
      </c>
      <c r="W13" s="186" t="s">
        <v>7</v>
      </c>
      <c r="X13" s="169">
        <v>16.5</v>
      </c>
      <c r="Y13" s="301">
        <f>X13-X11</f>
        <v>-4.3000000000000007</v>
      </c>
      <c r="Z13" s="170">
        <v>44.5</v>
      </c>
      <c r="AA13" s="300">
        <f>Z13-Z11</f>
        <v>2.7000000000000028</v>
      </c>
      <c r="AB13" s="103"/>
      <c r="AC13" s="96">
        <v>31</v>
      </c>
      <c r="AD13" s="86"/>
      <c r="AE13" s="80"/>
      <c r="AF13" s="120">
        <f t="shared" ref="AF13:AF21" si="5">F13+N13+R13</f>
        <v>15895</v>
      </c>
      <c r="AG13" s="120">
        <f t="shared" ref="AG13:AG21" si="6">AF13-D13</f>
        <v>0</v>
      </c>
      <c r="AH13" s="80"/>
    </row>
    <row r="14" spans="1:34" s="41" customFormat="1" ht="17.25" customHeight="1" x14ac:dyDescent="0.15">
      <c r="A14" s="89"/>
      <c r="B14" s="96">
        <v>32</v>
      </c>
      <c r="C14" s="52"/>
      <c r="D14" s="165">
        <v>15559</v>
      </c>
      <c r="E14" s="299">
        <f t="shared" si="0"/>
        <v>-336</v>
      </c>
      <c r="F14" s="165">
        <v>2422</v>
      </c>
      <c r="G14" s="299">
        <f t="shared" si="1"/>
        <v>-207</v>
      </c>
      <c r="H14" s="186" t="s">
        <v>7</v>
      </c>
      <c r="I14" s="186" t="s">
        <v>7</v>
      </c>
      <c r="J14" s="186" t="s">
        <v>7</v>
      </c>
      <c r="K14" s="186" t="s">
        <v>7</v>
      </c>
      <c r="L14" s="186" t="s">
        <v>7</v>
      </c>
      <c r="M14" s="186" t="s">
        <v>7</v>
      </c>
      <c r="N14" s="368">
        <v>7722</v>
      </c>
      <c r="O14" s="368"/>
      <c r="P14" s="368"/>
      <c r="Q14" s="368" t="s">
        <v>7</v>
      </c>
      <c r="R14" s="165">
        <v>5415</v>
      </c>
      <c r="S14" s="221">
        <f t="shared" si="2"/>
        <v>-869</v>
      </c>
      <c r="T14" s="165">
        <v>97</v>
      </c>
      <c r="U14" s="186" t="s">
        <v>131</v>
      </c>
      <c r="V14" s="165">
        <f t="shared" si="4"/>
        <v>7819</v>
      </c>
      <c r="W14" s="186" t="s">
        <v>7</v>
      </c>
      <c r="X14" s="169">
        <v>15.6</v>
      </c>
      <c r="Y14" s="301">
        <f t="shared" si="3"/>
        <v>-0.90000000000000036</v>
      </c>
      <c r="Z14" s="170">
        <v>50.3</v>
      </c>
      <c r="AA14" s="300">
        <f t="shared" si="3"/>
        <v>5.7999999999999972</v>
      </c>
      <c r="AB14" s="103"/>
      <c r="AC14" s="96">
        <v>32</v>
      </c>
      <c r="AD14" s="86"/>
      <c r="AE14" s="80"/>
      <c r="AF14" s="120">
        <f t="shared" si="5"/>
        <v>15559</v>
      </c>
      <c r="AG14" s="120">
        <f t="shared" si="6"/>
        <v>0</v>
      </c>
      <c r="AH14" s="80"/>
    </row>
    <row r="15" spans="1:34" s="41" customFormat="1" ht="17.25" customHeight="1" x14ac:dyDescent="0.15">
      <c r="A15" s="89"/>
      <c r="B15" s="96">
        <v>33</v>
      </c>
      <c r="C15" s="52"/>
      <c r="D15" s="165">
        <v>15804</v>
      </c>
      <c r="E15" s="299">
        <f t="shared" si="0"/>
        <v>245</v>
      </c>
      <c r="F15" s="165">
        <v>2521</v>
      </c>
      <c r="G15" s="299">
        <f t="shared" si="1"/>
        <v>99</v>
      </c>
      <c r="H15" s="186" t="s">
        <v>7</v>
      </c>
      <c r="I15" s="186" t="s">
        <v>7</v>
      </c>
      <c r="J15" s="186" t="s">
        <v>7</v>
      </c>
      <c r="K15" s="186" t="s">
        <v>7</v>
      </c>
      <c r="L15" s="186" t="s">
        <v>7</v>
      </c>
      <c r="M15" s="186" t="s">
        <v>7</v>
      </c>
      <c r="N15" s="368">
        <v>7606</v>
      </c>
      <c r="O15" s="368"/>
      <c r="P15" s="368"/>
      <c r="Q15" s="368" t="s">
        <v>7</v>
      </c>
      <c r="R15" s="165">
        <v>5677</v>
      </c>
      <c r="S15" s="221">
        <f t="shared" si="2"/>
        <v>262</v>
      </c>
      <c r="T15" s="165">
        <v>78</v>
      </c>
      <c r="U15" s="186" t="s">
        <v>131</v>
      </c>
      <c r="V15" s="165">
        <f t="shared" si="4"/>
        <v>7684</v>
      </c>
      <c r="W15" s="186" t="s">
        <v>7</v>
      </c>
      <c r="X15" s="169">
        <v>16</v>
      </c>
      <c r="Y15" s="300">
        <f t="shared" si="3"/>
        <v>0.40000000000000036</v>
      </c>
      <c r="Z15" s="170">
        <v>48.6</v>
      </c>
      <c r="AA15" s="301">
        <f t="shared" si="3"/>
        <v>-1.6999999999999957</v>
      </c>
      <c r="AB15" s="103"/>
      <c r="AC15" s="96">
        <v>33</v>
      </c>
      <c r="AD15" s="86"/>
      <c r="AE15" s="80"/>
      <c r="AF15" s="120">
        <f t="shared" si="5"/>
        <v>15804</v>
      </c>
      <c r="AG15" s="120">
        <f t="shared" si="6"/>
        <v>0</v>
      </c>
      <c r="AH15" s="80"/>
    </row>
    <row r="16" spans="1:34" s="41" customFormat="1" ht="17.25" customHeight="1" x14ac:dyDescent="0.15">
      <c r="A16" s="89"/>
      <c r="B16" s="96">
        <v>34</v>
      </c>
      <c r="C16" s="52"/>
      <c r="D16" s="165">
        <v>16432</v>
      </c>
      <c r="E16" s="299">
        <f t="shared" si="0"/>
        <v>628</v>
      </c>
      <c r="F16" s="165">
        <v>2543</v>
      </c>
      <c r="G16" s="299">
        <f t="shared" si="1"/>
        <v>22</v>
      </c>
      <c r="H16" s="186" t="s">
        <v>7</v>
      </c>
      <c r="I16" s="186" t="s">
        <v>7</v>
      </c>
      <c r="J16" s="186" t="s">
        <v>7</v>
      </c>
      <c r="K16" s="186" t="s">
        <v>7</v>
      </c>
      <c r="L16" s="186" t="s">
        <v>7</v>
      </c>
      <c r="M16" s="186" t="s">
        <v>7</v>
      </c>
      <c r="N16" s="368">
        <v>8128</v>
      </c>
      <c r="O16" s="368"/>
      <c r="P16" s="368"/>
      <c r="Q16" s="368" t="s">
        <v>7</v>
      </c>
      <c r="R16" s="165">
        <v>5761</v>
      </c>
      <c r="S16" s="221">
        <f t="shared" si="2"/>
        <v>84</v>
      </c>
      <c r="T16" s="165">
        <v>77</v>
      </c>
      <c r="U16" s="186" t="s">
        <v>131</v>
      </c>
      <c r="V16" s="165">
        <f t="shared" si="4"/>
        <v>8205</v>
      </c>
      <c r="W16" s="186" t="s">
        <v>7</v>
      </c>
      <c r="X16" s="169">
        <v>15.5</v>
      </c>
      <c r="Y16" s="301">
        <f t="shared" si="3"/>
        <v>-0.5</v>
      </c>
      <c r="Z16" s="170">
        <v>49.9</v>
      </c>
      <c r="AA16" s="300">
        <f t="shared" si="3"/>
        <v>1.2999999999999972</v>
      </c>
      <c r="AB16" s="103"/>
      <c r="AC16" s="96">
        <v>34</v>
      </c>
      <c r="AD16" s="86"/>
      <c r="AE16" s="80"/>
      <c r="AF16" s="120">
        <f t="shared" si="5"/>
        <v>16432</v>
      </c>
      <c r="AG16" s="120">
        <f t="shared" si="6"/>
        <v>0</v>
      </c>
      <c r="AH16" s="80"/>
    </row>
    <row r="17" spans="1:34" s="41" customFormat="1" ht="17.25" customHeight="1" x14ac:dyDescent="0.15">
      <c r="A17" s="89"/>
      <c r="B17" s="96">
        <v>35</v>
      </c>
      <c r="C17" s="52"/>
      <c r="D17" s="165">
        <v>17450</v>
      </c>
      <c r="E17" s="299">
        <f t="shared" si="0"/>
        <v>1018</v>
      </c>
      <c r="F17" s="165">
        <v>2804</v>
      </c>
      <c r="G17" s="299">
        <f t="shared" si="1"/>
        <v>261</v>
      </c>
      <c r="H17" s="186" t="s">
        <v>7</v>
      </c>
      <c r="I17" s="186" t="s">
        <v>7</v>
      </c>
      <c r="J17" s="186" t="s">
        <v>7</v>
      </c>
      <c r="K17" s="186" t="s">
        <v>7</v>
      </c>
      <c r="L17" s="186" t="s">
        <v>7</v>
      </c>
      <c r="M17" s="186" t="s">
        <v>7</v>
      </c>
      <c r="N17" s="368">
        <v>9446</v>
      </c>
      <c r="O17" s="368"/>
      <c r="P17" s="368"/>
      <c r="Q17" s="368" t="s">
        <v>7</v>
      </c>
      <c r="R17" s="165">
        <v>5200</v>
      </c>
      <c r="S17" s="221">
        <f t="shared" si="2"/>
        <v>-561</v>
      </c>
      <c r="T17" s="165">
        <v>87</v>
      </c>
      <c r="U17" s="186" t="s">
        <v>131</v>
      </c>
      <c r="V17" s="165">
        <f t="shared" si="4"/>
        <v>9533</v>
      </c>
      <c r="W17" s="186" t="s">
        <v>7</v>
      </c>
      <c r="X17" s="169">
        <v>16.100000000000001</v>
      </c>
      <c r="Y17" s="300">
        <f t="shared" si="3"/>
        <v>0.60000000000000142</v>
      </c>
      <c r="Z17" s="170">
        <v>54.6</v>
      </c>
      <c r="AA17" s="300">
        <f t="shared" si="3"/>
        <v>4.7000000000000028</v>
      </c>
      <c r="AB17" s="103"/>
      <c r="AC17" s="96">
        <v>35</v>
      </c>
      <c r="AD17" s="86"/>
      <c r="AE17" s="80"/>
      <c r="AF17" s="120">
        <f t="shared" si="5"/>
        <v>17450</v>
      </c>
      <c r="AG17" s="120">
        <f t="shared" si="6"/>
        <v>0</v>
      </c>
      <c r="AH17" s="80"/>
    </row>
    <row r="18" spans="1:34" s="41" customFormat="1" ht="17.25" customHeight="1" x14ac:dyDescent="0.15">
      <c r="A18" s="89"/>
      <c r="B18" s="96">
        <v>36</v>
      </c>
      <c r="C18" s="52"/>
      <c r="D18" s="165">
        <v>17525</v>
      </c>
      <c r="E18" s="299">
        <f t="shared" si="0"/>
        <v>75</v>
      </c>
      <c r="F18" s="165">
        <v>2855</v>
      </c>
      <c r="G18" s="299">
        <f t="shared" si="1"/>
        <v>51</v>
      </c>
      <c r="H18" s="186" t="s">
        <v>7</v>
      </c>
      <c r="I18" s="186" t="s">
        <v>7</v>
      </c>
      <c r="J18" s="186" t="s">
        <v>7</v>
      </c>
      <c r="K18" s="186" t="s">
        <v>7</v>
      </c>
      <c r="L18" s="186" t="s">
        <v>7</v>
      </c>
      <c r="M18" s="186" t="s">
        <v>7</v>
      </c>
      <c r="N18" s="368">
        <v>10310</v>
      </c>
      <c r="O18" s="368"/>
      <c r="P18" s="368"/>
      <c r="Q18" s="368" t="s">
        <v>7</v>
      </c>
      <c r="R18" s="165">
        <v>4360</v>
      </c>
      <c r="S18" s="221">
        <f t="shared" si="2"/>
        <v>-840</v>
      </c>
      <c r="T18" s="165">
        <v>54</v>
      </c>
      <c r="U18" s="186" t="s">
        <v>131</v>
      </c>
      <c r="V18" s="165">
        <f t="shared" si="4"/>
        <v>10364</v>
      </c>
      <c r="W18" s="186" t="s">
        <v>7</v>
      </c>
      <c r="X18" s="169">
        <v>16.3</v>
      </c>
      <c r="Y18" s="300">
        <f t="shared" si="3"/>
        <v>0.19999999999999929</v>
      </c>
      <c r="Z18" s="170">
        <v>59.1</v>
      </c>
      <c r="AA18" s="300">
        <f t="shared" si="3"/>
        <v>4.5</v>
      </c>
      <c r="AB18" s="103"/>
      <c r="AC18" s="96">
        <v>36</v>
      </c>
      <c r="AD18" s="86"/>
      <c r="AE18" s="80"/>
      <c r="AF18" s="120">
        <f t="shared" si="5"/>
        <v>17525</v>
      </c>
      <c r="AG18" s="120">
        <f t="shared" si="6"/>
        <v>0</v>
      </c>
      <c r="AH18" s="80"/>
    </row>
    <row r="19" spans="1:34" s="41" customFormat="1" ht="17.25" customHeight="1" x14ac:dyDescent="0.15">
      <c r="A19" s="89"/>
      <c r="B19" s="96">
        <v>37</v>
      </c>
      <c r="C19" s="52"/>
      <c r="D19" s="165">
        <v>18768</v>
      </c>
      <c r="E19" s="299">
        <f t="shared" si="0"/>
        <v>1243</v>
      </c>
      <c r="F19" s="165">
        <v>3090</v>
      </c>
      <c r="G19" s="299">
        <f t="shared" si="1"/>
        <v>235</v>
      </c>
      <c r="H19" s="186" t="s">
        <v>7</v>
      </c>
      <c r="I19" s="186" t="s">
        <v>7</v>
      </c>
      <c r="J19" s="186" t="s">
        <v>7</v>
      </c>
      <c r="K19" s="186" t="s">
        <v>7</v>
      </c>
      <c r="L19" s="186" t="s">
        <v>7</v>
      </c>
      <c r="M19" s="186" t="s">
        <v>7</v>
      </c>
      <c r="N19" s="368">
        <v>11235</v>
      </c>
      <c r="O19" s="368"/>
      <c r="P19" s="368"/>
      <c r="Q19" s="368" t="s">
        <v>7</v>
      </c>
      <c r="R19" s="165">
        <v>4443</v>
      </c>
      <c r="S19" s="221">
        <f t="shared" si="2"/>
        <v>83</v>
      </c>
      <c r="T19" s="165">
        <v>107</v>
      </c>
      <c r="U19" s="186" t="s">
        <v>131</v>
      </c>
      <c r="V19" s="165">
        <f t="shared" si="4"/>
        <v>11342</v>
      </c>
      <c r="W19" s="186" t="s">
        <v>7</v>
      </c>
      <c r="X19" s="169">
        <v>16.5</v>
      </c>
      <c r="Y19" s="300">
        <f t="shared" si="3"/>
        <v>0.19999999999999929</v>
      </c>
      <c r="Z19" s="170">
        <v>60.4</v>
      </c>
      <c r="AA19" s="300">
        <f t="shared" si="3"/>
        <v>1.2999999999999972</v>
      </c>
      <c r="AB19" s="103"/>
      <c r="AC19" s="96">
        <v>37</v>
      </c>
      <c r="AD19" s="86"/>
      <c r="AE19" s="80"/>
      <c r="AF19" s="120">
        <f t="shared" si="5"/>
        <v>18768</v>
      </c>
      <c r="AG19" s="120">
        <f t="shared" si="6"/>
        <v>0</v>
      </c>
      <c r="AH19" s="80"/>
    </row>
    <row r="20" spans="1:34" s="41" customFormat="1" ht="17.25" customHeight="1" x14ac:dyDescent="0.15">
      <c r="A20" s="89"/>
      <c r="B20" s="96">
        <v>38</v>
      </c>
      <c r="C20" s="52"/>
      <c r="D20" s="165">
        <v>18535</v>
      </c>
      <c r="E20" s="299">
        <f t="shared" si="0"/>
        <v>-233</v>
      </c>
      <c r="F20" s="165">
        <v>3101</v>
      </c>
      <c r="G20" s="299">
        <f t="shared" si="1"/>
        <v>11</v>
      </c>
      <c r="H20" s="186" t="s">
        <v>7</v>
      </c>
      <c r="I20" s="186" t="s">
        <v>7</v>
      </c>
      <c r="J20" s="186" t="s">
        <v>7</v>
      </c>
      <c r="K20" s="186" t="s">
        <v>7</v>
      </c>
      <c r="L20" s="186" t="s">
        <v>7</v>
      </c>
      <c r="M20" s="186" t="s">
        <v>7</v>
      </c>
      <c r="N20" s="368">
        <v>11256</v>
      </c>
      <c r="O20" s="368"/>
      <c r="P20" s="368"/>
      <c r="Q20" s="368" t="s">
        <v>7</v>
      </c>
      <c r="R20" s="165">
        <v>4178</v>
      </c>
      <c r="S20" s="221">
        <f t="shared" si="2"/>
        <v>-265</v>
      </c>
      <c r="T20" s="165">
        <v>95</v>
      </c>
      <c r="U20" s="186" t="s">
        <v>131</v>
      </c>
      <c r="V20" s="165">
        <f t="shared" si="4"/>
        <v>11351</v>
      </c>
      <c r="W20" s="186" t="s">
        <v>7</v>
      </c>
      <c r="X20" s="169">
        <v>16.7</v>
      </c>
      <c r="Y20" s="300">
        <f t="shared" si="3"/>
        <v>0.19999999999999929</v>
      </c>
      <c r="Z20" s="170">
        <v>61.2</v>
      </c>
      <c r="AA20" s="300">
        <f t="shared" si="3"/>
        <v>0.80000000000000426</v>
      </c>
      <c r="AB20" s="103"/>
      <c r="AC20" s="96">
        <v>38</v>
      </c>
      <c r="AD20" s="86"/>
      <c r="AE20" s="80"/>
      <c r="AF20" s="120">
        <f t="shared" si="5"/>
        <v>18535</v>
      </c>
      <c r="AG20" s="120">
        <f t="shared" si="6"/>
        <v>0</v>
      </c>
      <c r="AH20" s="80"/>
    </row>
    <row r="21" spans="1:34" s="41" customFormat="1" ht="17.25" customHeight="1" x14ac:dyDescent="0.15">
      <c r="A21" s="89"/>
      <c r="B21" s="96">
        <v>39</v>
      </c>
      <c r="C21" s="52"/>
      <c r="D21" s="165">
        <v>16539</v>
      </c>
      <c r="E21" s="299">
        <f t="shared" si="0"/>
        <v>-1996</v>
      </c>
      <c r="F21" s="165">
        <v>3172</v>
      </c>
      <c r="G21" s="299">
        <f t="shared" si="1"/>
        <v>71</v>
      </c>
      <c r="H21" s="186" t="s">
        <v>7</v>
      </c>
      <c r="I21" s="186" t="s">
        <v>7</v>
      </c>
      <c r="J21" s="186" t="s">
        <v>7</v>
      </c>
      <c r="K21" s="186" t="s">
        <v>7</v>
      </c>
      <c r="L21" s="186" t="s">
        <v>7</v>
      </c>
      <c r="M21" s="186" t="s">
        <v>7</v>
      </c>
      <c r="N21" s="368">
        <v>10432</v>
      </c>
      <c r="O21" s="368"/>
      <c r="P21" s="368"/>
      <c r="Q21" s="368" t="s">
        <v>7</v>
      </c>
      <c r="R21" s="165">
        <v>2935</v>
      </c>
      <c r="S21" s="221">
        <f t="shared" si="2"/>
        <v>-1243</v>
      </c>
      <c r="T21" s="165">
        <v>124</v>
      </c>
      <c r="U21" s="186" t="s">
        <v>131</v>
      </c>
      <c r="V21" s="165">
        <f t="shared" si="4"/>
        <v>10556</v>
      </c>
      <c r="W21" s="186" t="s">
        <v>7</v>
      </c>
      <c r="X21" s="169">
        <v>19.2</v>
      </c>
      <c r="Y21" s="300">
        <f t="shared" si="3"/>
        <v>2.5</v>
      </c>
      <c r="Z21" s="170">
        <v>63.8</v>
      </c>
      <c r="AA21" s="300">
        <f t="shared" si="3"/>
        <v>2.5999999999999943</v>
      </c>
      <c r="AB21" s="103"/>
      <c r="AC21" s="96">
        <v>39</v>
      </c>
      <c r="AD21" s="86"/>
      <c r="AE21" s="80"/>
      <c r="AF21" s="120">
        <f t="shared" si="5"/>
        <v>16539</v>
      </c>
      <c r="AG21" s="120">
        <f t="shared" si="6"/>
        <v>0</v>
      </c>
      <c r="AH21" s="80"/>
    </row>
    <row r="22" spans="1:34" s="41" customFormat="1" ht="17.25" customHeight="1" x14ac:dyDescent="0.15">
      <c r="A22" s="89"/>
      <c r="B22" s="96"/>
      <c r="C22" s="52"/>
      <c r="D22" s="165"/>
      <c r="E22" s="299"/>
      <c r="F22" s="165"/>
      <c r="G22" s="299"/>
      <c r="H22" s="186"/>
      <c r="I22" s="186"/>
      <c r="J22" s="186"/>
      <c r="K22" s="186"/>
      <c r="L22" s="186"/>
      <c r="M22" s="186"/>
      <c r="N22" s="165"/>
      <c r="P22" s="186"/>
      <c r="Q22" s="186"/>
      <c r="R22" s="165"/>
      <c r="S22" s="221"/>
      <c r="T22" s="165"/>
      <c r="U22" s="186"/>
      <c r="V22" s="165"/>
      <c r="W22" s="221"/>
      <c r="X22" s="169"/>
      <c r="Y22" s="300"/>
      <c r="Z22" s="170"/>
      <c r="AA22" s="300"/>
      <c r="AB22" s="103"/>
      <c r="AC22" s="96"/>
      <c r="AD22" s="86"/>
      <c r="AE22" s="80"/>
      <c r="AF22" s="120"/>
      <c r="AG22" s="120"/>
      <c r="AH22" s="80"/>
    </row>
    <row r="23" spans="1:34" s="41" customFormat="1" ht="17.25" customHeight="1" x14ac:dyDescent="0.15">
      <c r="A23" s="89"/>
      <c r="B23" s="96">
        <v>40</v>
      </c>
      <c r="C23" s="52"/>
      <c r="D23" s="165">
        <v>19446</v>
      </c>
      <c r="E23" s="299">
        <f>D23-D21</f>
        <v>2907</v>
      </c>
      <c r="F23" s="165">
        <v>4222</v>
      </c>
      <c r="G23" s="299">
        <f>F23-F21</f>
        <v>1050</v>
      </c>
      <c r="H23" s="186" t="s">
        <v>7</v>
      </c>
      <c r="I23" s="186" t="s">
        <v>7</v>
      </c>
      <c r="J23" s="186" t="s">
        <v>7</v>
      </c>
      <c r="K23" s="186" t="s">
        <v>7</v>
      </c>
      <c r="L23" s="186" t="s">
        <v>7</v>
      </c>
      <c r="M23" s="186" t="s">
        <v>7</v>
      </c>
      <c r="N23" s="368">
        <v>11519</v>
      </c>
      <c r="O23" s="368"/>
      <c r="P23" s="368"/>
      <c r="Q23" s="368" t="s">
        <v>7</v>
      </c>
      <c r="R23" s="165">
        <v>3705</v>
      </c>
      <c r="S23" s="221">
        <f>R23-R21</f>
        <v>770</v>
      </c>
      <c r="T23" s="165">
        <v>85</v>
      </c>
      <c r="U23" s="186" t="s">
        <v>131</v>
      </c>
      <c r="V23" s="165">
        <f t="shared" ref="V23:V33" si="7">N23+T23</f>
        <v>11604</v>
      </c>
      <c r="W23" s="186" t="s">
        <v>7</v>
      </c>
      <c r="X23" s="169">
        <v>21.7</v>
      </c>
      <c r="Y23" s="300">
        <f>X23-X21</f>
        <v>2.5</v>
      </c>
      <c r="Z23" s="170">
        <v>59.7</v>
      </c>
      <c r="AA23" s="301">
        <f>Z23-Z21</f>
        <v>-4.0999999999999943</v>
      </c>
      <c r="AB23" s="103"/>
      <c r="AC23" s="96">
        <v>40</v>
      </c>
      <c r="AD23" s="86"/>
      <c r="AE23" s="80"/>
      <c r="AF23" s="120">
        <f t="shared" ref="AF23:AF33" si="8">F23+N23+R23</f>
        <v>19446</v>
      </c>
      <c r="AG23" s="120">
        <f t="shared" ref="AG23:AG33" si="9">AF23-D23</f>
        <v>0</v>
      </c>
      <c r="AH23" s="80"/>
    </row>
    <row r="24" spans="1:34" s="41" customFormat="1" ht="17.25" customHeight="1" x14ac:dyDescent="0.15">
      <c r="A24" s="89"/>
      <c r="B24" s="96">
        <v>41</v>
      </c>
      <c r="C24" s="52"/>
      <c r="D24" s="165">
        <v>28290</v>
      </c>
      <c r="E24" s="299">
        <f t="shared" si="0"/>
        <v>8844</v>
      </c>
      <c r="F24" s="165">
        <v>5929</v>
      </c>
      <c r="G24" s="299">
        <f t="shared" si="1"/>
        <v>1707</v>
      </c>
      <c r="H24" s="186" t="s">
        <v>7</v>
      </c>
      <c r="I24" s="186" t="s">
        <v>7</v>
      </c>
      <c r="J24" s="186" t="s">
        <v>7</v>
      </c>
      <c r="K24" s="186" t="s">
        <v>7</v>
      </c>
      <c r="L24" s="186" t="s">
        <v>7</v>
      </c>
      <c r="M24" s="186" t="s">
        <v>7</v>
      </c>
      <c r="N24" s="368">
        <v>15747</v>
      </c>
      <c r="O24" s="368"/>
      <c r="P24" s="368"/>
      <c r="Q24" s="368" t="s">
        <v>7</v>
      </c>
      <c r="R24" s="165">
        <v>6614</v>
      </c>
      <c r="S24" s="221">
        <f t="shared" si="2"/>
        <v>2909</v>
      </c>
      <c r="T24" s="165">
        <v>193</v>
      </c>
      <c r="U24" s="186" t="s">
        <v>131</v>
      </c>
      <c r="V24" s="165">
        <f t="shared" si="7"/>
        <v>15940</v>
      </c>
      <c r="W24" s="186" t="s">
        <v>7</v>
      </c>
      <c r="X24" s="169">
        <v>21</v>
      </c>
      <c r="Y24" s="301">
        <f t="shared" si="3"/>
        <v>-0.69999999999999929</v>
      </c>
      <c r="Z24" s="170">
        <v>56.3</v>
      </c>
      <c r="AA24" s="301">
        <f t="shared" si="3"/>
        <v>-3.4000000000000057</v>
      </c>
      <c r="AB24" s="103"/>
      <c r="AC24" s="96">
        <v>41</v>
      </c>
      <c r="AD24" s="86"/>
      <c r="AE24" s="80"/>
      <c r="AF24" s="120">
        <f t="shared" si="8"/>
        <v>28290</v>
      </c>
      <c r="AG24" s="120">
        <f t="shared" si="9"/>
        <v>0</v>
      </c>
      <c r="AH24" s="80"/>
    </row>
    <row r="25" spans="1:34" s="41" customFormat="1" ht="17.25" customHeight="1" x14ac:dyDescent="0.15">
      <c r="A25" s="89"/>
      <c r="B25" s="96">
        <v>42</v>
      </c>
      <c r="C25" s="52"/>
      <c r="D25" s="165">
        <v>29813</v>
      </c>
      <c r="E25" s="299">
        <f t="shared" si="0"/>
        <v>1523</v>
      </c>
      <c r="F25" s="165">
        <v>5979</v>
      </c>
      <c r="G25" s="299">
        <f t="shared" si="1"/>
        <v>50</v>
      </c>
      <c r="H25" s="186" t="s">
        <v>7</v>
      </c>
      <c r="I25" s="186" t="s">
        <v>7</v>
      </c>
      <c r="J25" s="186" t="s">
        <v>7</v>
      </c>
      <c r="K25" s="186" t="s">
        <v>7</v>
      </c>
      <c r="L25" s="186" t="s">
        <v>7</v>
      </c>
      <c r="M25" s="186" t="s">
        <v>7</v>
      </c>
      <c r="N25" s="368">
        <v>17248</v>
      </c>
      <c r="O25" s="368"/>
      <c r="P25" s="368"/>
      <c r="Q25" s="368" t="s">
        <v>7</v>
      </c>
      <c r="R25" s="165">
        <v>6586</v>
      </c>
      <c r="S25" s="221">
        <f t="shared" si="2"/>
        <v>-28</v>
      </c>
      <c r="T25" s="165">
        <v>164</v>
      </c>
      <c r="U25" s="186" t="s">
        <v>131</v>
      </c>
      <c r="V25" s="165">
        <f t="shared" si="7"/>
        <v>17412</v>
      </c>
      <c r="W25" s="186" t="s">
        <v>7</v>
      </c>
      <c r="X25" s="169">
        <v>20.100000000000001</v>
      </c>
      <c r="Y25" s="301">
        <f t="shared" si="3"/>
        <v>-0.89999999999999858</v>
      </c>
      <c r="Z25" s="170">
        <v>58.4</v>
      </c>
      <c r="AA25" s="300">
        <f t="shared" si="3"/>
        <v>2.1000000000000014</v>
      </c>
      <c r="AB25" s="103"/>
      <c r="AC25" s="96">
        <v>42</v>
      </c>
      <c r="AD25" s="86"/>
      <c r="AE25" s="80"/>
      <c r="AF25" s="120">
        <f t="shared" si="8"/>
        <v>29813</v>
      </c>
      <c r="AG25" s="120">
        <f t="shared" si="9"/>
        <v>0</v>
      </c>
      <c r="AH25" s="80"/>
    </row>
    <row r="26" spans="1:34" s="41" customFormat="1" ht="17.25" customHeight="1" x14ac:dyDescent="0.15">
      <c r="A26" s="89"/>
      <c r="B26" s="96">
        <v>43</v>
      </c>
      <c r="C26" s="52"/>
      <c r="D26" s="165">
        <v>29743</v>
      </c>
      <c r="E26" s="299">
        <f t="shared" si="0"/>
        <v>-70</v>
      </c>
      <c r="F26" s="165">
        <v>5722</v>
      </c>
      <c r="G26" s="299">
        <f t="shared" si="1"/>
        <v>-257</v>
      </c>
      <c r="H26" s="186" t="s">
        <v>7</v>
      </c>
      <c r="I26" s="186" t="s">
        <v>7</v>
      </c>
      <c r="J26" s="186" t="s">
        <v>7</v>
      </c>
      <c r="K26" s="186" t="s">
        <v>7</v>
      </c>
      <c r="L26" s="186" t="s">
        <v>7</v>
      </c>
      <c r="M26" s="186" t="s">
        <v>7</v>
      </c>
      <c r="N26" s="368">
        <v>17256</v>
      </c>
      <c r="O26" s="368"/>
      <c r="P26" s="368"/>
      <c r="Q26" s="368" t="s">
        <v>7</v>
      </c>
      <c r="R26" s="165">
        <v>6765</v>
      </c>
      <c r="S26" s="221">
        <f t="shared" si="2"/>
        <v>179</v>
      </c>
      <c r="T26" s="165">
        <v>177</v>
      </c>
      <c r="U26" s="186" t="s">
        <v>131</v>
      </c>
      <c r="V26" s="165">
        <f t="shared" si="7"/>
        <v>17433</v>
      </c>
      <c r="W26" s="186" t="s">
        <v>7</v>
      </c>
      <c r="X26" s="169">
        <v>19.2</v>
      </c>
      <c r="Y26" s="301">
        <f t="shared" si="3"/>
        <v>-0.90000000000000213</v>
      </c>
      <c r="Z26" s="170">
        <v>58.6</v>
      </c>
      <c r="AA26" s="300">
        <f t="shared" si="3"/>
        <v>0.20000000000000284</v>
      </c>
      <c r="AB26" s="103"/>
      <c r="AC26" s="96">
        <v>43</v>
      </c>
      <c r="AD26" s="86"/>
      <c r="AE26" s="80"/>
      <c r="AF26" s="120">
        <f t="shared" si="8"/>
        <v>29743</v>
      </c>
      <c r="AG26" s="120">
        <f t="shared" si="9"/>
        <v>0</v>
      </c>
      <c r="AH26" s="80"/>
    </row>
    <row r="27" spans="1:34" s="41" customFormat="1" ht="17.25" customHeight="1" x14ac:dyDescent="0.15">
      <c r="A27" s="89"/>
      <c r="B27" s="96">
        <v>44</v>
      </c>
      <c r="C27" s="52"/>
      <c r="D27" s="165">
        <v>29603</v>
      </c>
      <c r="E27" s="299">
        <f t="shared" si="0"/>
        <v>-140</v>
      </c>
      <c r="F27" s="165">
        <v>5462</v>
      </c>
      <c r="G27" s="299">
        <f t="shared" si="1"/>
        <v>-260</v>
      </c>
      <c r="H27" s="186" t="s">
        <v>7</v>
      </c>
      <c r="I27" s="186" t="s">
        <v>7</v>
      </c>
      <c r="J27" s="186" t="s">
        <v>7</v>
      </c>
      <c r="K27" s="186" t="s">
        <v>7</v>
      </c>
      <c r="L27" s="186" t="s">
        <v>7</v>
      </c>
      <c r="M27" s="186" t="s">
        <v>7</v>
      </c>
      <c r="N27" s="368">
        <v>17509</v>
      </c>
      <c r="O27" s="368"/>
      <c r="P27" s="368"/>
      <c r="Q27" s="368" t="s">
        <v>7</v>
      </c>
      <c r="R27" s="165">
        <v>6632</v>
      </c>
      <c r="S27" s="221">
        <f t="shared" si="2"/>
        <v>-133</v>
      </c>
      <c r="T27" s="165">
        <v>174</v>
      </c>
      <c r="U27" s="186" t="s">
        <v>131</v>
      </c>
      <c r="V27" s="165">
        <f t="shared" si="7"/>
        <v>17683</v>
      </c>
      <c r="W27" s="186" t="s">
        <v>7</v>
      </c>
      <c r="X27" s="169">
        <v>18.5</v>
      </c>
      <c r="Y27" s="301">
        <f t="shared" si="3"/>
        <v>-0.69999999999999929</v>
      </c>
      <c r="Z27" s="170">
        <v>59.7</v>
      </c>
      <c r="AA27" s="300">
        <f t="shared" si="3"/>
        <v>1.1000000000000014</v>
      </c>
      <c r="AB27" s="103"/>
      <c r="AC27" s="96">
        <v>44</v>
      </c>
      <c r="AD27" s="86"/>
      <c r="AE27" s="80"/>
      <c r="AF27" s="120">
        <f t="shared" si="8"/>
        <v>29603</v>
      </c>
      <c r="AG27" s="120">
        <f t="shared" si="9"/>
        <v>0</v>
      </c>
      <c r="AH27" s="80"/>
    </row>
    <row r="28" spans="1:34" s="41" customFormat="1" ht="17.25" customHeight="1" x14ac:dyDescent="0.15">
      <c r="A28" s="89"/>
      <c r="B28" s="96">
        <v>45</v>
      </c>
      <c r="C28" s="52"/>
      <c r="D28" s="165">
        <v>27446</v>
      </c>
      <c r="E28" s="299">
        <f t="shared" si="0"/>
        <v>-2157</v>
      </c>
      <c r="F28" s="165">
        <v>5326</v>
      </c>
      <c r="G28" s="299">
        <f t="shared" si="1"/>
        <v>-136</v>
      </c>
      <c r="H28" s="186" t="s">
        <v>7</v>
      </c>
      <c r="I28" s="186" t="s">
        <v>7</v>
      </c>
      <c r="J28" s="186" t="s">
        <v>7</v>
      </c>
      <c r="K28" s="186" t="s">
        <v>7</v>
      </c>
      <c r="L28" s="186" t="s">
        <v>7</v>
      </c>
      <c r="M28" s="186" t="s">
        <v>7</v>
      </c>
      <c r="N28" s="368">
        <v>16253</v>
      </c>
      <c r="O28" s="368"/>
      <c r="P28" s="368"/>
      <c r="Q28" s="368" t="s">
        <v>7</v>
      </c>
      <c r="R28" s="165">
        <v>5867</v>
      </c>
      <c r="S28" s="221">
        <f t="shared" si="2"/>
        <v>-765</v>
      </c>
      <c r="T28" s="165">
        <v>264</v>
      </c>
      <c r="U28" s="186" t="s">
        <v>131</v>
      </c>
      <c r="V28" s="165">
        <f t="shared" si="7"/>
        <v>16517</v>
      </c>
      <c r="W28" s="186" t="s">
        <v>7</v>
      </c>
      <c r="X28" s="169">
        <v>19.399999999999999</v>
      </c>
      <c r="Y28" s="300">
        <f t="shared" si="3"/>
        <v>0.89999999999999858</v>
      </c>
      <c r="Z28" s="170">
        <v>60.2</v>
      </c>
      <c r="AA28" s="300">
        <f t="shared" si="3"/>
        <v>0.5</v>
      </c>
      <c r="AB28" s="103"/>
      <c r="AC28" s="96">
        <v>45</v>
      </c>
      <c r="AD28" s="86"/>
      <c r="AE28" s="80"/>
      <c r="AF28" s="120">
        <f t="shared" si="8"/>
        <v>27446</v>
      </c>
      <c r="AG28" s="120">
        <f t="shared" si="9"/>
        <v>0</v>
      </c>
      <c r="AH28" s="80"/>
    </row>
    <row r="29" spans="1:34" s="41" customFormat="1" ht="17.25" customHeight="1" x14ac:dyDescent="0.15">
      <c r="A29" s="89"/>
      <c r="B29" s="96">
        <v>46</v>
      </c>
      <c r="C29" s="52"/>
      <c r="D29" s="165">
        <v>27151</v>
      </c>
      <c r="E29" s="299">
        <f t="shared" si="0"/>
        <v>-295</v>
      </c>
      <c r="F29" s="165">
        <v>5659</v>
      </c>
      <c r="G29" s="299">
        <f t="shared" si="1"/>
        <v>333</v>
      </c>
      <c r="H29" s="186" t="s">
        <v>7</v>
      </c>
      <c r="I29" s="186" t="s">
        <v>7</v>
      </c>
      <c r="J29" s="186" t="s">
        <v>7</v>
      </c>
      <c r="K29" s="186" t="s">
        <v>7</v>
      </c>
      <c r="L29" s="186" t="s">
        <v>7</v>
      </c>
      <c r="M29" s="186" t="s">
        <v>7</v>
      </c>
      <c r="N29" s="368">
        <v>15704</v>
      </c>
      <c r="O29" s="368"/>
      <c r="P29" s="368"/>
      <c r="Q29" s="368" t="s">
        <v>7</v>
      </c>
      <c r="R29" s="165">
        <v>5788</v>
      </c>
      <c r="S29" s="221">
        <f t="shared" si="2"/>
        <v>-79</v>
      </c>
      <c r="T29" s="165">
        <v>332</v>
      </c>
      <c r="U29" s="186" t="s">
        <v>131</v>
      </c>
      <c r="V29" s="165">
        <f t="shared" si="7"/>
        <v>16036</v>
      </c>
      <c r="W29" s="186" t="s">
        <v>7</v>
      </c>
      <c r="X29" s="169">
        <v>20.8</v>
      </c>
      <c r="Y29" s="300">
        <f t="shared" si="3"/>
        <v>1.4000000000000021</v>
      </c>
      <c r="Z29" s="170">
        <v>59.1</v>
      </c>
      <c r="AA29" s="301">
        <f t="shared" si="3"/>
        <v>-1.1000000000000014</v>
      </c>
      <c r="AB29" s="103"/>
      <c r="AC29" s="96">
        <v>46</v>
      </c>
      <c r="AD29" s="86"/>
      <c r="AE29" s="80"/>
      <c r="AF29" s="120">
        <f t="shared" si="8"/>
        <v>27151</v>
      </c>
      <c r="AG29" s="120">
        <f t="shared" si="9"/>
        <v>0</v>
      </c>
      <c r="AH29" s="80"/>
    </row>
    <row r="30" spans="1:34" s="41" customFormat="1" ht="17.25" customHeight="1" x14ac:dyDescent="0.15">
      <c r="A30" s="89"/>
      <c r="B30" s="96">
        <v>47</v>
      </c>
      <c r="C30" s="52"/>
      <c r="D30" s="165">
        <v>26504</v>
      </c>
      <c r="E30" s="299">
        <f t="shared" si="0"/>
        <v>-647</v>
      </c>
      <c r="F30" s="165">
        <v>5725</v>
      </c>
      <c r="G30" s="299">
        <f t="shared" si="1"/>
        <v>66</v>
      </c>
      <c r="H30" s="186" t="s">
        <v>7</v>
      </c>
      <c r="I30" s="186" t="s">
        <v>7</v>
      </c>
      <c r="J30" s="186" t="s">
        <v>7</v>
      </c>
      <c r="K30" s="186" t="s">
        <v>7</v>
      </c>
      <c r="L30" s="186" t="s">
        <v>7</v>
      </c>
      <c r="M30" s="186" t="s">
        <v>7</v>
      </c>
      <c r="N30" s="368">
        <v>14914</v>
      </c>
      <c r="O30" s="368"/>
      <c r="P30" s="368"/>
      <c r="Q30" s="368" t="s">
        <v>7</v>
      </c>
      <c r="R30" s="165">
        <v>5865</v>
      </c>
      <c r="S30" s="221">
        <f t="shared" si="2"/>
        <v>77</v>
      </c>
      <c r="T30" s="165">
        <v>293</v>
      </c>
      <c r="U30" s="186" t="s">
        <v>131</v>
      </c>
      <c r="V30" s="165">
        <f t="shared" si="7"/>
        <v>15207</v>
      </c>
      <c r="W30" s="186" t="s">
        <v>7</v>
      </c>
      <c r="X30" s="169">
        <v>21.6</v>
      </c>
      <c r="Y30" s="300">
        <f t="shared" si="3"/>
        <v>0.80000000000000071</v>
      </c>
      <c r="Z30" s="170">
        <v>57.4</v>
      </c>
      <c r="AA30" s="301">
        <f t="shared" si="3"/>
        <v>-1.7000000000000028</v>
      </c>
      <c r="AB30" s="103"/>
      <c r="AC30" s="96">
        <v>47</v>
      </c>
      <c r="AD30" s="86"/>
      <c r="AE30" s="80"/>
      <c r="AF30" s="120">
        <f t="shared" si="8"/>
        <v>26504</v>
      </c>
      <c r="AG30" s="120">
        <f t="shared" si="9"/>
        <v>0</v>
      </c>
      <c r="AH30" s="80"/>
    </row>
    <row r="31" spans="1:34" s="41" customFormat="1" ht="17.25" customHeight="1" x14ac:dyDescent="0.15">
      <c r="A31" s="89"/>
      <c r="B31" s="96">
        <v>48</v>
      </c>
      <c r="C31" s="52"/>
      <c r="D31" s="165">
        <v>26401</v>
      </c>
      <c r="E31" s="299">
        <f t="shared" si="0"/>
        <v>-103</v>
      </c>
      <c r="F31" s="165">
        <v>5993</v>
      </c>
      <c r="G31" s="299">
        <f t="shared" si="1"/>
        <v>268</v>
      </c>
      <c r="H31" s="186" t="s">
        <v>7</v>
      </c>
      <c r="I31" s="186" t="s">
        <v>7</v>
      </c>
      <c r="J31" s="186" t="s">
        <v>7</v>
      </c>
      <c r="K31" s="186" t="s">
        <v>7</v>
      </c>
      <c r="L31" s="186" t="s">
        <v>7</v>
      </c>
      <c r="M31" s="186" t="s">
        <v>7</v>
      </c>
      <c r="N31" s="368">
        <v>14404</v>
      </c>
      <c r="O31" s="368"/>
      <c r="P31" s="368"/>
      <c r="Q31" s="368" t="s">
        <v>7</v>
      </c>
      <c r="R31" s="165">
        <v>6004</v>
      </c>
      <c r="S31" s="221">
        <f t="shared" si="2"/>
        <v>139</v>
      </c>
      <c r="T31" s="165">
        <v>319</v>
      </c>
      <c r="U31" s="186" t="s">
        <v>131</v>
      </c>
      <c r="V31" s="165">
        <f t="shared" si="7"/>
        <v>14723</v>
      </c>
      <c r="W31" s="186" t="s">
        <v>7</v>
      </c>
      <c r="X31" s="169">
        <v>22.7</v>
      </c>
      <c r="Y31" s="300">
        <f t="shared" si="3"/>
        <v>1.0999999999999979</v>
      </c>
      <c r="Z31" s="170">
        <v>55.8</v>
      </c>
      <c r="AA31" s="301">
        <f t="shared" si="3"/>
        <v>-1.6000000000000014</v>
      </c>
      <c r="AB31" s="103"/>
      <c r="AC31" s="96">
        <v>48</v>
      </c>
      <c r="AD31" s="86"/>
      <c r="AE31" s="80"/>
      <c r="AF31" s="120">
        <f t="shared" si="8"/>
        <v>26401</v>
      </c>
      <c r="AG31" s="120">
        <f t="shared" si="9"/>
        <v>0</v>
      </c>
      <c r="AH31" s="80"/>
    </row>
    <row r="32" spans="1:34" s="41" customFormat="1" ht="17.25" customHeight="1" x14ac:dyDescent="0.15">
      <c r="A32" s="89"/>
      <c r="B32" s="96">
        <v>49</v>
      </c>
      <c r="C32" s="52"/>
      <c r="D32" s="165">
        <v>26786</v>
      </c>
      <c r="E32" s="299">
        <f t="shared" si="0"/>
        <v>385</v>
      </c>
      <c r="F32" s="165">
        <v>6155</v>
      </c>
      <c r="G32" s="299">
        <f t="shared" si="1"/>
        <v>162</v>
      </c>
      <c r="H32" s="186" t="s">
        <v>7</v>
      </c>
      <c r="I32" s="186" t="s">
        <v>7</v>
      </c>
      <c r="J32" s="186" t="s">
        <v>7</v>
      </c>
      <c r="K32" s="186" t="s">
        <v>7</v>
      </c>
      <c r="L32" s="186" t="s">
        <v>7</v>
      </c>
      <c r="M32" s="186" t="s">
        <v>7</v>
      </c>
      <c r="N32" s="368">
        <v>14143</v>
      </c>
      <c r="O32" s="368"/>
      <c r="P32" s="368"/>
      <c r="Q32" s="368" t="s">
        <v>7</v>
      </c>
      <c r="R32" s="165">
        <v>6488</v>
      </c>
      <c r="S32" s="221">
        <f t="shared" si="2"/>
        <v>484</v>
      </c>
      <c r="T32" s="165">
        <v>250</v>
      </c>
      <c r="U32" s="186" t="s">
        <v>131</v>
      </c>
      <c r="V32" s="165">
        <f t="shared" si="7"/>
        <v>14393</v>
      </c>
      <c r="W32" s="186" t="s">
        <v>7</v>
      </c>
      <c r="X32" s="169">
        <v>23</v>
      </c>
      <c r="Y32" s="300">
        <f t="shared" si="3"/>
        <v>0.30000000000000071</v>
      </c>
      <c r="Z32" s="170">
        <v>53.7</v>
      </c>
      <c r="AA32" s="301">
        <f t="shared" si="3"/>
        <v>-2.0999999999999943</v>
      </c>
      <c r="AB32" s="103"/>
      <c r="AC32" s="96">
        <v>49</v>
      </c>
      <c r="AD32" s="86"/>
      <c r="AE32" s="80"/>
      <c r="AF32" s="120">
        <f t="shared" si="8"/>
        <v>26786</v>
      </c>
      <c r="AG32" s="120">
        <f t="shared" si="9"/>
        <v>0</v>
      </c>
      <c r="AH32" s="80"/>
    </row>
    <row r="33" spans="1:34" s="41" customFormat="1" ht="17.25" customHeight="1" x14ac:dyDescent="0.15">
      <c r="A33" s="89"/>
      <c r="B33" s="96">
        <v>50</v>
      </c>
      <c r="C33" s="52"/>
      <c r="D33" s="165">
        <v>26904</v>
      </c>
      <c r="E33" s="299">
        <f t="shared" si="0"/>
        <v>118</v>
      </c>
      <c r="F33" s="165">
        <v>6526</v>
      </c>
      <c r="G33" s="299">
        <f t="shared" si="1"/>
        <v>371</v>
      </c>
      <c r="H33" s="186" t="s">
        <v>7</v>
      </c>
      <c r="I33" s="186" t="s">
        <v>7</v>
      </c>
      <c r="J33" s="186" t="s">
        <v>7</v>
      </c>
      <c r="K33" s="186" t="s">
        <v>7</v>
      </c>
      <c r="L33" s="186" t="s">
        <v>7</v>
      </c>
      <c r="M33" s="186" t="s">
        <v>7</v>
      </c>
      <c r="N33" s="368">
        <v>13336</v>
      </c>
      <c r="O33" s="368"/>
      <c r="P33" s="368"/>
      <c r="Q33" s="368" t="s">
        <v>7</v>
      </c>
      <c r="R33" s="165">
        <v>7042</v>
      </c>
      <c r="S33" s="221">
        <f t="shared" si="2"/>
        <v>554</v>
      </c>
      <c r="T33" s="165">
        <v>286</v>
      </c>
      <c r="U33" s="186" t="s">
        <v>131</v>
      </c>
      <c r="V33" s="165">
        <f t="shared" si="7"/>
        <v>13622</v>
      </c>
      <c r="W33" s="186" t="s">
        <v>7</v>
      </c>
      <c r="X33" s="169">
        <v>24.3</v>
      </c>
      <c r="Y33" s="300">
        <f t="shared" si="3"/>
        <v>1.3000000000000007</v>
      </c>
      <c r="Z33" s="170">
        <v>50.6</v>
      </c>
      <c r="AA33" s="301">
        <f t="shared" si="3"/>
        <v>-3.1000000000000014</v>
      </c>
      <c r="AB33" s="103"/>
      <c r="AC33" s="96">
        <v>50</v>
      </c>
      <c r="AD33" s="86"/>
      <c r="AE33" s="80"/>
      <c r="AF33" s="120">
        <f t="shared" si="8"/>
        <v>26904</v>
      </c>
      <c r="AG33" s="120">
        <f t="shared" si="9"/>
        <v>0</v>
      </c>
      <c r="AH33" s="80"/>
    </row>
    <row r="34" spans="1:34" s="41" customFormat="1" ht="17.25" customHeight="1" x14ac:dyDescent="0.15">
      <c r="A34" s="89"/>
      <c r="B34" s="96"/>
      <c r="C34" s="52"/>
      <c r="D34" s="165"/>
      <c r="E34" s="299"/>
      <c r="F34" s="165"/>
      <c r="G34" s="299"/>
      <c r="H34" s="186"/>
      <c r="I34" s="186"/>
      <c r="J34" s="186"/>
      <c r="K34" s="186"/>
      <c r="L34" s="186"/>
      <c r="M34" s="186"/>
      <c r="N34" s="165"/>
      <c r="P34" s="186"/>
      <c r="Q34" s="186"/>
      <c r="R34" s="165"/>
      <c r="S34" s="221"/>
      <c r="T34" s="165"/>
      <c r="U34" s="186"/>
      <c r="V34" s="165"/>
      <c r="W34" s="221"/>
      <c r="X34" s="169"/>
      <c r="Y34" s="300"/>
      <c r="Z34" s="170"/>
      <c r="AA34" s="301"/>
      <c r="AB34" s="103"/>
      <c r="AC34" s="96"/>
      <c r="AD34" s="86"/>
      <c r="AE34" s="80"/>
      <c r="AF34" s="120"/>
      <c r="AG34" s="120"/>
      <c r="AH34" s="80"/>
    </row>
    <row r="35" spans="1:34" s="41" customFormat="1" ht="17.25" customHeight="1" x14ac:dyDescent="0.15">
      <c r="A35" s="89"/>
      <c r="B35" s="96">
        <v>51</v>
      </c>
      <c r="C35" s="52"/>
      <c r="D35" s="165">
        <v>26452</v>
      </c>
      <c r="E35" s="299">
        <f>D35-D33</f>
        <v>-452</v>
      </c>
      <c r="F35" s="165">
        <v>6247</v>
      </c>
      <c r="G35" s="299">
        <f>F35-F33</f>
        <v>-279</v>
      </c>
      <c r="H35" s="186" t="s">
        <v>7</v>
      </c>
      <c r="I35" s="186" t="s">
        <v>7</v>
      </c>
      <c r="J35" s="165">
        <v>4532</v>
      </c>
      <c r="K35" s="186" t="s">
        <v>7</v>
      </c>
      <c r="L35" s="186" t="s">
        <v>7</v>
      </c>
      <c r="M35" s="186" t="s">
        <v>7</v>
      </c>
      <c r="N35" s="368">
        <v>12595</v>
      </c>
      <c r="O35" s="368"/>
      <c r="P35" s="368"/>
      <c r="Q35" s="368" t="s">
        <v>7</v>
      </c>
      <c r="R35" s="165">
        <v>3078</v>
      </c>
      <c r="S35" s="221">
        <f>R35-R33</f>
        <v>-3964</v>
      </c>
      <c r="T35" s="165">
        <v>241</v>
      </c>
      <c r="U35" s="186" t="s">
        <v>131</v>
      </c>
      <c r="V35" s="165">
        <f t="shared" ref="V35:V44" si="10">N35+T35</f>
        <v>12836</v>
      </c>
      <c r="W35" s="186" t="s">
        <v>7</v>
      </c>
      <c r="X35" s="169">
        <v>23.6</v>
      </c>
      <c r="Y35" s="301">
        <f>X35-X33</f>
        <v>-0.69999999999999929</v>
      </c>
      <c r="Z35" s="170">
        <v>48.5</v>
      </c>
      <c r="AA35" s="301">
        <f>Z35-Z33</f>
        <v>-2.1000000000000014</v>
      </c>
      <c r="AB35" s="103"/>
      <c r="AC35" s="96">
        <v>51</v>
      </c>
      <c r="AD35" s="86"/>
      <c r="AE35" s="80"/>
      <c r="AF35" s="120">
        <f>F35+J35+N35+R35</f>
        <v>26452</v>
      </c>
      <c r="AG35" s="120">
        <f t="shared" ref="AG35:AG44" si="11">AF35-D35</f>
        <v>0</v>
      </c>
      <c r="AH35" s="80"/>
    </row>
    <row r="36" spans="1:34" s="41" customFormat="1" ht="17.25" customHeight="1" x14ac:dyDescent="0.15">
      <c r="A36" s="89"/>
      <c r="B36" s="96">
        <v>52</v>
      </c>
      <c r="C36" s="52"/>
      <c r="D36" s="165">
        <v>27374</v>
      </c>
      <c r="E36" s="299">
        <f t="shared" si="0"/>
        <v>922</v>
      </c>
      <c r="F36" s="165">
        <v>5955</v>
      </c>
      <c r="G36" s="299">
        <f t="shared" si="1"/>
        <v>-292</v>
      </c>
      <c r="H36" s="165">
        <v>1398</v>
      </c>
      <c r="I36" s="186" t="s">
        <v>7</v>
      </c>
      <c r="J36" s="165">
        <v>3324</v>
      </c>
      <c r="K36" s="299">
        <f t="shared" ref="K36:K79" si="12">J36-J35</f>
        <v>-1208</v>
      </c>
      <c r="L36" s="186" t="s">
        <v>7</v>
      </c>
      <c r="M36" s="186" t="s">
        <v>7</v>
      </c>
      <c r="N36" s="368">
        <v>13621</v>
      </c>
      <c r="O36" s="368"/>
      <c r="P36" s="368"/>
      <c r="Q36" s="368" t="s">
        <v>7</v>
      </c>
      <c r="R36" s="165">
        <v>3076</v>
      </c>
      <c r="S36" s="221">
        <f t="shared" si="2"/>
        <v>-2</v>
      </c>
      <c r="T36" s="165">
        <v>343</v>
      </c>
      <c r="U36" s="186" t="s">
        <v>131</v>
      </c>
      <c r="V36" s="165">
        <f t="shared" si="10"/>
        <v>13964</v>
      </c>
      <c r="W36" s="186" t="s">
        <v>7</v>
      </c>
      <c r="X36" s="169">
        <v>21.8</v>
      </c>
      <c r="Y36" s="301">
        <f t="shared" si="3"/>
        <v>-1.8000000000000007</v>
      </c>
      <c r="Z36" s="170">
        <v>51</v>
      </c>
      <c r="AA36" s="300">
        <f t="shared" si="3"/>
        <v>2.5</v>
      </c>
      <c r="AB36" s="103"/>
      <c r="AC36" s="96">
        <v>52</v>
      </c>
      <c r="AD36" s="86"/>
      <c r="AE36" s="80"/>
      <c r="AF36" s="120">
        <f t="shared" ref="AF36:AF44" si="13">F36+H36+J36+N36+R36</f>
        <v>27374</v>
      </c>
      <c r="AG36" s="120">
        <f t="shared" si="11"/>
        <v>0</v>
      </c>
      <c r="AH36" s="80"/>
    </row>
    <row r="37" spans="1:34" s="41" customFormat="1" ht="17.25" customHeight="1" x14ac:dyDescent="0.15">
      <c r="A37" s="89"/>
      <c r="B37" s="96">
        <v>53</v>
      </c>
      <c r="C37" s="52"/>
      <c r="D37" s="165">
        <v>26682</v>
      </c>
      <c r="E37" s="299">
        <f t="shared" si="0"/>
        <v>-692</v>
      </c>
      <c r="F37" s="165">
        <v>6143</v>
      </c>
      <c r="G37" s="299">
        <f t="shared" si="1"/>
        <v>188</v>
      </c>
      <c r="H37" s="165">
        <v>1969</v>
      </c>
      <c r="I37" s="299">
        <f t="shared" ref="I37:I79" si="14">H37-H36</f>
        <v>571</v>
      </c>
      <c r="J37" s="165">
        <v>3111</v>
      </c>
      <c r="K37" s="299">
        <f t="shared" si="12"/>
        <v>-213</v>
      </c>
      <c r="L37" s="186" t="s">
        <v>7</v>
      </c>
      <c r="M37" s="186" t="s">
        <v>7</v>
      </c>
      <c r="N37" s="368">
        <v>13062</v>
      </c>
      <c r="O37" s="368"/>
      <c r="P37" s="368"/>
      <c r="Q37" s="368" t="s">
        <v>7</v>
      </c>
      <c r="R37" s="165">
        <v>2397</v>
      </c>
      <c r="S37" s="221">
        <f t="shared" si="2"/>
        <v>-679</v>
      </c>
      <c r="T37" s="165">
        <v>327</v>
      </c>
      <c r="U37" s="186" t="s">
        <v>131</v>
      </c>
      <c r="V37" s="165">
        <f t="shared" si="10"/>
        <v>13389</v>
      </c>
      <c r="W37" s="186" t="s">
        <v>7</v>
      </c>
      <c r="X37" s="169">
        <v>23</v>
      </c>
      <c r="Y37" s="300">
        <f t="shared" si="3"/>
        <v>1.1999999999999993</v>
      </c>
      <c r="Z37" s="170">
        <v>50.2</v>
      </c>
      <c r="AA37" s="301">
        <f t="shared" si="3"/>
        <v>-0.79999999999999716</v>
      </c>
      <c r="AB37" s="103"/>
      <c r="AC37" s="96">
        <v>53</v>
      </c>
      <c r="AD37" s="86"/>
      <c r="AE37" s="80"/>
      <c r="AF37" s="120">
        <f t="shared" si="13"/>
        <v>26682</v>
      </c>
      <c r="AG37" s="120">
        <f t="shared" si="11"/>
        <v>0</v>
      </c>
      <c r="AH37" s="80"/>
    </row>
    <row r="38" spans="1:34" s="41" customFormat="1" ht="17.25" customHeight="1" x14ac:dyDescent="0.15">
      <c r="A38" s="89"/>
      <c r="B38" s="96">
        <v>54</v>
      </c>
      <c r="C38" s="52"/>
      <c r="D38" s="165">
        <v>26338</v>
      </c>
      <c r="E38" s="299">
        <f t="shared" si="0"/>
        <v>-344</v>
      </c>
      <c r="F38" s="165">
        <v>5832</v>
      </c>
      <c r="G38" s="299">
        <f t="shared" si="1"/>
        <v>-311</v>
      </c>
      <c r="H38" s="165">
        <v>2092</v>
      </c>
      <c r="I38" s="299">
        <f t="shared" si="14"/>
        <v>123</v>
      </c>
      <c r="J38" s="165">
        <v>3285</v>
      </c>
      <c r="K38" s="299">
        <f t="shared" si="12"/>
        <v>174</v>
      </c>
      <c r="L38" s="186" t="s">
        <v>7</v>
      </c>
      <c r="M38" s="186" t="s">
        <v>7</v>
      </c>
      <c r="N38" s="368">
        <v>13035</v>
      </c>
      <c r="O38" s="368"/>
      <c r="P38" s="368"/>
      <c r="Q38" s="368" t="s">
        <v>7</v>
      </c>
      <c r="R38" s="165">
        <v>2094</v>
      </c>
      <c r="S38" s="221">
        <f t="shared" si="2"/>
        <v>-303</v>
      </c>
      <c r="T38" s="165">
        <v>237</v>
      </c>
      <c r="U38" s="186" t="s">
        <v>131</v>
      </c>
      <c r="V38" s="165">
        <f t="shared" si="10"/>
        <v>13272</v>
      </c>
      <c r="W38" s="186" t="s">
        <v>7</v>
      </c>
      <c r="X38" s="169">
        <v>22.1</v>
      </c>
      <c r="Y38" s="301">
        <f t="shared" si="3"/>
        <v>-0.89999999999999858</v>
      </c>
      <c r="Z38" s="170">
        <v>50.4</v>
      </c>
      <c r="AA38" s="300">
        <f t="shared" si="3"/>
        <v>0.19999999999999574</v>
      </c>
      <c r="AB38" s="103"/>
      <c r="AC38" s="96">
        <v>54</v>
      </c>
      <c r="AD38" s="86"/>
      <c r="AE38" s="80"/>
      <c r="AF38" s="120">
        <f t="shared" si="13"/>
        <v>26338</v>
      </c>
      <c r="AG38" s="120">
        <f t="shared" si="11"/>
        <v>0</v>
      </c>
      <c r="AH38" s="80"/>
    </row>
    <row r="39" spans="1:34" s="41" customFormat="1" ht="17.25" customHeight="1" x14ac:dyDescent="0.15">
      <c r="A39" s="89"/>
      <c r="B39" s="96">
        <v>55</v>
      </c>
      <c r="C39" s="52"/>
      <c r="D39" s="165">
        <v>26405</v>
      </c>
      <c r="E39" s="299">
        <f t="shared" si="0"/>
        <v>67</v>
      </c>
      <c r="F39" s="165">
        <v>6026</v>
      </c>
      <c r="G39" s="299">
        <f t="shared" si="1"/>
        <v>194</v>
      </c>
      <c r="H39" s="165">
        <v>2196</v>
      </c>
      <c r="I39" s="299">
        <f t="shared" si="14"/>
        <v>104</v>
      </c>
      <c r="J39" s="165">
        <v>3539</v>
      </c>
      <c r="K39" s="299">
        <f t="shared" si="12"/>
        <v>254</v>
      </c>
      <c r="L39" s="186" t="s">
        <v>7</v>
      </c>
      <c r="M39" s="186" t="s">
        <v>7</v>
      </c>
      <c r="N39" s="368">
        <v>13387</v>
      </c>
      <c r="O39" s="368"/>
      <c r="P39" s="368"/>
      <c r="Q39" s="368" t="s">
        <v>7</v>
      </c>
      <c r="R39" s="165">
        <v>1257</v>
      </c>
      <c r="S39" s="221">
        <f t="shared" si="2"/>
        <v>-837</v>
      </c>
      <c r="T39" s="165">
        <v>197</v>
      </c>
      <c r="U39" s="186" t="s">
        <v>131</v>
      </c>
      <c r="V39" s="165">
        <f t="shared" si="10"/>
        <v>13584</v>
      </c>
      <c r="W39" s="186" t="s">
        <v>7</v>
      </c>
      <c r="X39" s="169">
        <v>22.8</v>
      </c>
      <c r="Y39" s="300">
        <f t="shared" si="3"/>
        <v>0.69999999999999929</v>
      </c>
      <c r="Z39" s="170">
        <v>51.4</v>
      </c>
      <c r="AA39" s="300">
        <f t="shared" si="3"/>
        <v>1</v>
      </c>
      <c r="AB39" s="103"/>
      <c r="AC39" s="96">
        <v>55</v>
      </c>
      <c r="AD39" s="86"/>
      <c r="AE39" s="80"/>
      <c r="AF39" s="120">
        <f t="shared" si="13"/>
        <v>26405</v>
      </c>
      <c r="AG39" s="120">
        <f t="shared" si="11"/>
        <v>0</v>
      </c>
      <c r="AH39" s="80"/>
    </row>
    <row r="40" spans="1:34" s="41" customFormat="1" ht="17.25" customHeight="1" x14ac:dyDescent="0.15">
      <c r="A40" s="89"/>
      <c r="B40" s="96">
        <v>56</v>
      </c>
      <c r="C40" s="52"/>
      <c r="D40" s="165">
        <v>26038</v>
      </c>
      <c r="E40" s="299">
        <f t="shared" si="0"/>
        <v>-367</v>
      </c>
      <c r="F40" s="165">
        <v>5841</v>
      </c>
      <c r="G40" s="299">
        <f t="shared" si="1"/>
        <v>-185</v>
      </c>
      <c r="H40" s="165">
        <v>2740</v>
      </c>
      <c r="I40" s="299">
        <f t="shared" si="14"/>
        <v>544</v>
      </c>
      <c r="J40" s="165">
        <v>2762</v>
      </c>
      <c r="K40" s="299">
        <f t="shared" si="12"/>
        <v>-777</v>
      </c>
      <c r="L40" s="186" t="s">
        <v>7</v>
      </c>
      <c r="M40" s="186" t="s">
        <v>7</v>
      </c>
      <c r="N40" s="368">
        <v>13210</v>
      </c>
      <c r="O40" s="368"/>
      <c r="P40" s="368"/>
      <c r="Q40" s="368" t="s">
        <v>7</v>
      </c>
      <c r="R40" s="165">
        <v>1485</v>
      </c>
      <c r="S40" s="221">
        <f t="shared" si="2"/>
        <v>228</v>
      </c>
      <c r="T40" s="165">
        <v>252</v>
      </c>
      <c r="U40" s="186" t="s">
        <v>131</v>
      </c>
      <c r="V40" s="165">
        <f t="shared" si="10"/>
        <v>13462</v>
      </c>
      <c r="W40" s="186" t="s">
        <v>7</v>
      </c>
      <c r="X40" s="169">
        <v>22.4</v>
      </c>
      <c r="Y40" s="301">
        <f t="shared" si="3"/>
        <v>-0.40000000000000213</v>
      </c>
      <c r="Z40" s="170">
        <v>51.7</v>
      </c>
      <c r="AA40" s="300">
        <f t="shared" si="3"/>
        <v>0.30000000000000426</v>
      </c>
      <c r="AB40" s="103"/>
      <c r="AC40" s="96">
        <v>56</v>
      </c>
      <c r="AD40" s="86"/>
      <c r="AE40" s="80"/>
      <c r="AF40" s="120">
        <f t="shared" si="13"/>
        <v>26038</v>
      </c>
      <c r="AG40" s="120">
        <f t="shared" si="11"/>
        <v>0</v>
      </c>
      <c r="AH40" s="80"/>
    </row>
    <row r="41" spans="1:34" s="41" customFormat="1" ht="17.25" customHeight="1" x14ac:dyDescent="0.15">
      <c r="A41" s="89"/>
      <c r="B41" s="96">
        <v>57</v>
      </c>
      <c r="C41" s="52"/>
      <c r="D41" s="165">
        <v>25827</v>
      </c>
      <c r="E41" s="299">
        <f t="shared" si="0"/>
        <v>-211</v>
      </c>
      <c r="F41" s="165">
        <v>5897</v>
      </c>
      <c r="G41" s="299">
        <f t="shared" si="1"/>
        <v>56</v>
      </c>
      <c r="H41" s="165">
        <v>2756</v>
      </c>
      <c r="I41" s="299">
        <f t="shared" si="14"/>
        <v>16</v>
      </c>
      <c r="J41" s="165">
        <v>2743</v>
      </c>
      <c r="K41" s="299">
        <f t="shared" si="12"/>
        <v>-19</v>
      </c>
      <c r="L41" s="186" t="s">
        <v>7</v>
      </c>
      <c r="M41" s="186" t="s">
        <v>7</v>
      </c>
      <c r="N41" s="368">
        <v>13079</v>
      </c>
      <c r="O41" s="368"/>
      <c r="P41" s="368"/>
      <c r="Q41" s="368" t="s">
        <v>7</v>
      </c>
      <c r="R41" s="165">
        <v>1352</v>
      </c>
      <c r="S41" s="221">
        <f t="shared" si="2"/>
        <v>-133</v>
      </c>
      <c r="T41" s="165">
        <v>239</v>
      </c>
      <c r="U41" s="186" t="s">
        <v>131</v>
      </c>
      <c r="V41" s="165">
        <f t="shared" si="10"/>
        <v>13318</v>
      </c>
      <c r="W41" s="186" t="s">
        <v>7</v>
      </c>
      <c r="X41" s="169">
        <v>22.8</v>
      </c>
      <c r="Y41" s="300">
        <f t="shared" si="3"/>
        <v>0.40000000000000213</v>
      </c>
      <c r="Z41" s="170">
        <v>51.6</v>
      </c>
      <c r="AA41" s="301">
        <f t="shared" si="3"/>
        <v>-0.10000000000000142</v>
      </c>
      <c r="AB41" s="103"/>
      <c r="AC41" s="96">
        <v>57</v>
      </c>
      <c r="AD41" s="86"/>
      <c r="AE41" s="80"/>
      <c r="AF41" s="120">
        <f t="shared" si="13"/>
        <v>25827</v>
      </c>
      <c r="AG41" s="120">
        <f t="shared" si="11"/>
        <v>0</v>
      </c>
      <c r="AH41" s="80"/>
    </row>
    <row r="42" spans="1:34" s="41" customFormat="1" ht="17.25" customHeight="1" x14ac:dyDescent="0.15">
      <c r="A42" s="89"/>
      <c r="B42" s="96">
        <v>58</v>
      </c>
      <c r="C42" s="52"/>
      <c r="D42" s="165">
        <v>26356</v>
      </c>
      <c r="E42" s="299">
        <f t="shared" si="0"/>
        <v>529</v>
      </c>
      <c r="F42" s="165">
        <v>5867</v>
      </c>
      <c r="G42" s="299">
        <f t="shared" si="1"/>
        <v>-30</v>
      </c>
      <c r="H42" s="165">
        <v>3047</v>
      </c>
      <c r="I42" s="299">
        <f t="shared" si="14"/>
        <v>291</v>
      </c>
      <c r="J42" s="165">
        <v>3076</v>
      </c>
      <c r="K42" s="299">
        <f t="shared" si="12"/>
        <v>333</v>
      </c>
      <c r="L42" s="186" t="s">
        <v>7</v>
      </c>
      <c r="M42" s="186" t="s">
        <v>7</v>
      </c>
      <c r="N42" s="368">
        <v>12935</v>
      </c>
      <c r="O42" s="368"/>
      <c r="P42" s="368"/>
      <c r="Q42" s="368" t="s">
        <v>7</v>
      </c>
      <c r="R42" s="165">
        <v>1431</v>
      </c>
      <c r="S42" s="221">
        <f t="shared" si="2"/>
        <v>79</v>
      </c>
      <c r="T42" s="165">
        <v>164</v>
      </c>
      <c r="U42" s="186" t="s">
        <v>131</v>
      </c>
      <c r="V42" s="165">
        <f t="shared" si="10"/>
        <v>13099</v>
      </c>
      <c r="W42" s="186" t="s">
        <v>7</v>
      </c>
      <c r="X42" s="169">
        <v>22.3</v>
      </c>
      <c r="Y42" s="301">
        <f t="shared" si="3"/>
        <v>-0.5</v>
      </c>
      <c r="Z42" s="170">
        <v>49.7</v>
      </c>
      <c r="AA42" s="301">
        <f t="shared" si="3"/>
        <v>-1.8999999999999986</v>
      </c>
      <c r="AB42" s="103"/>
      <c r="AC42" s="96">
        <v>58</v>
      </c>
      <c r="AD42" s="86"/>
      <c r="AE42" s="80"/>
      <c r="AF42" s="120">
        <f t="shared" si="13"/>
        <v>26356</v>
      </c>
      <c r="AG42" s="120">
        <f t="shared" si="11"/>
        <v>0</v>
      </c>
      <c r="AH42" s="80"/>
    </row>
    <row r="43" spans="1:34" s="41" customFormat="1" ht="17.25" customHeight="1" x14ac:dyDescent="0.15">
      <c r="A43" s="89"/>
      <c r="B43" s="96">
        <v>59</v>
      </c>
      <c r="C43" s="52"/>
      <c r="D43" s="165">
        <v>25097</v>
      </c>
      <c r="E43" s="299">
        <f t="shared" si="0"/>
        <v>-1259</v>
      </c>
      <c r="F43" s="165">
        <v>5669</v>
      </c>
      <c r="G43" s="299">
        <f t="shared" si="1"/>
        <v>-198</v>
      </c>
      <c r="H43" s="165">
        <v>2813</v>
      </c>
      <c r="I43" s="299">
        <f t="shared" si="14"/>
        <v>-234</v>
      </c>
      <c r="J43" s="165">
        <v>2931</v>
      </c>
      <c r="K43" s="299">
        <f t="shared" si="12"/>
        <v>-145</v>
      </c>
      <c r="L43" s="186" t="s">
        <v>7</v>
      </c>
      <c r="M43" s="186" t="s">
        <v>7</v>
      </c>
      <c r="N43" s="368">
        <v>12158</v>
      </c>
      <c r="O43" s="368"/>
      <c r="P43" s="368"/>
      <c r="Q43" s="368" t="s">
        <v>7</v>
      </c>
      <c r="R43" s="165">
        <v>1526</v>
      </c>
      <c r="S43" s="221">
        <f t="shared" si="2"/>
        <v>95</v>
      </c>
      <c r="T43" s="165">
        <v>189</v>
      </c>
      <c r="U43" s="186" t="s">
        <v>131</v>
      </c>
      <c r="V43" s="165">
        <f t="shared" si="10"/>
        <v>12347</v>
      </c>
      <c r="W43" s="186" t="s">
        <v>7</v>
      </c>
      <c r="X43" s="169">
        <v>22.6</v>
      </c>
      <c r="Y43" s="300">
        <f t="shared" si="3"/>
        <v>0.30000000000000071</v>
      </c>
      <c r="Z43" s="170">
        <v>49.2</v>
      </c>
      <c r="AA43" s="301">
        <f t="shared" si="3"/>
        <v>-0.5</v>
      </c>
      <c r="AB43" s="103"/>
      <c r="AC43" s="96">
        <v>59</v>
      </c>
      <c r="AD43" s="86"/>
      <c r="AE43" s="80"/>
      <c r="AF43" s="120">
        <f t="shared" si="13"/>
        <v>25097</v>
      </c>
      <c r="AG43" s="120">
        <f t="shared" si="11"/>
        <v>0</v>
      </c>
      <c r="AH43" s="80"/>
    </row>
    <row r="44" spans="1:34" s="41" customFormat="1" ht="17.25" customHeight="1" x14ac:dyDescent="0.15">
      <c r="A44" s="89"/>
      <c r="B44" s="96">
        <v>60</v>
      </c>
      <c r="C44" s="52"/>
      <c r="D44" s="165">
        <v>23725</v>
      </c>
      <c r="E44" s="299">
        <f t="shared" si="0"/>
        <v>-1372</v>
      </c>
      <c r="F44" s="165">
        <v>5482</v>
      </c>
      <c r="G44" s="299">
        <f t="shared" si="1"/>
        <v>-187</v>
      </c>
      <c r="H44" s="165">
        <v>2548</v>
      </c>
      <c r="I44" s="299">
        <f t="shared" si="14"/>
        <v>-265</v>
      </c>
      <c r="J44" s="165">
        <v>2812</v>
      </c>
      <c r="K44" s="299">
        <f t="shared" si="12"/>
        <v>-119</v>
      </c>
      <c r="L44" s="186" t="s">
        <v>7</v>
      </c>
      <c r="M44" s="186" t="s">
        <v>7</v>
      </c>
      <c r="N44" s="368">
        <v>11621</v>
      </c>
      <c r="O44" s="368"/>
      <c r="P44" s="368"/>
      <c r="Q44" s="368" t="s">
        <v>7</v>
      </c>
      <c r="R44" s="165">
        <v>1262</v>
      </c>
      <c r="S44" s="221">
        <f t="shared" si="2"/>
        <v>-264</v>
      </c>
      <c r="T44" s="165">
        <v>151</v>
      </c>
      <c r="U44" s="186" t="s">
        <v>131</v>
      </c>
      <c r="V44" s="165">
        <f t="shared" si="10"/>
        <v>11772</v>
      </c>
      <c r="W44" s="186" t="s">
        <v>7</v>
      </c>
      <c r="X44" s="169">
        <v>23.1</v>
      </c>
      <c r="Y44" s="300">
        <f t="shared" si="3"/>
        <v>0.5</v>
      </c>
      <c r="Z44" s="170">
        <v>49.6</v>
      </c>
      <c r="AA44" s="300">
        <f t="shared" si="3"/>
        <v>0.39999999999999858</v>
      </c>
      <c r="AB44" s="103"/>
      <c r="AC44" s="96">
        <v>60</v>
      </c>
      <c r="AD44" s="86"/>
      <c r="AE44" s="80"/>
      <c r="AF44" s="120">
        <f t="shared" si="13"/>
        <v>23725</v>
      </c>
      <c r="AG44" s="120">
        <f t="shared" si="11"/>
        <v>0</v>
      </c>
      <c r="AH44" s="80"/>
    </row>
    <row r="45" spans="1:34" s="41" customFormat="1" ht="17.25" customHeight="1" x14ac:dyDescent="0.15">
      <c r="A45" s="89"/>
      <c r="B45" s="96"/>
      <c r="C45" s="52"/>
      <c r="D45" s="165"/>
      <c r="E45" s="299"/>
      <c r="F45" s="165"/>
      <c r="G45" s="299"/>
      <c r="H45" s="165"/>
      <c r="I45" s="299"/>
      <c r="J45" s="165"/>
      <c r="K45" s="299"/>
      <c r="L45" s="186"/>
      <c r="M45" s="186"/>
      <c r="N45" s="165"/>
      <c r="P45" s="186"/>
      <c r="Q45" s="186"/>
      <c r="R45" s="165"/>
      <c r="S45" s="221"/>
      <c r="T45" s="165"/>
      <c r="U45" s="186"/>
      <c r="V45" s="165"/>
      <c r="W45" s="221"/>
      <c r="X45" s="169"/>
      <c r="Y45" s="300"/>
      <c r="Z45" s="170"/>
      <c r="AA45" s="300"/>
      <c r="AB45" s="103"/>
      <c r="AC45" s="96"/>
      <c r="AD45" s="86"/>
      <c r="AE45" s="80"/>
      <c r="AF45" s="120"/>
      <c r="AG45" s="120"/>
      <c r="AH45" s="80"/>
    </row>
    <row r="46" spans="1:34" s="41" customFormat="1" ht="17.25" customHeight="1" x14ac:dyDescent="0.15">
      <c r="A46" s="89"/>
      <c r="B46" s="96">
        <v>61</v>
      </c>
      <c r="C46" s="52"/>
      <c r="D46" s="165">
        <v>27290</v>
      </c>
      <c r="E46" s="299">
        <f>D46-D44</f>
        <v>3565</v>
      </c>
      <c r="F46" s="165">
        <v>6124</v>
      </c>
      <c r="G46" s="299">
        <f>F46-F44</f>
        <v>642</v>
      </c>
      <c r="H46" s="165">
        <v>2966</v>
      </c>
      <c r="I46" s="299">
        <f>H46-H44</f>
        <v>418</v>
      </c>
      <c r="J46" s="165">
        <v>3358</v>
      </c>
      <c r="K46" s="299">
        <f>J46-J44</f>
        <v>546</v>
      </c>
      <c r="L46" s="186" t="s">
        <v>7</v>
      </c>
      <c r="M46" s="186" t="s">
        <v>7</v>
      </c>
      <c r="N46" s="368">
        <v>12773</v>
      </c>
      <c r="O46" s="368"/>
      <c r="P46" s="368"/>
      <c r="Q46" s="368" t="s">
        <v>7</v>
      </c>
      <c r="R46" s="165">
        <v>2069</v>
      </c>
      <c r="S46" s="221">
        <f>R46-R44</f>
        <v>807</v>
      </c>
      <c r="T46" s="165">
        <v>172</v>
      </c>
      <c r="U46" s="186" t="s">
        <v>131</v>
      </c>
      <c r="V46" s="165">
        <f>N46+T46</f>
        <v>12945</v>
      </c>
      <c r="W46" s="186" t="s">
        <v>7</v>
      </c>
      <c r="X46" s="169">
        <v>22.4</v>
      </c>
      <c r="Y46" s="301">
        <f>X46-X44</f>
        <v>-0.70000000000000284</v>
      </c>
      <c r="Z46" s="170">
        <v>47.4</v>
      </c>
      <c r="AA46" s="301">
        <f>Z46-Z44</f>
        <v>-2.2000000000000028</v>
      </c>
      <c r="AB46" s="103"/>
      <c r="AC46" s="96">
        <v>61</v>
      </c>
      <c r="AD46" s="86"/>
      <c r="AE46" s="80"/>
      <c r="AF46" s="120">
        <f>F46+H46+J46+N46+R46</f>
        <v>27290</v>
      </c>
      <c r="AG46" s="120">
        <f>AF46-D46</f>
        <v>0</v>
      </c>
      <c r="AH46" s="80"/>
    </row>
    <row r="47" spans="1:34" s="41" customFormat="1" ht="17.25" customHeight="1" x14ac:dyDescent="0.15">
      <c r="A47" s="89"/>
      <c r="B47" s="96">
        <v>62</v>
      </c>
      <c r="C47" s="52"/>
      <c r="D47" s="165">
        <v>27248</v>
      </c>
      <c r="E47" s="299">
        <f t="shared" si="0"/>
        <v>-42</v>
      </c>
      <c r="F47" s="165">
        <v>6350</v>
      </c>
      <c r="G47" s="299">
        <f t="shared" si="1"/>
        <v>226</v>
      </c>
      <c r="H47" s="165">
        <v>3481</v>
      </c>
      <c r="I47" s="299">
        <f t="shared" si="14"/>
        <v>515</v>
      </c>
      <c r="J47" s="165">
        <v>3628</v>
      </c>
      <c r="K47" s="299">
        <f t="shared" si="12"/>
        <v>270</v>
      </c>
      <c r="L47" s="186" t="s">
        <v>7</v>
      </c>
      <c r="M47" s="186" t="s">
        <v>7</v>
      </c>
      <c r="N47" s="368">
        <v>11939</v>
      </c>
      <c r="O47" s="368"/>
      <c r="P47" s="368"/>
      <c r="Q47" s="368" t="s">
        <v>7</v>
      </c>
      <c r="R47" s="165">
        <v>1850</v>
      </c>
      <c r="S47" s="221">
        <f t="shared" si="2"/>
        <v>-219</v>
      </c>
      <c r="T47" s="165">
        <v>131</v>
      </c>
      <c r="U47" s="186" t="s">
        <v>131</v>
      </c>
      <c r="V47" s="165">
        <f>N47+T47</f>
        <v>12070</v>
      </c>
      <c r="W47" s="186" t="s">
        <v>7</v>
      </c>
      <c r="X47" s="169">
        <v>23.3</v>
      </c>
      <c r="Y47" s="300">
        <f t="shared" si="3"/>
        <v>0.90000000000000213</v>
      </c>
      <c r="Z47" s="170">
        <v>44.3</v>
      </c>
      <c r="AA47" s="301">
        <f t="shared" si="3"/>
        <v>-3.1000000000000014</v>
      </c>
      <c r="AB47" s="103"/>
      <c r="AC47" s="96">
        <v>62</v>
      </c>
      <c r="AD47" s="86"/>
      <c r="AE47" s="80"/>
      <c r="AF47" s="120">
        <f>F47+H47+J47+N47+R47</f>
        <v>27248</v>
      </c>
      <c r="AG47" s="120">
        <f>AF47-D47</f>
        <v>0</v>
      </c>
      <c r="AH47" s="80"/>
    </row>
    <row r="48" spans="1:34" s="41" customFormat="1" ht="17.25" customHeight="1" x14ac:dyDescent="0.15">
      <c r="A48" s="89"/>
      <c r="B48" s="96">
        <v>63</v>
      </c>
      <c r="C48" s="52"/>
      <c r="D48" s="165">
        <v>27065</v>
      </c>
      <c r="E48" s="299">
        <f t="shared" si="0"/>
        <v>-183</v>
      </c>
      <c r="F48" s="165">
        <v>6292</v>
      </c>
      <c r="G48" s="299">
        <f t="shared" si="1"/>
        <v>-58</v>
      </c>
      <c r="H48" s="165">
        <v>3526</v>
      </c>
      <c r="I48" s="299">
        <f t="shared" si="14"/>
        <v>45</v>
      </c>
      <c r="J48" s="165">
        <v>3983</v>
      </c>
      <c r="K48" s="299">
        <f t="shared" si="12"/>
        <v>355</v>
      </c>
      <c r="L48" s="186" t="s">
        <v>7</v>
      </c>
      <c r="M48" s="186" t="s">
        <v>7</v>
      </c>
      <c r="N48" s="368">
        <v>11875</v>
      </c>
      <c r="O48" s="368"/>
      <c r="P48" s="368"/>
      <c r="Q48" s="368" t="s">
        <v>7</v>
      </c>
      <c r="R48" s="165">
        <v>1389</v>
      </c>
      <c r="S48" s="221">
        <f t="shared" si="2"/>
        <v>-461</v>
      </c>
      <c r="T48" s="165">
        <v>157</v>
      </c>
      <c r="U48" s="186" t="s">
        <v>131</v>
      </c>
      <c r="V48" s="165">
        <f>N48+T48</f>
        <v>12032</v>
      </c>
      <c r="W48" s="186" t="s">
        <v>7</v>
      </c>
      <c r="X48" s="169">
        <v>23.2</v>
      </c>
      <c r="Y48" s="301">
        <f t="shared" si="3"/>
        <v>-0.10000000000000142</v>
      </c>
      <c r="Z48" s="170">
        <v>44.5</v>
      </c>
      <c r="AA48" s="300">
        <f t="shared" si="3"/>
        <v>0.20000000000000284</v>
      </c>
      <c r="AB48" s="103"/>
      <c r="AC48" s="96">
        <v>63</v>
      </c>
      <c r="AD48" s="86"/>
      <c r="AE48" s="80"/>
      <c r="AF48" s="120">
        <f>F48+H48+J48+N48+R48</f>
        <v>27065</v>
      </c>
      <c r="AG48" s="120">
        <f>AF48-D48</f>
        <v>0</v>
      </c>
      <c r="AH48" s="80"/>
    </row>
    <row r="49" spans="1:34" s="41" customFormat="1" ht="17.25" customHeight="1" x14ac:dyDescent="0.15">
      <c r="A49" s="89"/>
      <c r="B49" s="96"/>
      <c r="C49" s="52"/>
      <c r="D49" s="165"/>
      <c r="E49" s="299"/>
      <c r="F49" s="165"/>
      <c r="G49" s="299"/>
      <c r="H49" s="165"/>
      <c r="I49" s="299"/>
      <c r="J49" s="165"/>
      <c r="K49" s="299"/>
      <c r="L49" s="186"/>
      <c r="M49" s="186"/>
      <c r="N49" s="165"/>
      <c r="P49" s="186"/>
      <c r="Q49" s="186"/>
      <c r="R49" s="165"/>
      <c r="S49" s="221"/>
      <c r="T49" s="165"/>
      <c r="U49" s="186"/>
      <c r="V49" s="165"/>
      <c r="W49" s="221"/>
      <c r="X49" s="169"/>
      <c r="Y49" s="301"/>
      <c r="Z49" s="170"/>
      <c r="AA49" s="300"/>
      <c r="AB49" s="103"/>
      <c r="AC49" s="96"/>
      <c r="AD49" s="86"/>
      <c r="AE49" s="80"/>
      <c r="AF49" s="120"/>
      <c r="AG49" s="120"/>
      <c r="AH49" s="80"/>
    </row>
    <row r="50" spans="1:34" s="41" customFormat="1" ht="17.25" customHeight="1" x14ac:dyDescent="0.15">
      <c r="A50" s="94" t="s">
        <v>28</v>
      </c>
      <c r="B50" s="96" t="s">
        <v>26</v>
      </c>
      <c r="C50" s="100" t="s">
        <v>25</v>
      </c>
      <c r="D50" s="165">
        <v>28342</v>
      </c>
      <c r="E50" s="299">
        <f>D50-D48</f>
        <v>1277</v>
      </c>
      <c r="F50" s="165">
        <v>6763</v>
      </c>
      <c r="G50" s="299">
        <f>F50-F48</f>
        <v>471</v>
      </c>
      <c r="H50" s="165">
        <v>3882</v>
      </c>
      <c r="I50" s="299">
        <f>H50-H48</f>
        <v>356</v>
      </c>
      <c r="J50" s="165">
        <v>3787</v>
      </c>
      <c r="K50" s="299">
        <f>J50-J48</f>
        <v>-196</v>
      </c>
      <c r="L50" s="186" t="s">
        <v>7</v>
      </c>
      <c r="M50" s="186" t="s">
        <v>7</v>
      </c>
      <c r="N50" s="368">
        <v>12436</v>
      </c>
      <c r="O50" s="368"/>
      <c r="P50" s="368"/>
      <c r="Q50" s="368" t="s">
        <v>7</v>
      </c>
      <c r="R50" s="165">
        <v>1474</v>
      </c>
      <c r="S50" s="221">
        <f>R50-R48</f>
        <v>85</v>
      </c>
      <c r="T50" s="165">
        <v>181</v>
      </c>
      <c r="U50" s="186" t="s">
        <v>131</v>
      </c>
      <c r="V50" s="165">
        <f t="shared" ref="V50:V59" si="15">N50+T50</f>
        <v>12617</v>
      </c>
      <c r="W50" s="186" t="s">
        <v>7</v>
      </c>
      <c r="X50" s="169">
        <v>23.9</v>
      </c>
      <c r="Y50" s="300">
        <f>X50-X48</f>
        <v>0.69999999999999929</v>
      </c>
      <c r="Z50" s="170">
        <v>44.5</v>
      </c>
      <c r="AA50" s="302">
        <f>Z50-Z48</f>
        <v>0</v>
      </c>
      <c r="AB50" s="104" t="s">
        <v>28</v>
      </c>
      <c r="AC50" s="96" t="s">
        <v>26</v>
      </c>
      <c r="AD50" s="99" t="s">
        <v>25</v>
      </c>
      <c r="AE50" s="80"/>
      <c r="AF50" s="120">
        <f t="shared" ref="AF50:AF59" si="16">F50+H50+J50+N50+R50</f>
        <v>28342</v>
      </c>
      <c r="AG50" s="120">
        <f t="shared" ref="AG50:AG59" si="17">AF50-D50</f>
        <v>0</v>
      </c>
      <c r="AH50" s="80"/>
    </row>
    <row r="51" spans="1:34" s="41" customFormat="1" ht="17.25" customHeight="1" x14ac:dyDescent="0.15">
      <c r="A51" s="89"/>
      <c r="B51" s="97" t="s">
        <v>29</v>
      </c>
      <c r="C51" s="52"/>
      <c r="D51" s="165">
        <v>29162</v>
      </c>
      <c r="E51" s="299">
        <f t="shared" si="0"/>
        <v>820</v>
      </c>
      <c r="F51" s="165">
        <v>6898</v>
      </c>
      <c r="G51" s="299">
        <f t="shared" si="1"/>
        <v>135</v>
      </c>
      <c r="H51" s="165">
        <v>4261</v>
      </c>
      <c r="I51" s="299">
        <f t="shared" si="14"/>
        <v>379</v>
      </c>
      <c r="J51" s="165">
        <v>4261</v>
      </c>
      <c r="K51" s="299">
        <f t="shared" si="12"/>
        <v>474</v>
      </c>
      <c r="L51" s="186" t="s">
        <v>7</v>
      </c>
      <c r="M51" s="186" t="s">
        <v>7</v>
      </c>
      <c r="N51" s="368">
        <v>12623</v>
      </c>
      <c r="O51" s="368"/>
      <c r="P51" s="368"/>
      <c r="Q51" s="368" t="s">
        <v>7</v>
      </c>
      <c r="R51" s="165">
        <v>1119</v>
      </c>
      <c r="S51" s="221">
        <f t="shared" si="2"/>
        <v>-355</v>
      </c>
      <c r="T51" s="165">
        <v>164</v>
      </c>
      <c r="U51" s="186" t="s">
        <v>131</v>
      </c>
      <c r="V51" s="165">
        <f t="shared" si="15"/>
        <v>12787</v>
      </c>
      <c r="W51" s="186" t="s">
        <v>7</v>
      </c>
      <c r="X51" s="169">
        <v>23.7</v>
      </c>
      <c r="Y51" s="301">
        <f t="shared" si="3"/>
        <v>-0.19999999999999929</v>
      </c>
      <c r="Z51" s="170">
        <v>43.8</v>
      </c>
      <c r="AA51" s="301">
        <f t="shared" si="3"/>
        <v>-0.70000000000000284</v>
      </c>
      <c r="AB51" s="103"/>
      <c r="AC51" s="97" t="s">
        <v>29</v>
      </c>
      <c r="AD51" s="86"/>
      <c r="AE51" s="80"/>
      <c r="AF51" s="120">
        <f t="shared" si="16"/>
        <v>29162</v>
      </c>
      <c r="AG51" s="120">
        <f t="shared" si="17"/>
        <v>0</v>
      </c>
      <c r="AH51" s="80"/>
    </row>
    <row r="52" spans="1:34" s="41" customFormat="1" ht="17.25" customHeight="1" x14ac:dyDescent="0.15">
      <c r="A52" s="89"/>
      <c r="B52" s="97" t="s">
        <v>30</v>
      </c>
      <c r="C52" s="52"/>
      <c r="D52" s="165">
        <v>30016</v>
      </c>
      <c r="E52" s="299">
        <f t="shared" si="0"/>
        <v>854</v>
      </c>
      <c r="F52" s="165">
        <v>7152</v>
      </c>
      <c r="G52" s="299">
        <f t="shared" si="1"/>
        <v>254</v>
      </c>
      <c r="H52" s="165">
        <v>4373</v>
      </c>
      <c r="I52" s="299">
        <f t="shared" si="14"/>
        <v>112</v>
      </c>
      <c r="J52" s="165">
        <v>4466</v>
      </c>
      <c r="K52" s="299">
        <f t="shared" si="12"/>
        <v>205</v>
      </c>
      <c r="L52" s="186" t="s">
        <v>7</v>
      </c>
      <c r="M52" s="186" t="s">
        <v>7</v>
      </c>
      <c r="N52" s="368">
        <v>12712</v>
      </c>
      <c r="O52" s="368"/>
      <c r="P52" s="368"/>
      <c r="Q52" s="368" t="s">
        <v>7</v>
      </c>
      <c r="R52" s="165">
        <v>1313</v>
      </c>
      <c r="S52" s="221">
        <f t="shared" si="2"/>
        <v>194</v>
      </c>
      <c r="T52" s="165">
        <v>177</v>
      </c>
      <c r="U52" s="186" t="s">
        <v>131</v>
      </c>
      <c r="V52" s="165">
        <f t="shared" si="15"/>
        <v>12889</v>
      </c>
      <c r="W52" s="186" t="s">
        <v>7</v>
      </c>
      <c r="X52" s="169">
        <v>23.8</v>
      </c>
      <c r="Y52" s="300">
        <f t="shared" si="3"/>
        <v>0.10000000000000142</v>
      </c>
      <c r="Z52" s="170">
        <v>42.9</v>
      </c>
      <c r="AA52" s="301">
        <f t="shared" si="3"/>
        <v>-0.89999999999999858</v>
      </c>
      <c r="AB52" s="103"/>
      <c r="AC52" s="97" t="s">
        <v>30</v>
      </c>
      <c r="AD52" s="86"/>
      <c r="AE52" s="80"/>
      <c r="AF52" s="120">
        <f t="shared" si="16"/>
        <v>30016</v>
      </c>
      <c r="AG52" s="120">
        <f t="shared" si="17"/>
        <v>0</v>
      </c>
      <c r="AH52" s="80"/>
    </row>
    <row r="53" spans="1:34" s="41" customFormat="1" ht="17.25" customHeight="1" x14ac:dyDescent="0.15">
      <c r="A53" s="89"/>
      <c r="B53" s="97" t="s">
        <v>31</v>
      </c>
      <c r="C53" s="52"/>
      <c r="D53" s="165">
        <v>30153</v>
      </c>
      <c r="E53" s="299">
        <f t="shared" si="0"/>
        <v>137</v>
      </c>
      <c r="F53" s="165">
        <v>7316</v>
      </c>
      <c r="G53" s="299">
        <f t="shared" si="1"/>
        <v>164</v>
      </c>
      <c r="H53" s="165">
        <v>4758</v>
      </c>
      <c r="I53" s="299">
        <f t="shared" si="14"/>
        <v>385</v>
      </c>
      <c r="J53" s="165">
        <v>4778</v>
      </c>
      <c r="K53" s="299">
        <f t="shared" si="12"/>
        <v>312</v>
      </c>
      <c r="L53" s="186" t="s">
        <v>7</v>
      </c>
      <c r="M53" s="186" t="s">
        <v>7</v>
      </c>
      <c r="N53" s="368">
        <v>12049</v>
      </c>
      <c r="O53" s="368"/>
      <c r="P53" s="368"/>
      <c r="Q53" s="368" t="s">
        <v>7</v>
      </c>
      <c r="R53" s="165">
        <v>1252</v>
      </c>
      <c r="S53" s="221">
        <f t="shared" si="2"/>
        <v>-61</v>
      </c>
      <c r="T53" s="165">
        <v>195</v>
      </c>
      <c r="U53" s="186" t="s">
        <v>131</v>
      </c>
      <c r="V53" s="165">
        <f t="shared" si="15"/>
        <v>12244</v>
      </c>
      <c r="W53" s="186" t="s">
        <v>7</v>
      </c>
      <c r="X53" s="169">
        <v>24.3</v>
      </c>
      <c r="Y53" s="300">
        <f t="shared" si="3"/>
        <v>0.5</v>
      </c>
      <c r="Z53" s="170">
        <v>40.6</v>
      </c>
      <c r="AA53" s="301">
        <f t="shared" si="3"/>
        <v>-2.2999999999999972</v>
      </c>
      <c r="AB53" s="103"/>
      <c r="AC53" s="97" t="s">
        <v>31</v>
      </c>
      <c r="AD53" s="86"/>
      <c r="AE53" s="80"/>
      <c r="AF53" s="120">
        <f t="shared" si="16"/>
        <v>30153</v>
      </c>
      <c r="AG53" s="120">
        <f t="shared" si="17"/>
        <v>0</v>
      </c>
      <c r="AH53" s="80"/>
    </row>
    <row r="54" spans="1:34" s="41" customFormat="1" ht="17.25" customHeight="1" x14ac:dyDescent="0.15">
      <c r="A54" s="89"/>
      <c r="B54" s="97" t="s">
        <v>32</v>
      </c>
      <c r="C54" s="52"/>
      <c r="D54" s="165">
        <v>30306</v>
      </c>
      <c r="E54" s="299">
        <f t="shared" si="0"/>
        <v>153</v>
      </c>
      <c r="F54" s="165">
        <v>7717</v>
      </c>
      <c r="G54" s="299">
        <f t="shared" si="1"/>
        <v>401</v>
      </c>
      <c r="H54" s="165">
        <v>4543</v>
      </c>
      <c r="I54" s="299">
        <f t="shared" si="14"/>
        <v>-215</v>
      </c>
      <c r="J54" s="165">
        <v>5088</v>
      </c>
      <c r="K54" s="299">
        <f t="shared" si="12"/>
        <v>310</v>
      </c>
      <c r="L54" s="186" t="s">
        <v>7</v>
      </c>
      <c r="M54" s="186" t="s">
        <v>7</v>
      </c>
      <c r="N54" s="368">
        <v>11404</v>
      </c>
      <c r="O54" s="368"/>
      <c r="P54" s="368"/>
      <c r="Q54" s="368" t="s">
        <v>7</v>
      </c>
      <c r="R54" s="165">
        <v>1554</v>
      </c>
      <c r="S54" s="221">
        <f t="shared" si="2"/>
        <v>302</v>
      </c>
      <c r="T54" s="165">
        <v>194</v>
      </c>
      <c r="U54" s="186" t="s">
        <v>131</v>
      </c>
      <c r="V54" s="165">
        <f t="shared" si="15"/>
        <v>11598</v>
      </c>
      <c r="W54" s="186" t="s">
        <v>7</v>
      </c>
      <c r="X54" s="169">
        <v>25.5</v>
      </c>
      <c r="Y54" s="300">
        <f t="shared" si="3"/>
        <v>1.1999999999999993</v>
      </c>
      <c r="Z54" s="170">
        <v>38.299999999999997</v>
      </c>
      <c r="AA54" s="301">
        <f t="shared" si="3"/>
        <v>-2.3000000000000043</v>
      </c>
      <c r="AB54" s="103"/>
      <c r="AC54" s="97" t="s">
        <v>32</v>
      </c>
      <c r="AD54" s="86"/>
      <c r="AE54" s="80"/>
      <c r="AF54" s="120">
        <f t="shared" si="16"/>
        <v>30306</v>
      </c>
      <c r="AG54" s="120">
        <f t="shared" si="17"/>
        <v>0</v>
      </c>
      <c r="AH54" s="80"/>
    </row>
    <row r="55" spans="1:34" s="41" customFormat="1" ht="17.25" customHeight="1" x14ac:dyDescent="0.15">
      <c r="A55" s="89"/>
      <c r="B55" s="97" t="s">
        <v>33</v>
      </c>
      <c r="C55" s="52"/>
      <c r="D55" s="165">
        <v>29942</v>
      </c>
      <c r="E55" s="299">
        <f t="shared" si="0"/>
        <v>-364</v>
      </c>
      <c r="F55" s="165">
        <v>7845</v>
      </c>
      <c r="G55" s="299">
        <f t="shared" si="1"/>
        <v>128</v>
      </c>
      <c r="H55" s="165">
        <v>5040</v>
      </c>
      <c r="I55" s="221">
        <f t="shared" si="14"/>
        <v>497</v>
      </c>
      <c r="J55" s="165">
        <v>4567</v>
      </c>
      <c r="K55" s="299">
        <f t="shared" si="12"/>
        <v>-521</v>
      </c>
      <c r="L55" s="186" t="s">
        <v>7</v>
      </c>
      <c r="M55" s="186" t="s">
        <v>7</v>
      </c>
      <c r="N55" s="368">
        <v>10360</v>
      </c>
      <c r="O55" s="368"/>
      <c r="P55" s="368"/>
      <c r="Q55" s="368" t="s">
        <v>7</v>
      </c>
      <c r="R55" s="172">
        <v>2130</v>
      </c>
      <c r="S55" s="221">
        <f t="shared" si="2"/>
        <v>576</v>
      </c>
      <c r="T55" s="172">
        <v>202</v>
      </c>
      <c r="U55" s="186" t="s">
        <v>131</v>
      </c>
      <c r="V55" s="165">
        <f t="shared" si="15"/>
        <v>10562</v>
      </c>
      <c r="W55" s="186" t="s">
        <v>7</v>
      </c>
      <c r="X55" s="169">
        <v>26.2</v>
      </c>
      <c r="Y55" s="300">
        <f t="shared" si="3"/>
        <v>0.69999999999999929</v>
      </c>
      <c r="Z55" s="170">
        <v>35.299999999999997</v>
      </c>
      <c r="AA55" s="301">
        <f t="shared" si="3"/>
        <v>-3</v>
      </c>
      <c r="AB55" s="103"/>
      <c r="AC55" s="97" t="s">
        <v>33</v>
      </c>
      <c r="AD55" s="86"/>
      <c r="AE55" s="80"/>
      <c r="AF55" s="120">
        <f t="shared" si="16"/>
        <v>29942</v>
      </c>
      <c r="AG55" s="120">
        <f t="shared" si="17"/>
        <v>0</v>
      </c>
      <c r="AH55" s="80"/>
    </row>
    <row r="56" spans="1:34" s="41" customFormat="1" ht="17.25" customHeight="1" x14ac:dyDescent="0.15">
      <c r="A56" s="89"/>
      <c r="B56" s="97" t="s">
        <v>34</v>
      </c>
      <c r="C56" s="52"/>
      <c r="D56" s="165">
        <v>29752</v>
      </c>
      <c r="E56" s="299">
        <f t="shared" si="0"/>
        <v>-190</v>
      </c>
      <c r="F56" s="165">
        <v>8054</v>
      </c>
      <c r="G56" s="299">
        <f t="shared" si="1"/>
        <v>209</v>
      </c>
      <c r="H56" s="165">
        <v>5233</v>
      </c>
      <c r="I56" s="221">
        <f t="shared" si="14"/>
        <v>193</v>
      </c>
      <c r="J56" s="165">
        <v>4739</v>
      </c>
      <c r="K56" s="299">
        <f t="shared" si="12"/>
        <v>172</v>
      </c>
      <c r="L56" s="186" t="s">
        <v>7</v>
      </c>
      <c r="M56" s="186" t="s">
        <v>7</v>
      </c>
      <c r="N56" s="368">
        <v>9478</v>
      </c>
      <c r="O56" s="368"/>
      <c r="P56" s="368"/>
      <c r="Q56" s="368" t="s">
        <v>7</v>
      </c>
      <c r="R56" s="172">
        <v>2248</v>
      </c>
      <c r="S56" s="221">
        <f t="shared" si="2"/>
        <v>118</v>
      </c>
      <c r="T56" s="172">
        <v>214</v>
      </c>
      <c r="U56" s="186" t="s">
        <v>131</v>
      </c>
      <c r="V56" s="165">
        <f t="shared" si="15"/>
        <v>9692</v>
      </c>
      <c r="W56" s="186" t="s">
        <v>7</v>
      </c>
      <c r="X56" s="169">
        <v>27.1</v>
      </c>
      <c r="Y56" s="300">
        <f t="shared" si="3"/>
        <v>0.90000000000000213</v>
      </c>
      <c r="Z56" s="170">
        <v>32.6</v>
      </c>
      <c r="AA56" s="301">
        <f t="shared" si="3"/>
        <v>-2.6999999999999957</v>
      </c>
      <c r="AB56" s="103"/>
      <c r="AC56" s="97" t="s">
        <v>34</v>
      </c>
      <c r="AD56" s="86"/>
      <c r="AE56" s="80"/>
      <c r="AF56" s="120">
        <f t="shared" si="16"/>
        <v>29752</v>
      </c>
      <c r="AG56" s="120">
        <f t="shared" si="17"/>
        <v>0</v>
      </c>
      <c r="AH56" s="80"/>
    </row>
    <row r="57" spans="1:34" s="41" customFormat="1" ht="17.25" customHeight="1" x14ac:dyDescent="0.15">
      <c r="A57" s="89"/>
      <c r="B57" s="97" t="s">
        <v>35</v>
      </c>
      <c r="C57" s="52"/>
      <c r="D57" s="165">
        <v>29604</v>
      </c>
      <c r="E57" s="299">
        <f t="shared" si="0"/>
        <v>-148</v>
      </c>
      <c r="F57" s="165">
        <v>8329</v>
      </c>
      <c r="G57" s="299">
        <f t="shared" si="1"/>
        <v>275</v>
      </c>
      <c r="H57" s="165">
        <v>5034</v>
      </c>
      <c r="I57" s="221">
        <f t="shared" si="14"/>
        <v>-199</v>
      </c>
      <c r="J57" s="165">
        <v>4444</v>
      </c>
      <c r="K57" s="221">
        <f t="shared" si="12"/>
        <v>-295</v>
      </c>
      <c r="L57" s="186" t="s">
        <v>7</v>
      </c>
      <c r="M57" s="186" t="s">
        <v>7</v>
      </c>
      <c r="N57" s="368">
        <v>9134</v>
      </c>
      <c r="O57" s="368"/>
      <c r="P57" s="368"/>
      <c r="Q57" s="368" t="s">
        <v>7</v>
      </c>
      <c r="R57" s="172">
        <v>2663</v>
      </c>
      <c r="S57" s="221">
        <f t="shared" si="2"/>
        <v>415</v>
      </c>
      <c r="T57" s="172">
        <v>169</v>
      </c>
      <c r="U57" s="186" t="s">
        <v>131</v>
      </c>
      <c r="V57" s="165">
        <f t="shared" si="15"/>
        <v>9303</v>
      </c>
      <c r="W57" s="186" t="s">
        <v>7</v>
      </c>
      <c r="X57" s="169">
        <v>28.1</v>
      </c>
      <c r="Y57" s="300">
        <f t="shared" si="3"/>
        <v>1</v>
      </c>
      <c r="Z57" s="170">
        <v>31.4</v>
      </c>
      <c r="AA57" s="301">
        <f t="shared" si="3"/>
        <v>-1.2000000000000028</v>
      </c>
      <c r="AB57" s="103"/>
      <c r="AC57" s="97" t="s">
        <v>35</v>
      </c>
      <c r="AD57" s="86"/>
      <c r="AE57" s="80"/>
      <c r="AF57" s="120">
        <f t="shared" si="16"/>
        <v>29604</v>
      </c>
      <c r="AG57" s="120">
        <f t="shared" si="17"/>
        <v>0</v>
      </c>
      <c r="AH57" s="80"/>
    </row>
    <row r="58" spans="1:34" s="41" customFormat="1" ht="17.25" customHeight="1" x14ac:dyDescent="0.15">
      <c r="A58" s="89"/>
      <c r="B58" s="97" t="s">
        <v>36</v>
      </c>
      <c r="C58" s="52"/>
      <c r="D58" s="165">
        <v>29210</v>
      </c>
      <c r="E58" s="299">
        <f t="shared" si="0"/>
        <v>-394</v>
      </c>
      <c r="F58" s="165">
        <v>8766</v>
      </c>
      <c r="G58" s="299">
        <f t="shared" si="1"/>
        <v>437</v>
      </c>
      <c r="H58" s="165">
        <v>5177</v>
      </c>
      <c r="I58" s="221">
        <f t="shared" si="14"/>
        <v>143</v>
      </c>
      <c r="J58" s="165">
        <v>4116</v>
      </c>
      <c r="K58" s="221">
        <f t="shared" si="12"/>
        <v>-328</v>
      </c>
      <c r="L58" s="186" t="s">
        <v>7</v>
      </c>
      <c r="M58" s="186" t="s">
        <v>7</v>
      </c>
      <c r="N58" s="368">
        <v>8949</v>
      </c>
      <c r="O58" s="368"/>
      <c r="P58" s="368"/>
      <c r="Q58" s="368" t="s">
        <v>7</v>
      </c>
      <c r="R58" s="172">
        <v>2202</v>
      </c>
      <c r="S58" s="221">
        <f t="shared" si="2"/>
        <v>-461</v>
      </c>
      <c r="T58" s="172">
        <v>178</v>
      </c>
      <c r="U58" s="186" t="s">
        <v>131</v>
      </c>
      <c r="V58" s="165">
        <f t="shared" si="15"/>
        <v>9127</v>
      </c>
      <c r="W58" s="186" t="s">
        <v>7</v>
      </c>
      <c r="X58" s="169">
        <v>30</v>
      </c>
      <c r="Y58" s="300">
        <f t="shared" si="3"/>
        <v>1.8999999999999986</v>
      </c>
      <c r="Z58" s="170">
        <v>31.2</v>
      </c>
      <c r="AA58" s="301">
        <f t="shared" si="3"/>
        <v>-0.19999999999999929</v>
      </c>
      <c r="AB58" s="103"/>
      <c r="AC58" s="97" t="s">
        <v>36</v>
      </c>
      <c r="AD58" s="86"/>
      <c r="AE58" s="80"/>
      <c r="AF58" s="120">
        <f t="shared" si="16"/>
        <v>29210</v>
      </c>
      <c r="AG58" s="120">
        <f t="shared" si="17"/>
        <v>0</v>
      </c>
      <c r="AH58" s="80"/>
    </row>
    <row r="59" spans="1:34" s="48" customFormat="1" ht="17.25" customHeight="1" x14ac:dyDescent="0.15">
      <c r="A59" s="89"/>
      <c r="B59" s="97" t="s">
        <v>15</v>
      </c>
      <c r="C59" s="52"/>
      <c r="D59" s="165">
        <v>28711</v>
      </c>
      <c r="E59" s="299">
        <f t="shared" si="0"/>
        <v>-499</v>
      </c>
      <c r="F59" s="165">
        <v>9094</v>
      </c>
      <c r="G59" s="299">
        <f t="shared" si="1"/>
        <v>328</v>
      </c>
      <c r="H59" s="165">
        <v>4962</v>
      </c>
      <c r="I59" s="221">
        <f t="shared" si="14"/>
        <v>-215</v>
      </c>
      <c r="J59" s="165">
        <v>3848</v>
      </c>
      <c r="K59" s="221">
        <f t="shared" si="12"/>
        <v>-268</v>
      </c>
      <c r="L59" s="186" t="s">
        <v>7</v>
      </c>
      <c r="M59" s="186" t="s">
        <v>7</v>
      </c>
      <c r="N59" s="368">
        <v>8240</v>
      </c>
      <c r="O59" s="368"/>
      <c r="P59" s="368"/>
      <c r="Q59" s="368" t="s">
        <v>7</v>
      </c>
      <c r="R59" s="172">
        <v>2567</v>
      </c>
      <c r="S59" s="221">
        <f t="shared" si="2"/>
        <v>365</v>
      </c>
      <c r="T59" s="172">
        <v>153</v>
      </c>
      <c r="U59" s="186" t="s">
        <v>131</v>
      </c>
      <c r="V59" s="165">
        <f t="shared" si="15"/>
        <v>8393</v>
      </c>
      <c r="W59" s="186" t="s">
        <v>7</v>
      </c>
      <c r="X59" s="169">
        <v>31.7</v>
      </c>
      <c r="Y59" s="300">
        <f t="shared" si="3"/>
        <v>1.6999999999999993</v>
      </c>
      <c r="Z59" s="170">
        <v>29.2</v>
      </c>
      <c r="AA59" s="301">
        <f t="shared" si="3"/>
        <v>-2</v>
      </c>
      <c r="AB59" s="103"/>
      <c r="AC59" s="97" t="s">
        <v>15</v>
      </c>
      <c r="AD59" s="86"/>
      <c r="AE59" s="80"/>
      <c r="AF59" s="120">
        <f t="shared" si="16"/>
        <v>28711</v>
      </c>
      <c r="AG59" s="120">
        <f t="shared" si="17"/>
        <v>0</v>
      </c>
      <c r="AH59" s="80"/>
    </row>
    <row r="60" spans="1:34" s="48" customFormat="1" ht="17.25" customHeight="1" x14ac:dyDescent="0.15">
      <c r="A60" s="89"/>
      <c r="B60" s="97"/>
      <c r="C60" s="52"/>
      <c r="D60" s="165"/>
      <c r="E60" s="299"/>
      <c r="F60" s="165"/>
      <c r="G60" s="299"/>
      <c r="H60" s="165"/>
      <c r="I60" s="221"/>
      <c r="J60" s="165"/>
      <c r="K60" s="221"/>
      <c r="L60" s="186"/>
      <c r="M60" s="186"/>
      <c r="N60" s="165"/>
      <c r="P60" s="186"/>
      <c r="Q60" s="186"/>
      <c r="R60" s="172"/>
      <c r="S60" s="221"/>
      <c r="T60" s="172"/>
      <c r="U60" s="186"/>
      <c r="V60" s="165"/>
      <c r="W60" s="221"/>
      <c r="X60" s="169"/>
      <c r="Y60" s="300"/>
      <c r="Z60" s="170"/>
      <c r="AA60" s="301"/>
      <c r="AB60" s="103"/>
      <c r="AC60" s="97"/>
      <c r="AD60" s="86"/>
      <c r="AE60" s="80"/>
      <c r="AF60" s="120"/>
      <c r="AG60" s="120"/>
      <c r="AH60" s="80"/>
    </row>
    <row r="61" spans="1:34" s="41" customFormat="1" ht="17.25" customHeight="1" x14ac:dyDescent="0.15">
      <c r="A61" s="89"/>
      <c r="B61" s="97" t="s">
        <v>37</v>
      </c>
      <c r="C61" s="52"/>
      <c r="D61" s="165">
        <v>27725</v>
      </c>
      <c r="E61" s="299">
        <f>D61-D59</f>
        <v>-986</v>
      </c>
      <c r="F61" s="165">
        <v>9080</v>
      </c>
      <c r="G61" s="299">
        <f>F61-F59</f>
        <v>-14</v>
      </c>
      <c r="H61" s="165">
        <v>4798</v>
      </c>
      <c r="I61" s="221">
        <f>H61-H59</f>
        <v>-164</v>
      </c>
      <c r="J61" s="165">
        <v>3156</v>
      </c>
      <c r="K61" s="221">
        <f>J61-J59</f>
        <v>-692</v>
      </c>
      <c r="L61" s="165">
        <v>302</v>
      </c>
      <c r="M61" s="186" t="s">
        <v>7</v>
      </c>
      <c r="N61" s="368">
        <v>6730</v>
      </c>
      <c r="O61" s="368"/>
      <c r="P61" s="368"/>
      <c r="Q61" s="368" t="s">
        <v>7</v>
      </c>
      <c r="R61" s="172">
        <v>3659</v>
      </c>
      <c r="S61" s="221">
        <f>R61-R59</f>
        <v>1092</v>
      </c>
      <c r="T61" s="172">
        <v>142</v>
      </c>
      <c r="U61" s="186" t="s">
        <v>131</v>
      </c>
      <c r="V61" s="165">
        <f>N61+T61</f>
        <v>6872</v>
      </c>
      <c r="W61" s="186" t="s">
        <v>7</v>
      </c>
      <c r="X61" s="169">
        <v>32.799999999999997</v>
      </c>
      <c r="Y61" s="300">
        <f>X61-X59</f>
        <v>1.0999999999999979</v>
      </c>
      <c r="Z61" s="170">
        <v>24.8</v>
      </c>
      <c r="AA61" s="301">
        <f>Z61-Z59</f>
        <v>-4.3999999999999986</v>
      </c>
      <c r="AB61" s="103"/>
      <c r="AC61" s="97" t="s">
        <v>37</v>
      </c>
      <c r="AD61" s="86"/>
      <c r="AE61" s="80"/>
      <c r="AF61" s="120">
        <f t="shared" ref="AF61:AF70" si="18">F61+H61+J61+L61+N61+R61</f>
        <v>27725</v>
      </c>
      <c r="AG61" s="120">
        <f t="shared" ref="AG61:AG70" si="19">AF61-D61</f>
        <v>0</v>
      </c>
      <c r="AH61" s="80"/>
    </row>
    <row r="62" spans="1:34" s="41" customFormat="1" ht="17.25" customHeight="1" x14ac:dyDescent="0.15">
      <c r="A62" s="89"/>
      <c r="B62" s="97" t="s">
        <v>38</v>
      </c>
      <c r="C62" s="52"/>
      <c r="D62" s="165">
        <v>27284</v>
      </c>
      <c r="E62" s="299">
        <f t="shared" si="0"/>
        <v>-441</v>
      </c>
      <c r="F62" s="165">
        <v>9338</v>
      </c>
      <c r="G62" s="299">
        <f t="shared" si="1"/>
        <v>258</v>
      </c>
      <c r="H62" s="165">
        <v>4897</v>
      </c>
      <c r="I62" s="221">
        <f t="shared" si="14"/>
        <v>99</v>
      </c>
      <c r="J62" s="165">
        <v>2654</v>
      </c>
      <c r="K62" s="221">
        <f t="shared" si="12"/>
        <v>-502</v>
      </c>
      <c r="L62" s="187">
        <v>229</v>
      </c>
      <c r="M62" s="221">
        <f t="shared" ref="M62:M79" si="20">L62-L61</f>
        <v>-73</v>
      </c>
      <c r="N62" s="368">
        <v>6326</v>
      </c>
      <c r="O62" s="368"/>
      <c r="P62" s="368"/>
      <c r="Q62" s="368" t="s">
        <v>7</v>
      </c>
      <c r="R62" s="172">
        <v>3840</v>
      </c>
      <c r="S62" s="221">
        <f t="shared" si="2"/>
        <v>181</v>
      </c>
      <c r="T62" s="188">
        <v>118</v>
      </c>
      <c r="U62" s="186" t="s">
        <v>131</v>
      </c>
      <c r="V62" s="165">
        <f>N62+T62</f>
        <v>6444</v>
      </c>
      <c r="W62" s="186" t="s">
        <v>7</v>
      </c>
      <c r="X62" s="169">
        <v>34.200000000000003</v>
      </c>
      <c r="Y62" s="300">
        <f t="shared" si="3"/>
        <v>1.4000000000000057</v>
      </c>
      <c r="Z62" s="170">
        <v>23.6</v>
      </c>
      <c r="AA62" s="303">
        <f t="shared" si="3"/>
        <v>-1.1999999999999993</v>
      </c>
      <c r="AB62" s="103"/>
      <c r="AC62" s="97" t="s">
        <v>38</v>
      </c>
      <c r="AD62" s="86"/>
      <c r="AE62" s="80"/>
      <c r="AF62" s="120">
        <f t="shared" si="18"/>
        <v>27284</v>
      </c>
      <c r="AG62" s="120">
        <f t="shared" si="19"/>
        <v>0</v>
      </c>
      <c r="AH62" s="80"/>
    </row>
    <row r="63" spans="1:34" s="41" customFormat="1" ht="17.25" customHeight="1" x14ac:dyDescent="0.15">
      <c r="A63" s="89"/>
      <c r="B63" s="97" t="s">
        <v>39</v>
      </c>
      <c r="C63" s="52"/>
      <c r="D63" s="165">
        <v>27604</v>
      </c>
      <c r="E63" s="299">
        <f t="shared" si="0"/>
        <v>320</v>
      </c>
      <c r="F63" s="165">
        <v>9563</v>
      </c>
      <c r="G63" s="299">
        <f t="shared" si="1"/>
        <v>225</v>
      </c>
      <c r="H63" s="165">
        <v>4918</v>
      </c>
      <c r="I63" s="221">
        <f t="shared" si="14"/>
        <v>21</v>
      </c>
      <c r="J63" s="165">
        <v>2864</v>
      </c>
      <c r="K63" s="221">
        <f t="shared" si="12"/>
        <v>210</v>
      </c>
      <c r="L63" s="187">
        <v>244</v>
      </c>
      <c r="M63" s="221">
        <f t="shared" si="20"/>
        <v>15</v>
      </c>
      <c r="N63" s="368">
        <v>6304</v>
      </c>
      <c r="O63" s="368"/>
      <c r="P63" s="368"/>
      <c r="Q63" s="368" t="s">
        <v>7</v>
      </c>
      <c r="R63" s="172">
        <v>3711</v>
      </c>
      <c r="S63" s="221">
        <f t="shared" si="2"/>
        <v>-129</v>
      </c>
      <c r="T63" s="172">
        <v>101</v>
      </c>
      <c r="U63" s="186" t="s">
        <v>131</v>
      </c>
      <c r="V63" s="165">
        <f>N63+T63</f>
        <v>6405</v>
      </c>
      <c r="W63" s="186" t="s">
        <v>7</v>
      </c>
      <c r="X63" s="169">
        <v>34.6</v>
      </c>
      <c r="Y63" s="304">
        <f t="shared" si="3"/>
        <v>0.39999999999999858</v>
      </c>
      <c r="Z63" s="170">
        <v>23.2</v>
      </c>
      <c r="AA63" s="303">
        <f t="shared" si="3"/>
        <v>-0.40000000000000213</v>
      </c>
      <c r="AB63" s="103"/>
      <c r="AC63" s="97" t="s">
        <v>39</v>
      </c>
      <c r="AD63" s="86"/>
      <c r="AE63" s="80"/>
      <c r="AF63" s="120">
        <f t="shared" si="18"/>
        <v>27604</v>
      </c>
      <c r="AG63" s="120">
        <f t="shared" si="19"/>
        <v>0</v>
      </c>
      <c r="AH63" s="80"/>
    </row>
    <row r="64" spans="1:34" s="54" customFormat="1" ht="17.25" customHeight="1" x14ac:dyDescent="0.15">
      <c r="A64" s="88"/>
      <c r="B64" s="97" t="s">
        <v>40</v>
      </c>
      <c r="C64" s="53"/>
      <c r="D64" s="165">
        <v>26915</v>
      </c>
      <c r="E64" s="299">
        <f t="shared" si="0"/>
        <v>-689</v>
      </c>
      <c r="F64" s="165">
        <v>9429</v>
      </c>
      <c r="G64" s="299">
        <f t="shared" si="1"/>
        <v>-134</v>
      </c>
      <c r="H64" s="165">
        <v>5216</v>
      </c>
      <c r="I64" s="305">
        <f t="shared" si="14"/>
        <v>298</v>
      </c>
      <c r="J64" s="165">
        <v>2763</v>
      </c>
      <c r="K64" s="305">
        <f t="shared" si="12"/>
        <v>-101</v>
      </c>
      <c r="L64" s="189">
        <v>273</v>
      </c>
      <c r="M64" s="305">
        <f t="shared" si="20"/>
        <v>29</v>
      </c>
      <c r="N64" s="368">
        <v>5495</v>
      </c>
      <c r="O64" s="368"/>
      <c r="P64" s="368"/>
      <c r="Q64" s="368" t="s">
        <v>7</v>
      </c>
      <c r="R64" s="172">
        <v>3739</v>
      </c>
      <c r="S64" s="221">
        <f t="shared" si="2"/>
        <v>28</v>
      </c>
      <c r="T64" s="172">
        <v>81</v>
      </c>
      <c r="U64" s="186" t="s">
        <v>131</v>
      </c>
      <c r="V64" s="165">
        <f>N64+T64</f>
        <v>5576</v>
      </c>
      <c r="W64" s="186" t="s">
        <v>7</v>
      </c>
      <c r="X64" s="169">
        <v>35</v>
      </c>
      <c r="Y64" s="306">
        <f t="shared" si="3"/>
        <v>0.39999999999999858</v>
      </c>
      <c r="Z64" s="170">
        <v>20.7</v>
      </c>
      <c r="AA64" s="306">
        <f t="shared" si="3"/>
        <v>-2.5</v>
      </c>
      <c r="AB64" s="105"/>
      <c r="AC64" s="97" t="s">
        <v>40</v>
      </c>
      <c r="AD64" s="55"/>
      <c r="AE64" s="80"/>
      <c r="AF64" s="120">
        <f t="shared" si="18"/>
        <v>26915</v>
      </c>
      <c r="AG64" s="120">
        <f t="shared" si="19"/>
        <v>0</v>
      </c>
      <c r="AH64" s="80"/>
    </row>
    <row r="65" spans="1:34" s="54" customFormat="1" ht="17.25" customHeight="1" x14ac:dyDescent="0.15">
      <c r="A65" s="88"/>
      <c r="B65" s="97" t="s">
        <v>41</v>
      </c>
      <c r="C65" s="53"/>
      <c r="D65" s="165">
        <v>26219</v>
      </c>
      <c r="E65" s="299">
        <f t="shared" si="0"/>
        <v>-696</v>
      </c>
      <c r="F65" s="165">
        <v>9280</v>
      </c>
      <c r="G65" s="299">
        <f t="shared" si="1"/>
        <v>-149</v>
      </c>
      <c r="H65" s="165">
        <v>5232</v>
      </c>
      <c r="I65" s="305">
        <f t="shared" si="14"/>
        <v>16</v>
      </c>
      <c r="J65" s="165">
        <v>2753</v>
      </c>
      <c r="K65" s="305">
        <f t="shared" si="12"/>
        <v>-10</v>
      </c>
      <c r="L65" s="189">
        <v>263</v>
      </c>
      <c r="M65" s="221">
        <f t="shared" si="20"/>
        <v>-10</v>
      </c>
      <c r="N65" s="368">
        <v>5502</v>
      </c>
      <c r="O65" s="368"/>
      <c r="P65" s="368"/>
      <c r="Q65" s="368" t="s">
        <v>7</v>
      </c>
      <c r="R65" s="172">
        <v>3189</v>
      </c>
      <c r="S65" s="221">
        <f t="shared" si="2"/>
        <v>-550</v>
      </c>
      <c r="T65" s="172">
        <v>63</v>
      </c>
      <c r="U65" s="186" t="s">
        <v>131</v>
      </c>
      <c r="V65" s="165">
        <f>N65+T65</f>
        <v>5565</v>
      </c>
      <c r="W65" s="186" t="s">
        <v>7</v>
      </c>
      <c r="X65" s="169">
        <v>35.4</v>
      </c>
      <c r="Y65" s="306">
        <f t="shared" si="3"/>
        <v>0.39999999999999858</v>
      </c>
      <c r="Z65" s="170">
        <v>21.2</v>
      </c>
      <c r="AA65" s="306">
        <f t="shared" si="3"/>
        <v>0.5</v>
      </c>
      <c r="AB65" s="105"/>
      <c r="AC65" s="97" t="s">
        <v>41</v>
      </c>
      <c r="AD65" s="55"/>
      <c r="AE65" s="80"/>
      <c r="AF65" s="120">
        <f t="shared" si="18"/>
        <v>26219</v>
      </c>
      <c r="AG65" s="120">
        <f t="shared" si="19"/>
        <v>0</v>
      </c>
      <c r="AH65" s="80"/>
    </row>
    <row r="66" spans="1:34" s="32" customFormat="1" ht="17.25" customHeight="1" x14ac:dyDescent="0.15">
      <c r="A66" s="90"/>
      <c r="B66" s="97" t="s">
        <v>42</v>
      </c>
      <c r="C66" s="56"/>
      <c r="D66" s="178">
        <v>25283</v>
      </c>
      <c r="E66" s="299">
        <f t="shared" si="0"/>
        <v>-936</v>
      </c>
      <c r="F66" s="178">
        <v>9132</v>
      </c>
      <c r="G66" s="299">
        <f t="shared" si="1"/>
        <v>-148</v>
      </c>
      <c r="H66" s="178">
        <v>5291</v>
      </c>
      <c r="I66" s="221">
        <f t="shared" si="14"/>
        <v>59</v>
      </c>
      <c r="J66" s="178">
        <v>2388</v>
      </c>
      <c r="K66" s="221">
        <f t="shared" si="12"/>
        <v>-365</v>
      </c>
      <c r="L66" s="178">
        <v>212</v>
      </c>
      <c r="M66" s="221">
        <f t="shared" si="20"/>
        <v>-51</v>
      </c>
      <c r="N66" s="377">
        <f>5367+599</f>
        <v>5966</v>
      </c>
      <c r="O66" s="377"/>
      <c r="P66" s="377"/>
      <c r="Q66" s="259">
        <v>599</v>
      </c>
      <c r="R66" s="172">
        <v>2294</v>
      </c>
      <c r="S66" s="221">
        <f t="shared" si="2"/>
        <v>-895</v>
      </c>
      <c r="T66" s="172">
        <v>19</v>
      </c>
      <c r="U66" s="186" t="s">
        <v>131</v>
      </c>
      <c r="V66" s="165">
        <f>N66-Q66+T66</f>
        <v>5386</v>
      </c>
      <c r="W66" s="186" t="s">
        <v>7</v>
      </c>
      <c r="X66" s="169">
        <v>36.1</v>
      </c>
      <c r="Y66" s="303">
        <f t="shared" si="3"/>
        <v>0.70000000000000284</v>
      </c>
      <c r="Z66" s="170">
        <v>21.3</v>
      </c>
      <c r="AA66" s="303">
        <f t="shared" si="3"/>
        <v>0.10000000000000142</v>
      </c>
      <c r="AB66" s="106"/>
      <c r="AC66" s="97" t="s">
        <v>42</v>
      </c>
      <c r="AD66" s="87"/>
      <c r="AE66" s="80"/>
      <c r="AF66" s="120">
        <f t="shared" si="18"/>
        <v>25283</v>
      </c>
      <c r="AG66" s="120">
        <f t="shared" si="19"/>
        <v>0</v>
      </c>
      <c r="AH66" s="80"/>
    </row>
    <row r="67" spans="1:34" s="32" customFormat="1" ht="17.25" customHeight="1" x14ac:dyDescent="0.15">
      <c r="A67" s="90"/>
      <c r="B67" s="97" t="s">
        <v>43</v>
      </c>
      <c r="C67" s="56"/>
      <c r="D67" s="178">
        <v>24475</v>
      </c>
      <c r="E67" s="299">
        <f t="shared" si="0"/>
        <v>-808</v>
      </c>
      <c r="F67" s="178">
        <v>9288</v>
      </c>
      <c r="G67" s="299">
        <f t="shared" si="1"/>
        <v>156</v>
      </c>
      <c r="H67" s="178">
        <v>5104</v>
      </c>
      <c r="I67" s="221">
        <f t="shared" si="14"/>
        <v>-187</v>
      </c>
      <c r="J67" s="178">
        <v>1954</v>
      </c>
      <c r="K67" s="221">
        <f t="shared" si="12"/>
        <v>-434</v>
      </c>
      <c r="L67" s="178">
        <v>252</v>
      </c>
      <c r="M67" s="221">
        <f t="shared" si="20"/>
        <v>40</v>
      </c>
      <c r="N67" s="377">
        <f>5411+589</f>
        <v>6000</v>
      </c>
      <c r="O67" s="377"/>
      <c r="P67" s="377"/>
      <c r="Q67" s="259">
        <v>589</v>
      </c>
      <c r="R67" s="172">
        <v>1877</v>
      </c>
      <c r="S67" s="221">
        <f t="shared" si="2"/>
        <v>-417</v>
      </c>
      <c r="T67" s="172">
        <v>41</v>
      </c>
      <c r="U67" s="186" t="s">
        <v>131</v>
      </c>
      <c r="V67" s="165">
        <f>N67-Q67+T67</f>
        <v>5452</v>
      </c>
      <c r="W67" s="186" t="s">
        <v>7</v>
      </c>
      <c r="X67" s="169">
        <v>37.9</v>
      </c>
      <c r="Y67" s="303">
        <f t="shared" si="3"/>
        <v>1.7999999999999972</v>
      </c>
      <c r="Z67" s="170">
        <v>22.3</v>
      </c>
      <c r="AA67" s="303">
        <f t="shared" si="3"/>
        <v>1</v>
      </c>
      <c r="AB67" s="106"/>
      <c r="AC67" s="97" t="s">
        <v>43</v>
      </c>
      <c r="AD67" s="87"/>
      <c r="AE67" s="80"/>
      <c r="AF67" s="120">
        <f t="shared" si="18"/>
        <v>24475</v>
      </c>
      <c r="AG67" s="120">
        <f t="shared" si="19"/>
        <v>0</v>
      </c>
      <c r="AH67" s="80"/>
    </row>
    <row r="68" spans="1:34" s="48" customFormat="1" ht="17.25" customHeight="1" x14ac:dyDescent="0.15">
      <c r="A68" s="90"/>
      <c r="B68" s="97" t="s">
        <v>44</v>
      </c>
      <c r="C68" s="56"/>
      <c r="D68" s="178">
        <v>23597</v>
      </c>
      <c r="E68" s="299">
        <f t="shared" si="0"/>
        <v>-878</v>
      </c>
      <c r="F68" s="178">
        <v>9557</v>
      </c>
      <c r="G68" s="299">
        <f t="shared" si="1"/>
        <v>269</v>
      </c>
      <c r="H68" s="178">
        <v>4681</v>
      </c>
      <c r="I68" s="221">
        <f t="shared" si="14"/>
        <v>-423</v>
      </c>
      <c r="J68" s="178">
        <v>1782</v>
      </c>
      <c r="K68" s="221">
        <f t="shared" si="12"/>
        <v>-172</v>
      </c>
      <c r="L68" s="178">
        <v>276</v>
      </c>
      <c r="M68" s="221">
        <f t="shared" si="20"/>
        <v>24</v>
      </c>
      <c r="N68" s="377">
        <f>5700+379</f>
        <v>6079</v>
      </c>
      <c r="O68" s="377"/>
      <c r="P68" s="377"/>
      <c r="Q68" s="259">
        <v>379</v>
      </c>
      <c r="R68" s="172">
        <v>1222</v>
      </c>
      <c r="S68" s="221">
        <f t="shared" si="2"/>
        <v>-655</v>
      </c>
      <c r="T68" s="172">
        <v>16</v>
      </c>
      <c r="U68" s="186" t="s">
        <v>131</v>
      </c>
      <c r="V68" s="165">
        <f>N68-Q68+T68</f>
        <v>5716</v>
      </c>
      <c r="W68" s="186" t="s">
        <v>7</v>
      </c>
      <c r="X68" s="169">
        <v>40.5</v>
      </c>
      <c r="Y68" s="303">
        <f t="shared" si="3"/>
        <v>2.6000000000000014</v>
      </c>
      <c r="Z68" s="170">
        <v>24.2</v>
      </c>
      <c r="AA68" s="303">
        <f t="shared" si="3"/>
        <v>1.8999999999999986</v>
      </c>
      <c r="AB68" s="106"/>
      <c r="AC68" s="97" t="s">
        <v>44</v>
      </c>
      <c r="AD68" s="87"/>
      <c r="AE68" s="80"/>
      <c r="AF68" s="120">
        <f t="shared" si="18"/>
        <v>23597</v>
      </c>
      <c r="AG68" s="120">
        <f t="shared" si="19"/>
        <v>0</v>
      </c>
      <c r="AH68" s="80"/>
    </row>
    <row r="69" spans="1:34" s="41" customFormat="1" ht="17.25" customHeight="1" x14ac:dyDescent="0.15">
      <c r="A69" s="90"/>
      <c r="B69" s="97" t="s">
        <v>45</v>
      </c>
      <c r="C69" s="56"/>
      <c r="D69" s="178">
        <v>22941</v>
      </c>
      <c r="E69" s="299">
        <f t="shared" si="0"/>
        <v>-656</v>
      </c>
      <c r="F69" s="178">
        <v>9762</v>
      </c>
      <c r="G69" s="299">
        <f t="shared" si="1"/>
        <v>205</v>
      </c>
      <c r="H69" s="178">
        <v>4001</v>
      </c>
      <c r="I69" s="221">
        <f t="shared" si="14"/>
        <v>-680</v>
      </c>
      <c r="J69" s="178">
        <v>1846</v>
      </c>
      <c r="K69" s="221">
        <f t="shared" si="12"/>
        <v>64</v>
      </c>
      <c r="L69" s="178">
        <v>305</v>
      </c>
      <c r="M69" s="221">
        <f t="shared" si="20"/>
        <v>29</v>
      </c>
      <c r="N69" s="377">
        <f>5774+350</f>
        <v>6124</v>
      </c>
      <c r="O69" s="377"/>
      <c r="P69" s="377"/>
      <c r="Q69" s="259">
        <v>350</v>
      </c>
      <c r="R69" s="172">
        <v>903</v>
      </c>
      <c r="S69" s="221">
        <f t="shared" si="2"/>
        <v>-319</v>
      </c>
      <c r="T69" s="172">
        <v>30</v>
      </c>
      <c r="U69" s="186" t="s">
        <v>131</v>
      </c>
      <c r="V69" s="165">
        <f>N69-Q69+T69</f>
        <v>5804</v>
      </c>
      <c r="W69" s="186" t="s">
        <v>7</v>
      </c>
      <c r="X69" s="169">
        <v>42.6</v>
      </c>
      <c r="Y69" s="303">
        <f t="shared" si="3"/>
        <v>2.1000000000000014</v>
      </c>
      <c r="Z69" s="170">
        <v>25.3</v>
      </c>
      <c r="AA69" s="303">
        <f t="shared" si="3"/>
        <v>1.1000000000000014</v>
      </c>
      <c r="AB69" s="106"/>
      <c r="AC69" s="97" t="s">
        <v>45</v>
      </c>
      <c r="AD69" s="87"/>
      <c r="AE69" s="80"/>
      <c r="AF69" s="120">
        <f t="shared" si="18"/>
        <v>22941</v>
      </c>
      <c r="AG69" s="120">
        <f t="shared" si="19"/>
        <v>0</v>
      </c>
      <c r="AH69" s="80"/>
    </row>
    <row r="70" spans="1:34" s="41" customFormat="1" ht="17.25" customHeight="1" x14ac:dyDescent="0.15">
      <c r="A70" s="90"/>
      <c r="B70" s="97" t="s">
        <v>46</v>
      </c>
      <c r="C70" s="56"/>
      <c r="D70" s="178">
        <v>21878</v>
      </c>
      <c r="E70" s="299">
        <f t="shared" si="0"/>
        <v>-1063</v>
      </c>
      <c r="F70" s="178">
        <v>9832</v>
      </c>
      <c r="G70" s="299">
        <f t="shared" si="1"/>
        <v>70</v>
      </c>
      <c r="H70" s="178">
        <v>3247</v>
      </c>
      <c r="I70" s="221">
        <f t="shared" si="14"/>
        <v>-754</v>
      </c>
      <c r="J70" s="178">
        <v>1643</v>
      </c>
      <c r="K70" s="221">
        <f t="shared" si="12"/>
        <v>-203</v>
      </c>
      <c r="L70" s="178">
        <v>245</v>
      </c>
      <c r="M70" s="221">
        <f t="shared" si="20"/>
        <v>-60</v>
      </c>
      <c r="N70" s="377">
        <f>5630+365</f>
        <v>5995</v>
      </c>
      <c r="O70" s="377"/>
      <c r="P70" s="377"/>
      <c r="Q70" s="259">
        <v>365</v>
      </c>
      <c r="R70" s="172">
        <v>916</v>
      </c>
      <c r="S70" s="221">
        <f t="shared" si="2"/>
        <v>13</v>
      </c>
      <c r="T70" s="172">
        <v>14</v>
      </c>
      <c r="U70" s="186" t="s">
        <v>131</v>
      </c>
      <c r="V70" s="165">
        <f>N70-Q70+T70</f>
        <v>5644</v>
      </c>
      <c r="W70" s="186" t="s">
        <v>7</v>
      </c>
      <c r="X70" s="169">
        <v>44.9</v>
      </c>
      <c r="Y70" s="303">
        <f t="shared" si="3"/>
        <v>2.2999999999999972</v>
      </c>
      <c r="Z70" s="170">
        <v>25.8</v>
      </c>
      <c r="AA70" s="303">
        <f t="shared" si="3"/>
        <v>0.5</v>
      </c>
      <c r="AB70" s="106"/>
      <c r="AC70" s="97" t="s">
        <v>46</v>
      </c>
      <c r="AD70" s="87"/>
      <c r="AE70" s="80"/>
      <c r="AF70" s="120">
        <f t="shared" si="18"/>
        <v>21878</v>
      </c>
      <c r="AG70" s="120">
        <f t="shared" si="19"/>
        <v>0</v>
      </c>
      <c r="AH70" s="80"/>
    </row>
    <row r="71" spans="1:34" s="41" customFormat="1" ht="17.25" customHeight="1" x14ac:dyDescent="0.15">
      <c r="A71" s="90"/>
      <c r="B71" s="97"/>
      <c r="C71" s="56"/>
      <c r="D71" s="178"/>
      <c r="E71" s="299"/>
      <c r="F71" s="178"/>
      <c r="G71" s="299"/>
      <c r="H71" s="178"/>
      <c r="I71" s="221"/>
      <c r="J71" s="178"/>
      <c r="K71" s="221"/>
      <c r="L71" s="178"/>
      <c r="M71" s="221"/>
      <c r="N71" s="178"/>
      <c r="P71" s="178"/>
      <c r="Q71" s="178"/>
      <c r="R71" s="172"/>
      <c r="S71" s="221"/>
      <c r="T71" s="172"/>
      <c r="U71" s="186"/>
      <c r="V71" s="165"/>
      <c r="W71" s="221"/>
      <c r="X71" s="169"/>
      <c r="Y71" s="303"/>
      <c r="Z71" s="170"/>
      <c r="AA71" s="303"/>
      <c r="AB71" s="106"/>
      <c r="AC71" s="97"/>
      <c r="AD71" s="87"/>
      <c r="AE71" s="80"/>
      <c r="AF71" s="120"/>
      <c r="AG71" s="120"/>
      <c r="AH71" s="80"/>
    </row>
    <row r="72" spans="1:34" s="48" customFormat="1" ht="17.25" customHeight="1" x14ac:dyDescent="0.15">
      <c r="A72" s="90"/>
      <c r="B72" s="97" t="s">
        <v>47</v>
      </c>
      <c r="C72" s="56"/>
      <c r="D72" s="178">
        <v>21025</v>
      </c>
      <c r="E72" s="299">
        <f>D72-D70</f>
        <v>-853</v>
      </c>
      <c r="F72" s="178">
        <v>9702</v>
      </c>
      <c r="G72" s="221">
        <f>F72-F70</f>
        <v>-130</v>
      </c>
      <c r="H72" s="178">
        <v>2929</v>
      </c>
      <c r="I72" s="221">
        <f>H72-H70</f>
        <v>-318</v>
      </c>
      <c r="J72" s="178">
        <v>1749</v>
      </c>
      <c r="K72" s="221">
        <f>J72-J70</f>
        <v>106</v>
      </c>
      <c r="L72" s="178">
        <v>297</v>
      </c>
      <c r="M72" s="221">
        <f>L72-L70</f>
        <v>52</v>
      </c>
      <c r="N72" s="377">
        <f>5109+382</f>
        <v>5491</v>
      </c>
      <c r="O72" s="377"/>
      <c r="P72" s="377"/>
      <c r="Q72" s="259">
        <v>382</v>
      </c>
      <c r="R72" s="172">
        <v>857</v>
      </c>
      <c r="S72" s="221">
        <f>R72-R70</f>
        <v>-59</v>
      </c>
      <c r="T72" s="172">
        <v>17</v>
      </c>
      <c r="U72" s="186" t="s">
        <v>131</v>
      </c>
      <c r="V72" s="165">
        <f t="shared" ref="V72:V81" si="21">N72-Q72+T72</f>
        <v>5126</v>
      </c>
      <c r="W72" s="186" t="s">
        <v>7</v>
      </c>
      <c r="X72" s="169">
        <v>46.1</v>
      </c>
      <c r="Y72" s="303">
        <f>X72-X70</f>
        <v>1.2000000000000028</v>
      </c>
      <c r="Z72" s="170">
        <v>24.4</v>
      </c>
      <c r="AA72" s="303">
        <f>Z72-Z70</f>
        <v>-1.4000000000000021</v>
      </c>
      <c r="AB72" s="106"/>
      <c r="AC72" s="97" t="s">
        <v>47</v>
      </c>
      <c r="AD72" s="87"/>
      <c r="AE72" s="80"/>
      <c r="AF72" s="120">
        <f t="shared" ref="AF72:AF81" si="22">F72+H72+J72+L72+N72+R72</f>
        <v>21025</v>
      </c>
      <c r="AG72" s="120">
        <f t="shared" ref="AG72:AG81" si="23">AF72-D72</f>
        <v>0</v>
      </c>
      <c r="AH72" s="80"/>
    </row>
    <row r="73" spans="1:34" s="48" customFormat="1" ht="17.25" customHeight="1" x14ac:dyDescent="0.15">
      <c r="A73" s="90"/>
      <c r="B73" s="97" t="s">
        <v>48</v>
      </c>
      <c r="C73" s="56"/>
      <c r="D73" s="178">
        <v>21094</v>
      </c>
      <c r="E73" s="299">
        <f t="shared" si="0"/>
        <v>69</v>
      </c>
      <c r="F73" s="178">
        <v>10069</v>
      </c>
      <c r="G73" s="221">
        <f t="shared" ref="G73:G79" si="24">F73-F72</f>
        <v>367</v>
      </c>
      <c r="H73" s="178">
        <v>3592</v>
      </c>
      <c r="I73" s="221">
        <f t="shared" si="14"/>
        <v>663</v>
      </c>
      <c r="J73" s="178">
        <v>1379</v>
      </c>
      <c r="K73" s="221">
        <f t="shared" si="12"/>
        <v>-370</v>
      </c>
      <c r="L73" s="178">
        <v>382</v>
      </c>
      <c r="M73" s="221">
        <f t="shared" si="20"/>
        <v>85</v>
      </c>
      <c r="N73" s="377">
        <f>4179+516</f>
        <v>4695</v>
      </c>
      <c r="O73" s="377"/>
      <c r="P73" s="377"/>
      <c r="Q73" s="259">
        <v>516</v>
      </c>
      <c r="R73" s="172">
        <v>977</v>
      </c>
      <c r="S73" s="221">
        <f t="shared" si="2"/>
        <v>120</v>
      </c>
      <c r="T73" s="172">
        <v>26</v>
      </c>
      <c r="U73" s="186" t="s">
        <v>131</v>
      </c>
      <c r="V73" s="165">
        <f t="shared" si="21"/>
        <v>4205</v>
      </c>
      <c r="W73" s="186" t="s">
        <v>7</v>
      </c>
      <c r="X73" s="169">
        <v>47.7</v>
      </c>
      <c r="Y73" s="303">
        <f t="shared" si="3"/>
        <v>1.6000000000000014</v>
      </c>
      <c r="Z73" s="170">
        <v>19.899999999999999</v>
      </c>
      <c r="AA73" s="303">
        <f t="shared" si="3"/>
        <v>-4.5</v>
      </c>
      <c r="AB73" s="106"/>
      <c r="AC73" s="97" t="s">
        <v>48</v>
      </c>
      <c r="AD73" s="87"/>
      <c r="AE73" s="80"/>
      <c r="AF73" s="120">
        <f t="shared" si="22"/>
        <v>21094</v>
      </c>
      <c r="AG73" s="120">
        <f t="shared" si="23"/>
        <v>0</v>
      </c>
      <c r="AH73" s="80"/>
    </row>
    <row r="74" spans="1:34" s="48" customFormat="1" ht="17.25" customHeight="1" x14ac:dyDescent="0.15">
      <c r="A74" s="90"/>
      <c r="B74" s="97" t="s">
        <v>49</v>
      </c>
      <c r="C74" s="56"/>
      <c r="D74" s="178">
        <v>20539</v>
      </c>
      <c r="E74" s="299">
        <f t="shared" si="0"/>
        <v>-555</v>
      </c>
      <c r="F74" s="178">
        <v>9348</v>
      </c>
      <c r="G74" s="221">
        <f t="shared" si="24"/>
        <v>-721</v>
      </c>
      <c r="H74" s="178">
        <v>3556</v>
      </c>
      <c r="I74" s="221">
        <f t="shared" si="14"/>
        <v>-36</v>
      </c>
      <c r="J74" s="178">
        <v>1552</v>
      </c>
      <c r="K74" s="221">
        <f t="shared" si="12"/>
        <v>173</v>
      </c>
      <c r="L74" s="178">
        <v>315</v>
      </c>
      <c r="M74" s="221">
        <f t="shared" si="20"/>
        <v>-67</v>
      </c>
      <c r="N74" s="377">
        <f>4147+506</f>
        <v>4653</v>
      </c>
      <c r="O74" s="377"/>
      <c r="P74" s="377"/>
      <c r="Q74" s="259">
        <v>506</v>
      </c>
      <c r="R74" s="172">
        <v>1115</v>
      </c>
      <c r="S74" s="221">
        <f t="shared" si="2"/>
        <v>138</v>
      </c>
      <c r="T74" s="172">
        <v>29</v>
      </c>
      <c r="U74" s="186" t="s">
        <v>131</v>
      </c>
      <c r="V74" s="165">
        <f t="shared" si="21"/>
        <v>4176</v>
      </c>
      <c r="W74" s="186" t="s">
        <v>7</v>
      </c>
      <c r="X74" s="169">
        <v>45.5</v>
      </c>
      <c r="Y74" s="303">
        <f t="shared" si="3"/>
        <v>-2.2000000000000028</v>
      </c>
      <c r="Z74" s="170">
        <v>20.3</v>
      </c>
      <c r="AA74" s="303">
        <f t="shared" si="3"/>
        <v>0.40000000000000213</v>
      </c>
      <c r="AB74" s="106"/>
      <c r="AC74" s="97" t="s">
        <v>49</v>
      </c>
      <c r="AD74" s="87"/>
      <c r="AE74" s="80"/>
      <c r="AF74" s="120">
        <f t="shared" si="22"/>
        <v>20539</v>
      </c>
      <c r="AG74" s="120">
        <f t="shared" si="23"/>
        <v>0</v>
      </c>
      <c r="AH74" s="80"/>
    </row>
    <row r="75" spans="1:34" s="41" customFormat="1" ht="17.25" customHeight="1" x14ac:dyDescent="0.15">
      <c r="A75" s="90"/>
      <c r="B75" s="97" t="s">
        <v>8</v>
      </c>
      <c r="C75" s="56"/>
      <c r="D75" s="178">
        <v>19779</v>
      </c>
      <c r="E75" s="299">
        <f t="shared" si="0"/>
        <v>-760</v>
      </c>
      <c r="F75" s="178">
        <v>9159</v>
      </c>
      <c r="G75" s="221">
        <f t="shared" si="24"/>
        <v>-189</v>
      </c>
      <c r="H75" s="178">
        <v>3504</v>
      </c>
      <c r="I75" s="221">
        <f t="shared" si="14"/>
        <v>-52</v>
      </c>
      <c r="J75" s="178">
        <v>1202</v>
      </c>
      <c r="K75" s="221">
        <f t="shared" si="12"/>
        <v>-350</v>
      </c>
      <c r="L75" s="178">
        <v>289</v>
      </c>
      <c r="M75" s="221">
        <f t="shared" si="20"/>
        <v>-26</v>
      </c>
      <c r="N75" s="377">
        <f>4483+271</f>
        <v>4754</v>
      </c>
      <c r="O75" s="377"/>
      <c r="P75" s="377"/>
      <c r="Q75" s="259">
        <v>271</v>
      </c>
      <c r="R75" s="172">
        <v>871</v>
      </c>
      <c r="S75" s="221">
        <f t="shared" si="2"/>
        <v>-244</v>
      </c>
      <c r="T75" s="172">
        <v>39</v>
      </c>
      <c r="U75" s="186" t="s">
        <v>131</v>
      </c>
      <c r="V75" s="165">
        <f t="shared" si="21"/>
        <v>4522</v>
      </c>
      <c r="W75" s="186" t="s">
        <v>7</v>
      </c>
      <c r="X75" s="169">
        <v>46.3</v>
      </c>
      <c r="Y75" s="303">
        <f t="shared" si="3"/>
        <v>0.79999999999999716</v>
      </c>
      <c r="Z75" s="170">
        <v>22.9</v>
      </c>
      <c r="AA75" s="303">
        <f t="shared" si="3"/>
        <v>2.5999999999999979</v>
      </c>
      <c r="AB75" s="106"/>
      <c r="AC75" s="97" t="s">
        <v>8</v>
      </c>
      <c r="AD75" s="87"/>
      <c r="AE75" s="80"/>
      <c r="AF75" s="120">
        <f t="shared" si="22"/>
        <v>19779</v>
      </c>
      <c r="AG75" s="120">
        <f t="shared" si="23"/>
        <v>0</v>
      </c>
      <c r="AH75" s="80"/>
    </row>
    <row r="76" spans="1:34" s="41" customFormat="1" ht="17.25" customHeight="1" x14ac:dyDescent="0.15">
      <c r="A76" s="90"/>
      <c r="B76" s="97" t="s">
        <v>9</v>
      </c>
      <c r="C76" s="56"/>
      <c r="D76" s="178">
        <v>20254</v>
      </c>
      <c r="E76" s="299">
        <f t="shared" si="0"/>
        <v>475</v>
      </c>
      <c r="F76" s="178">
        <v>9718</v>
      </c>
      <c r="G76" s="221">
        <f t="shared" si="24"/>
        <v>559</v>
      </c>
      <c r="H76" s="178">
        <v>3599</v>
      </c>
      <c r="I76" s="221">
        <f t="shared" si="14"/>
        <v>95</v>
      </c>
      <c r="J76" s="178">
        <v>1173</v>
      </c>
      <c r="K76" s="221">
        <f t="shared" si="12"/>
        <v>-29</v>
      </c>
      <c r="L76" s="178">
        <v>255</v>
      </c>
      <c r="M76" s="221">
        <f t="shared" si="20"/>
        <v>-34</v>
      </c>
      <c r="N76" s="377">
        <f>4682+254</f>
        <v>4936</v>
      </c>
      <c r="O76" s="377"/>
      <c r="P76" s="377"/>
      <c r="Q76" s="259">
        <v>254</v>
      </c>
      <c r="R76" s="172">
        <v>573</v>
      </c>
      <c r="S76" s="221">
        <f t="shared" si="2"/>
        <v>-298</v>
      </c>
      <c r="T76" s="172">
        <v>34</v>
      </c>
      <c r="U76" s="186" t="s">
        <v>131</v>
      </c>
      <c r="V76" s="165">
        <f t="shared" si="21"/>
        <v>4716</v>
      </c>
      <c r="W76" s="186" t="s">
        <v>7</v>
      </c>
      <c r="X76" s="169">
        <v>48</v>
      </c>
      <c r="Y76" s="303">
        <f t="shared" si="3"/>
        <v>1.7000000000000028</v>
      </c>
      <c r="Z76" s="170">
        <v>23.3</v>
      </c>
      <c r="AA76" s="303">
        <f t="shared" si="3"/>
        <v>0.40000000000000213</v>
      </c>
      <c r="AB76" s="106"/>
      <c r="AC76" s="97" t="s">
        <v>9</v>
      </c>
      <c r="AD76" s="87"/>
      <c r="AE76" s="80"/>
      <c r="AF76" s="120">
        <f t="shared" si="22"/>
        <v>20254</v>
      </c>
      <c r="AG76" s="120">
        <f t="shared" si="23"/>
        <v>0</v>
      </c>
      <c r="AH76" s="80"/>
    </row>
    <row r="77" spans="1:34" s="41" customFormat="1" ht="17.25" customHeight="1" x14ac:dyDescent="0.15">
      <c r="A77" s="90"/>
      <c r="B77" s="97" t="s">
        <v>10</v>
      </c>
      <c r="C77" s="56"/>
      <c r="D77" s="190">
        <v>19657</v>
      </c>
      <c r="E77" s="299">
        <f t="shared" si="0"/>
        <v>-597</v>
      </c>
      <c r="F77" s="190">
        <v>9499</v>
      </c>
      <c r="G77" s="299">
        <f t="shared" si="24"/>
        <v>-219</v>
      </c>
      <c r="H77" s="190">
        <v>3365</v>
      </c>
      <c r="I77" s="299">
        <f t="shared" si="14"/>
        <v>-234</v>
      </c>
      <c r="J77" s="190">
        <v>998</v>
      </c>
      <c r="K77" s="299">
        <f t="shared" si="12"/>
        <v>-175</v>
      </c>
      <c r="L77" s="190">
        <v>243</v>
      </c>
      <c r="M77" s="299">
        <f t="shared" si="20"/>
        <v>-12</v>
      </c>
      <c r="N77" s="377">
        <f>4693+248</f>
        <v>4941</v>
      </c>
      <c r="O77" s="377"/>
      <c r="P77" s="377"/>
      <c r="Q77" s="259">
        <v>248</v>
      </c>
      <c r="R77" s="190">
        <v>611</v>
      </c>
      <c r="S77" s="221">
        <f t="shared" si="2"/>
        <v>38</v>
      </c>
      <c r="T77" s="190">
        <v>34</v>
      </c>
      <c r="U77" s="186" t="s">
        <v>131</v>
      </c>
      <c r="V77" s="165">
        <f t="shared" si="21"/>
        <v>4727</v>
      </c>
      <c r="W77" s="186" t="s">
        <v>7</v>
      </c>
      <c r="X77" s="169">
        <v>48.3</v>
      </c>
      <c r="Y77" s="304">
        <f t="shared" si="3"/>
        <v>0.29999999999999716</v>
      </c>
      <c r="Z77" s="170">
        <v>24</v>
      </c>
      <c r="AA77" s="304">
        <f t="shared" si="3"/>
        <v>0.69999999999999929</v>
      </c>
      <c r="AB77" s="106"/>
      <c r="AC77" s="97" t="s">
        <v>10</v>
      </c>
      <c r="AD77" s="87"/>
      <c r="AE77" s="80"/>
      <c r="AF77" s="120">
        <f t="shared" si="22"/>
        <v>19657</v>
      </c>
      <c r="AG77" s="120">
        <f t="shared" si="23"/>
        <v>0</v>
      </c>
      <c r="AH77" s="80"/>
    </row>
    <row r="78" spans="1:34" s="41" customFormat="1" ht="17.25" customHeight="1" x14ac:dyDescent="0.15">
      <c r="A78" s="90"/>
      <c r="B78" s="97" t="s">
        <v>11</v>
      </c>
      <c r="C78" s="56"/>
      <c r="D78" s="190">
        <v>19825</v>
      </c>
      <c r="E78" s="299">
        <f t="shared" si="0"/>
        <v>168</v>
      </c>
      <c r="F78" s="190">
        <v>9671</v>
      </c>
      <c r="G78" s="299">
        <f t="shared" si="24"/>
        <v>172</v>
      </c>
      <c r="H78" s="190">
        <v>3279</v>
      </c>
      <c r="I78" s="299">
        <f t="shared" si="14"/>
        <v>-86</v>
      </c>
      <c r="J78" s="190">
        <v>1081</v>
      </c>
      <c r="K78" s="299">
        <f t="shared" si="12"/>
        <v>83</v>
      </c>
      <c r="L78" s="190">
        <v>240</v>
      </c>
      <c r="M78" s="299">
        <f t="shared" si="20"/>
        <v>-3</v>
      </c>
      <c r="N78" s="377">
        <f>4719+230</f>
        <v>4949</v>
      </c>
      <c r="O78" s="377"/>
      <c r="P78" s="377"/>
      <c r="Q78" s="259">
        <v>230</v>
      </c>
      <c r="R78" s="190">
        <v>605</v>
      </c>
      <c r="S78" s="221">
        <f t="shared" si="2"/>
        <v>-6</v>
      </c>
      <c r="T78" s="190">
        <v>13</v>
      </c>
      <c r="U78" s="259">
        <v>37</v>
      </c>
      <c r="V78" s="165">
        <f t="shared" si="21"/>
        <v>4732</v>
      </c>
      <c r="W78" s="186" t="s">
        <v>7</v>
      </c>
      <c r="X78" s="169">
        <v>48.8</v>
      </c>
      <c r="Y78" s="304">
        <f t="shared" si="3"/>
        <v>0.5</v>
      </c>
      <c r="Z78" s="170">
        <v>23.9</v>
      </c>
      <c r="AA78" s="304">
        <f t="shared" si="3"/>
        <v>-0.10000000000000142</v>
      </c>
      <c r="AB78" s="106"/>
      <c r="AC78" s="97" t="s">
        <v>11</v>
      </c>
      <c r="AD78" s="87"/>
      <c r="AE78" s="80"/>
      <c r="AF78" s="120">
        <f t="shared" si="22"/>
        <v>19825</v>
      </c>
      <c r="AG78" s="120">
        <f t="shared" si="23"/>
        <v>0</v>
      </c>
      <c r="AH78" s="80"/>
    </row>
    <row r="79" spans="1:34" s="41" customFormat="1" ht="17.25" customHeight="1" x14ac:dyDescent="0.15">
      <c r="A79" s="90"/>
      <c r="B79" s="97" t="s">
        <v>12</v>
      </c>
      <c r="C79" s="56"/>
      <c r="D79" s="190">
        <v>19587</v>
      </c>
      <c r="E79" s="299">
        <f>D79-D78</f>
        <v>-238</v>
      </c>
      <c r="F79" s="190">
        <v>9693</v>
      </c>
      <c r="G79" s="299">
        <f t="shared" si="24"/>
        <v>22</v>
      </c>
      <c r="H79" s="190">
        <v>3020</v>
      </c>
      <c r="I79" s="299">
        <f t="shared" si="14"/>
        <v>-259</v>
      </c>
      <c r="J79" s="190">
        <v>1041</v>
      </c>
      <c r="K79" s="299">
        <f t="shared" si="12"/>
        <v>-40</v>
      </c>
      <c r="L79" s="190">
        <v>221</v>
      </c>
      <c r="M79" s="299">
        <f t="shared" si="20"/>
        <v>-19</v>
      </c>
      <c r="N79" s="377">
        <f>4749+168</f>
        <v>4917</v>
      </c>
      <c r="O79" s="377"/>
      <c r="P79" s="377"/>
      <c r="Q79" s="259">
        <v>168</v>
      </c>
      <c r="R79" s="190">
        <v>695</v>
      </c>
      <c r="S79" s="221">
        <f>R79-R78</f>
        <v>90</v>
      </c>
      <c r="T79" s="190">
        <v>29</v>
      </c>
      <c r="U79" s="259">
        <v>28</v>
      </c>
      <c r="V79" s="165">
        <f t="shared" si="21"/>
        <v>4778</v>
      </c>
      <c r="W79" s="186" t="s">
        <v>7</v>
      </c>
      <c r="X79" s="169">
        <v>49.5</v>
      </c>
      <c r="Y79" s="304">
        <f>X79-X78</f>
        <v>0.70000000000000284</v>
      </c>
      <c r="Z79" s="170">
        <v>24.4</v>
      </c>
      <c r="AA79" s="304">
        <f>Z79-Z78</f>
        <v>0.5</v>
      </c>
      <c r="AB79" s="106"/>
      <c r="AC79" s="97" t="s">
        <v>12</v>
      </c>
      <c r="AD79" s="87"/>
      <c r="AE79" s="80"/>
      <c r="AF79" s="120">
        <f t="shared" si="22"/>
        <v>19587</v>
      </c>
      <c r="AG79" s="120">
        <f t="shared" si="23"/>
        <v>0</v>
      </c>
      <c r="AH79" s="80"/>
    </row>
    <row r="80" spans="1:34" s="48" customFormat="1" ht="17.25" customHeight="1" x14ac:dyDescent="0.15">
      <c r="A80" s="90"/>
      <c r="B80" s="97" t="s">
        <v>13</v>
      </c>
      <c r="C80" s="56"/>
      <c r="D80" s="190">
        <v>19806</v>
      </c>
      <c r="E80" s="299">
        <f>D80-D79</f>
        <v>219</v>
      </c>
      <c r="F80" s="190">
        <v>9755</v>
      </c>
      <c r="G80" s="299">
        <f>F80-F79</f>
        <v>62</v>
      </c>
      <c r="H80" s="190">
        <v>3129</v>
      </c>
      <c r="I80" s="299">
        <f>H80-H79</f>
        <v>109</v>
      </c>
      <c r="J80" s="190">
        <v>1248</v>
      </c>
      <c r="K80" s="299">
        <f>J80-J79</f>
        <v>207</v>
      </c>
      <c r="L80" s="190">
        <v>197</v>
      </c>
      <c r="M80" s="299">
        <f>L80-L79</f>
        <v>-24</v>
      </c>
      <c r="N80" s="377">
        <f>4615+224</f>
        <v>4839</v>
      </c>
      <c r="O80" s="377"/>
      <c r="P80" s="377"/>
      <c r="Q80" s="259">
        <v>224</v>
      </c>
      <c r="R80" s="190">
        <v>638</v>
      </c>
      <c r="S80" s="221">
        <f>R80-R79</f>
        <v>-57</v>
      </c>
      <c r="T80" s="190">
        <v>32</v>
      </c>
      <c r="U80" s="259">
        <v>22</v>
      </c>
      <c r="V80" s="165">
        <f t="shared" si="21"/>
        <v>4647</v>
      </c>
      <c r="W80" s="186" t="s">
        <v>7</v>
      </c>
      <c r="X80" s="169">
        <v>49.3</v>
      </c>
      <c r="Y80" s="304">
        <f>X80-X79</f>
        <v>-0.20000000000000284</v>
      </c>
      <c r="Z80" s="170">
        <v>23.5</v>
      </c>
      <c r="AA80" s="304">
        <f>Z80-Z79</f>
        <v>-0.89999999999999858</v>
      </c>
      <c r="AB80" s="106"/>
      <c r="AC80" s="97" t="s">
        <v>13</v>
      </c>
      <c r="AD80" s="87"/>
      <c r="AE80" s="80"/>
      <c r="AF80" s="120">
        <f t="shared" si="22"/>
        <v>19806</v>
      </c>
      <c r="AG80" s="120">
        <f t="shared" si="23"/>
        <v>0</v>
      </c>
      <c r="AH80" s="80"/>
    </row>
    <row r="81" spans="1:35" s="48" customFormat="1" ht="17.25" customHeight="1" x14ac:dyDescent="0.15">
      <c r="A81" s="90"/>
      <c r="B81" s="97" t="s">
        <v>14</v>
      </c>
      <c r="C81" s="56"/>
      <c r="D81" s="190">
        <v>19712</v>
      </c>
      <c r="E81" s="299">
        <f>D81-D80</f>
        <v>-94</v>
      </c>
      <c r="F81" s="190">
        <v>9719</v>
      </c>
      <c r="G81" s="299">
        <f>F81-F80</f>
        <v>-36</v>
      </c>
      <c r="H81" s="190">
        <v>3219</v>
      </c>
      <c r="I81" s="299">
        <f>H81-H80</f>
        <v>90</v>
      </c>
      <c r="J81" s="190">
        <v>1101</v>
      </c>
      <c r="K81" s="299">
        <f>J81-J80</f>
        <v>-147</v>
      </c>
      <c r="L81" s="190">
        <v>232</v>
      </c>
      <c r="M81" s="299">
        <f>L81-L80</f>
        <v>35</v>
      </c>
      <c r="N81" s="377">
        <f>4531+320</f>
        <v>4851</v>
      </c>
      <c r="O81" s="377"/>
      <c r="P81" s="377"/>
      <c r="Q81" s="259">
        <v>320</v>
      </c>
      <c r="R81" s="190">
        <v>590</v>
      </c>
      <c r="S81" s="221">
        <f>R81-R80</f>
        <v>-48</v>
      </c>
      <c r="T81" s="190">
        <v>23</v>
      </c>
      <c r="U81" s="259">
        <v>30</v>
      </c>
      <c r="V81" s="165">
        <f t="shared" si="21"/>
        <v>4554</v>
      </c>
      <c r="W81" s="186" t="s">
        <v>7</v>
      </c>
      <c r="X81" s="169">
        <v>49.3</v>
      </c>
      <c r="Y81" s="302">
        <f>X81-X80</f>
        <v>0</v>
      </c>
      <c r="Z81" s="170">
        <v>23.1</v>
      </c>
      <c r="AA81" s="304">
        <f>Z81-Z80</f>
        <v>-0.39999999999999858</v>
      </c>
      <c r="AB81" s="106"/>
      <c r="AC81" s="97" t="s">
        <v>14</v>
      </c>
      <c r="AD81" s="87"/>
      <c r="AE81" s="85"/>
      <c r="AF81" s="120">
        <f t="shared" si="22"/>
        <v>19712</v>
      </c>
      <c r="AG81" s="120">
        <f t="shared" si="23"/>
        <v>0</v>
      </c>
      <c r="AH81" s="85"/>
    </row>
    <row r="82" spans="1:35" s="41" customFormat="1" ht="17.25" customHeight="1" x14ac:dyDescent="0.15">
      <c r="A82" s="89"/>
      <c r="B82" s="96"/>
      <c r="C82" s="52"/>
      <c r="D82" s="165"/>
      <c r="E82" s="299"/>
      <c r="F82" s="165"/>
      <c r="G82" s="299"/>
      <c r="H82" s="165"/>
      <c r="I82" s="299"/>
      <c r="J82" s="165"/>
      <c r="K82" s="299"/>
      <c r="L82" s="186"/>
      <c r="M82" s="299"/>
      <c r="N82" s="190"/>
      <c r="P82" s="186"/>
      <c r="Q82" s="186"/>
      <c r="R82" s="165"/>
      <c r="S82" s="221"/>
      <c r="T82" s="165"/>
      <c r="U82" s="186"/>
      <c r="V82" s="165"/>
      <c r="W82" s="221"/>
      <c r="X82" s="169"/>
      <c r="Y82" s="301"/>
      <c r="Z82" s="170"/>
      <c r="AA82" s="300"/>
      <c r="AB82" s="103"/>
      <c r="AC82" s="96"/>
      <c r="AD82" s="86"/>
      <c r="AE82" s="80"/>
      <c r="AF82" s="120"/>
      <c r="AG82" s="120"/>
      <c r="AH82" s="80"/>
    </row>
    <row r="83" spans="1:35" s="41" customFormat="1" ht="17.25" customHeight="1" x14ac:dyDescent="0.15">
      <c r="A83" s="94"/>
      <c r="B83" s="96">
        <v>31</v>
      </c>
      <c r="C83" s="100"/>
      <c r="D83" s="165">
        <v>19472</v>
      </c>
      <c r="E83" s="299">
        <f>D83-D81</f>
        <v>-240</v>
      </c>
      <c r="F83" s="165">
        <v>9657</v>
      </c>
      <c r="G83" s="299">
        <f>F83-F81</f>
        <v>-62</v>
      </c>
      <c r="H83" s="165">
        <v>3320</v>
      </c>
      <c r="I83" s="299">
        <f>H83-H81</f>
        <v>101</v>
      </c>
      <c r="J83" s="165">
        <v>928</v>
      </c>
      <c r="K83" s="299">
        <f>J83-J81</f>
        <v>-173</v>
      </c>
      <c r="L83" s="186">
        <v>212</v>
      </c>
      <c r="M83" s="299">
        <f>L83-L81</f>
        <v>-20</v>
      </c>
      <c r="N83" s="377">
        <f>4435+204</f>
        <v>4639</v>
      </c>
      <c r="O83" s="377"/>
      <c r="P83" s="377"/>
      <c r="Q83" s="259">
        <v>204</v>
      </c>
      <c r="R83" s="165">
        <v>716</v>
      </c>
      <c r="S83" s="221">
        <f>R83-R81</f>
        <v>126</v>
      </c>
      <c r="T83" s="165">
        <v>23</v>
      </c>
      <c r="U83" s="259">
        <v>18</v>
      </c>
      <c r="V83" s="165">
        <f>N83-Q83+T83</f>
        <v>4458</v>
      </c>
      <c r="W83" s="186" t="s">
        <v>7</v>
      </c>
      <c r="X83" s="169">
        <v>49.6</v>
      </c>
      <c r="Y83" s="300">
        <f>X83-X81</f>
        <v>0.30000000000000426</v>
      </c>
      <c r="Z83" s="170">
        <v>22.9</v>
      </c>
      <c r="AA83" s="301">
        <f>Z83-Z81</f>
        <v>-0.20000000000000284</v>
      </c>
      <c r="AB83" s="104"/>
      <c r="AC83" s="96">
        <v>31</v>
      </c>
      <c r="AD83" s="99"/>
      <c r="AE83" s="80"/>
      <c r="AF83" s="120">
        <f>F83+H83+J83+L83+N83+R83</f>
        <v>19472</v>
      </c>
      <c r="AG83" s="120">
        <f>AF83-D83</f>
        <v>0</v>
      </c>
      <c r="AH83" s="80"/>
    </row>
    <row r="84" spans="1:35" s="41" customFormat="1" ht="17.25" customHeight="1" x14ac:dyDescent="0.15">
      <c r="A84" s="89"/>
      <c r="B84" s="96"/>
      <c r="C84" s="52"/>
      <c r="D84" s="165"/>
      <c r="E84" s="299"/>
      <c r="F84" s="165"/>
      <c r="G84" s="299"/>
      <c r="H84" s="165"/>
      <c r="I84" s="299"/>
      <c r="J84" s="165"/>
      <c r="K84" s="299"/>
      <c r="L84" s="186"/>
      <c r="M84" s="299"/>
      <c r="N84" s="165"/>
      <c r="O84" s="190"/>
      <c r="P84" s="186"/>
      <c r="Q84" s="186"/>
      <c r="R84" s="165"/>
      <c r="S84" s="221"/>
      <c r="T84" s="165"/>
      <c r="U84" s="221"/>
      <c r="V84" s="190"/>
      <c r="W84" s="221"/>
      <c r="X84" s="169"/>
      <c r="Y84" s="301"/>
      <c r="Z84" s="170"/>
      <c r="AA84" s="300"/>
      <c r="AB84" s="103"/>
      <c r="AC84" s="96"/>
      <c r="AD84" s="86"/>
      <c r="AE84" s="80"/>
      <c r="AF84" s="120"/>
      <c r="AG84" s="120"/>
      <c r="AH84" s="80"/>
    </row>
    <row r="85" spans="1:35" s="41" customFormat="1" ht="17.25" customHeight="1" x14ac:dyDescent="0.15">
      <c r="A85" s="94" t="s">
        <v>110</v>
      </c>
      <c r="B85" s="255" t="s">
        <v>29</v>
      </c>
      <c r="C85" s="100" t="s">
        <v>25</v>
      </c>
      <c r="D85" s="165">
        <v>19203</v>
      </c>
      <c r="E85" s="299">
        <f>D85-D83</f>
        <v>-269</v>
      </c>
      <c r="F85" s="165">
        <v>9592</v>
      </c>
      <c r="G85" s="299">
        <f>F85-F83</f>
        <v>-65</v>
      </c>
      <c r="H85" s="165">
        <v>3449</v>
      </c>
      <c r="I85" s="299">
        <f>H85-H83</f>
        <v>129</v>
      </c>
      <c r="J85" s="165">
        <v>687</v>
      </c>
      <c r="K85" s="299">
        <f>J85-J83</f>
        <v>-241</v>
      </c>
      <c r="L85" s="186">
        <v>170</v>
      </c>
      <c r="M85" s="299">
        <f>L85-L83</f>
        <v>-42</v>
      </c>
      <c r="N85" s="165">
        <v>197</v>
      </c>
      <c r="O85" s="190">
        <v>4195</v>
      </c>
      <c r="P85" s="186">
        <v>55</v>
      </c>
      <c r="Q85" s="186">
        <v>184</v>
      </c>
      <c r="R85" s="165">
        <v>674</v>
      </c>
      <c r="S85" s="221">
        <f>R85-R83</f>
        <v>-42</v>
      </c>
      <c r="T85" s="165">
        <v>8</v>
      </c>
      <c r="U85" s="221">
        <v>51</v>
      </c>
      <c r="V85" s="190">
        <f t="shared" ref="V85:V90" si="25">N85+O85+T85+U85</f>
        <v>4451</v>
      </c>
      <c r="W85" s="186" t="s">
        <v>7</v>
      </c>
      <c r="X85" s="169">
        <v>50</v>
      </c>
      <c r="Y85" s="300">
        <f>X85-X83</f>
        <v>0.39999999999999858</v>
      </c>
      <c r="Z85" s="170">
        <v>23.2</v>
      </c>
      <c r="AA85" s="301">
        <f>Z85-Z83</f>
        <v>0.30000000000000071</v>
      </c>
      <c r="AB85" s="104" t="s">
        <v>110</v>
      </c>
      <c r="AC85" s="255" t="s">
        <v>29</v>
      </c>
      <c r="AD85" s="99" t="s">
        <v>25</v>
      </c>
      <c r="AE85" s="80"/>
      <c r="AF85" s="120">
        <f t="shared" ref="AF85:AF90" si="26">F85+H85+J85+L85+N85+O85+P85+Q85+R85</f>
        <v>19203</v>
      </c>
      <c r="AG85" s="120">
        <f t="shared" ref="AG85:AG90" si="27">AF85-D85</f>
        <v>0</v>
      </c>
      <c r="AH85" s="80"/>
    </row>
    <row r="86" spans="1:35" s="41" customFormat="1" ht="17.25" customHeight="1" x14ac:dyDescent="0.15">
      <c r="A86" s="94"/>
      <c r="B86" s="255" t="s">
        <v>135</v>
      </c>
      <c r="C86" s="100"/>
      <c r="D86" s="165">
        <v>18805</v>
      </c>
      <c r="E86" s="299">
        <f>D86-D85</f>
        <v>-398</v>
      </c>
      <c r="F86" s="165">
        <v>9744</v>
      </c>
      <c r="G86" s="299">
        <f>F86-F85</f>
        <v>152</v>
      </c>
      <c r="H86" s="165">
        <v>3394</v>
      </c>
      <c r="I86" s="299">
        <f>H86-H85</f>
        <v>-55</v>
      </c>
      <c r="J86" s="165">
        <v>841</v>
      </c>
      <c r="K86" s="299">
        <f>J86-J85</f>
        <v>154</v>
      </c>
      <c r="L86" s="186">
        <v>175</v>
      </c>
      <c r="M86" s="299">
        <f>L86-L85</f>
        <v>5</v>
      </c>
      <c r="N86" s="165">
        <v>72</v>
      </c>
      <c r="O86" s="190">
        <v>3736</v>
      </c>
      <c r="P86" s="186">
        <v>31</v>
      </c>
      <c r="Q86" s="186">
        <v>188</v>
      </c>
      <c r="R86" s="165">
        <v>624</v>
      </c>
      <c r="S86" s="221">
        <f>R86-R85</f>
        <v>-50</v>
      </c>
      <c r="T86" s="165">
        <v>11</v>
      </c>
      <c r="U86" s="221">
        <v>29</v>
      </c>
      <c r="V86" s="190">
        <f t="shared" si="25"/>
        <v>3848</v>
      </c>
      <c r="W86" s="186" t="s">
        <v>7</v>
      </c>
      <c r="X86" s="169">
        <v>51.8</v>
      </c>
      <c r="Y86" s="300">
        <f>X86-X85</f>
        <v>1.7999999999999972</v>
      </c>
      <c r="Z86" s="170">
        <v>20.5</v>
      </c>
      <c r="AA86" s="301">
        <f>Z86-Z85</f>
        <v>-2.6999999999999993</v>
      </c>
      <c r="AB86" s="104"/>
      <c r="AC86" s="255" t="s">
        <v>135</v>
      </c>
      <c r="AD86" s="99"/>
      <c r="AE86" s="80"/>
      <c r="AF86" s="120">
        <f t="shared" si="26"/>
        <v>18805</v>
      </c>
      <c r="AG86" s="120">
        <f t="shared" si="27"/>
        <v>0</v>
      </c>
      <c r="AH86" s="80"/>
    </row>
    <row r="87" spans="1:35" s="41" customFormat="1" ht="17.25" customHeight="1" x14ac:dyDescent="0.15">
      <c r="A87" s="94"/>
      <c r="B87" s="255" t="s">
        <v>136</v>
      </c>
      <c r="C87" s="100"/>
      <c r="D87" s="165">
        <v>18434</v>
      </c>
      <c r="E87" s="299">
        <f>D87-D86</f>
        <v>-371</v>
      </c>
      <c r="F87" s="165">
        <v>9947</v>
      </c>
      <c r="G87" s="299">
        <f>F87-F86</f>
        <v>203</v>
      </c>
      <c r="H87" s="165">
        <v>3226</v>
      </c>
      <c r="I87" s="299">
        <f>H87-H86</f>
        <v>-168</v>
      </c>
      <c r="J87" s="165">
        <v>682</v>
      </c>
      <c r="K87" s="299">
        <f>J87-J86</f>
        <v>-159</v>
      </c>
      <c r="L87" s="186">
        <v>188</v>
      </c>
      <c r="M87" s="299">
        <f>L87-L86</f>
        <v>13</v>
      </c>
      <c r="N87" s="165">
        <v>43</v>
      </c>
      <c r="O87" s="190">
        <v>3566</v>
      </c>
      <c r="P87" s="186">
        <v>10</v>
      </c>
      <c r="Q87" s="186">
        <v>200</v>
      </c>
      <c r="R87" s="165">
        <v>572</v>
      </c>
      <c r="S87" s="221">
        <f>R87-R86</f>
        <v>-52</v>
      </c>
      <c r="T87" s="165">
        <v>6</v>
      </c>
      <c r="U87" s="221">
        <v>2</v>
      </c>
      <c r="V87" s="190">
        <f t="shared" si="25"/>
        <v>3617</v>
      </c>
      <c r="W87" s="186" t="s">
        <v>7</v>
      </c>
      <c r="X87" s="169">
        <v>54</v>
      </c>
      <c r="Y87" s="300">
        <f>X87-X86</f>
        <v>2.2000000000000028</v>
      </c>
      <c r="Z87" s="170">
        <v>19.600000000000001</v>
      </c>
      <c r="AA87" s="301">
        <f>Z87-Z86</f>
        <v>-0.89999999999999858</v>
      </c>
      <c r="AB87" s="104"/>
      <c r="AC87" s="255" t="s">
        <v>136</v>
      </c>
      <c r="AD87" s="99"/>
      <c r="AE87" s="80"/>
      <c r="AF87" s="120">
        <f t="shared" si="26"/>
        <v>18434</v>
      </c>
      <c r="AG87" s="120">
        <f t="shared" si="27"/>
        <v>0</v>
      </c>
      <c r="AH87" s="80"/>
    </row>
    <row r="88" spans="1:35" s="41" customFormat="1" ht="17.25" customHeight="1" x14ac:dyDescent="0.15">
      <c r="A88" s="94"/>
      <c r="B88" s="255" t="s">
        <v>137</v>
      </c>
      <c r="C88" s="100"/>
      <c r="D88" s="165">
        <v>17714</v>
      </c>
      <c r="E88" s="299">
        <f>D88-D87</f>
        <v>-720</v>
      </c>
      <c r="F88" s="165">
        <v>9785</v>
      </c>
      <c r="G88" s="299">
        <f>F88-F87</f>
        <v>-162</v>
      </c>
      <c r="H88" s="165">
        <v>3134</v>
      </c>
      <c r="I88" s="299">
        <f>H88-H87</f>
        <v>-92</v>
      </c>
      <c r="J88" s="165">
        <v>516</v>
      </c>
      <c r="K88" s="299">
        <f>J88-J87</f>
        <v>-166</v>
      </c>
      <c r="L88" s="186">
        <v>151</v>
      </c>
      <c r="M88" s="299">
        <f>L88-L87</f>
        <v>-37</v>
      </c>
      <c r="N88" s="165">
        <v>65</v>
      </c>
      <c r="O88" s="190">
        <v>3214</v>
      </c>
      <c r="P88" s="186">
        <v>8</v>
      </c>
      <c r="Q88" s="186">
        <v>212</v>
      </c>
      <c r="R88" s="165">
        <v>629</v>
      </c>
      <c r="S88" s="221">
        <f>R88-R87</f>
        <v>57</v>
      </c>
      <c r="T88" s="165">
        <v>11</v>
      </c>
      <c r="U88" s="221">
        <v>8</v>
      </c>
      <c r="V88" s="190">
        <f t="shared" si="25"/>
        <v>3298</v>
      </c>
      <c r="W88" s="186" t="s">
        <v>7</v>
      </c>
      <c r="X88" s="169">
        <v>55.2</v>
      </c>
      <c r="Y88" s="300">
        <f>X88-X87</f>
        <v>1.2000000000000028</v>
      </c>
      <c r="Z88" s="170">
        <v>18.600000000000001</v>
      </c>
      <c r="AA88" s="301">
        <f>Z88-Z87</f>
        <v>-1</v>
      </c>
      <c r="AB88" s="104"/>
      <c r="AC88" s="255" t="s">
        <v>137</v>
      </c>
      <c r="AD88" s="99"/>
      <c r="AE88" s="80"/>
      <c r="AF88" s="120">
        <f t="shared" si="26"/>
        <v>17714</v>
      </c>
      <c r="AG88" s="120">
        <f t="shared" si="27"/>
        <v>0</v>
      </c>
      <c r="AH88" s="80"/>
    </row>
    <row r="89" spans="1:35" s="41" customFormat="1" ht="17.25" customHeight="1" x14ac:dyDescent="0.15">
      <c r="A89" s="94"/>
      <c r="B89" s="255" t="s">
        <v>143</v>
      </c>
      <c r="C89" s="100"/>
      <c r="D89" s="165">
        <v>16818</v>
      </c>
      <c r="E89" s="299">
        <f>D89-D88</f>
        <v>-896</v>
      </c>
      <c r="F89" s="165">
        <v>9374</v>
      </c>
      <c r="G89" s="299">
        <f>F89-F88</f>
        <v>-411</v>
      </c>
      <c r="H89" s="165">
        <v>3003</v>
      </c>
      <c r="I89" s="299">
        <f>H89-H88</f>
        <v>-131</v>
      </c>
      <c r="J89" s="165">
        <v>481</v>
      </c>
      <c r="K89" s="299">
        <f>J89-J88</f>
        <v>-35</v>
      </c>
      <c r="L89" s="186">
        <v>140</v>
      </c>
      <c r="M89" s="299">
        <f>L89-L88</f>
        <v>-11</v>
      </c>
      <c r="N89" s="165">
        <v>50</v>
      </c>
      <c r="O89" s="190">
        <v>3039</v>
      </c>
      <c r="P89" s="186">
        <v>6</v>
      </c>
      <c r="Q89" s="186">
        <v>181</v>
      </c>
      <c r="R89" s="165">
        <v>544</v>
      </c>
      <c r="S89" s="221">
        <f>R89-R88</f>
        <v>-85</v>
      </c>
      <c r="T89" s="165">
        <v>3</v>
      </c>
      <c r="U89" s="221">
        <v>4</v>
      </c>
      <c r="V89" s="190">
        <f t="shared" si="25"/>
        <v>3096</v>
      </c>
      <c r="W89" s="186" t="s">
        <v>7</v>
      </c>
      <c r="X89" s="169">
        <v>55.737899869187778</v>
      </c>
      <c r="Y89" s="300">
        <f>X89-X88</f>
        <v>0.53789986918777544</v>
      </c>
      <c r="Z89" s="170">
        <v>18.40884766321798</v>
      </c>
      <c r="AA89" s="301">
        <f>Z89-Z88</f>
        <v>-0.19115233678202159</v>
      </c>
      <c r="AB89" s="104"/>
      <c r="AC89" s="255" t="s">
        <v>143</v>
      </c>
      <c r="AD89" s="99"/>
      <c r="AE89" s="80"/>
      <c r="AF89" s="120">
        <f t="shared" si="26"/>
        <v>16818</v>
      </c>
      <c r="AG89" s="120">
        <f t="shared" si="27"/>
        <v>0</v>
      </c>
      <c r="AH89" s="80"/>
    </row>
    <row r="90" spans="1:35" s="41" customFormat="1" ht="17.25" customHeight="1" x14ac:dyDescent="0.15">
      <c r="A90" s="94"/>
      <c r="B90" s="255" t="s">
        <v>144</v>
      </c>
      <c r="C90" s="100"/>
      <c r="D90" s="165">
        <v>17006</v>
      </c>
      <c r="E90" s="299">
        <f>D90-D89</f>
        <v>188</v>
      </c>
      <c r="F90" s="165">
        <v>9670</v>
      </c>
      <c r="G90" s="299">
        <f>F90-F89</f>
        <v>296</v>
      </c>
      <c r="H90" s="165">
        <v>2776</v>
      </c>
      <c r="I90" s="299">
        <f>H90-H89</f>
        <v>-227</v>
      </c>
      <c r="J90" s="165">
        <v>672</v>
      </c>
      <c r="K90" s="299">
        <f>J90-J89</f>
        <v>191</v>
      </c>
      <c r="L90" s="186">
        <v>142</v>
      </c>
      <c r="M90" s="299">
        <f>L90-L89</f>
        <v>2</v>
      </c>
      <c r="N90" s="165">
        <v>52</v>
      </c>
      <c r="O90" s="190">
        <v>2926</v>
      </c>
      <c r="P90" s="186">
        <v>14</v>
      </c>
      <c r="Q90" s="186">
        <v>188</v>
      </c>
      <c r="R90" s="165">
        <v>566</v>
      </c>
      <c r="S90" s="221">
        <f>R90-R89</f>
        <v>22</v>
      </c>
      <c r="T90" s="165">
        <v>6</v>
      </c>
      <c r="U90" s="221">
        <v>8</v>
      </c>
      <c r="V90" s="190">
        <f t="shared" si="25"/>
        <v>2992</v>
      </c>
      <c r="W90" s="186" t="s">
        <v>7</v>
      </c>
      <c r="X90" s="169">
        <v>56.9</v>
      </c>
      <c r="Y90" s="300">
        <f>X90-X89</f>
        <v>1.1621001308122203</v>
      </c>
      <c r="Z90" s="170">
        <v>17.59379042690815</v>
      </c>
      <c r="AA90" s="301">
        <f>Z90-Z89</f>
        <v>-0.81505723630982985</v>
      </c>
      <c r="AB90" s="104"/>
      <c r="AC90" s="255" t="s">
        <v>144</v>
      </c>
      <c r="AD90" s="99"/>
      <c r="AE90" s="80"/>
      <c r="AF90" s="120">
        <f t="shared" si="26"/>
        <v>17006</v>
      </c>
      <c r="AG90" s="120">
        <f t="shared" si="27"/>
        <v>0</v>
      </c>
      <c r="AH90" s="80"/>
    </row>
    <row r="91" spans="1:35" ht="17.25" customHeight="1" x14ac:dyDescent="0.15">
      <c r="A91" s="241"/>
      <c r="B91" s="242"/>
      <c r="C91" s="245"/>
      <c r="D91" s="243"/>
      <c r="E91" s="243"/>
      <c r="F91" s="243"/>
      <c r="G91" s="243"/>
      <c r="H91" s="243"/>
      <c r="I91" s="243"/>
      <c r="J91" s="243"/>
      <c r="K91" s="243"/>
      <c r="L91" s="243"/>
      <c r="M91" s="243"/>
      <c r="N91" s="243"/>
      <c r="O91" s="243"/>
      <c r="P91" s="243"/>
      <c r="Q91" s="243"/>
      <c r="R91" s="243"/>
      <c r="S91" s="243"/>
      <c r="T91" s="243"/>
      <c r="U91" s="243"/>
      <c r="V91" s="243"/>
      <c r="W91" s="243"/>
      <c r="X91" s="243"/>
      <c r="Y91" s="243"/>
      <c r="Z91" s="243"/>
      <c r="AA91" s="243"/>
      <c r="AB91" s="260"/>
      <c r="AC91" s="242"/>
      <c r="AD91" s="243"/>
      <c r="AF91" s="120"/>
      <c r="AG91" s="120"/>
    </row>
    <row r="92" spans="1:35" s="34" customFormat="1" ht="13.5" customHeight="1" x14ac:dyDescent="0.15">
      <c r="A92" s="89"/>
      <c r="B92" s="96"/>
      <c r="C92" s="200"/>
      <c r="D92" s="165"/>
      <c r="E92" s="221"/>
      <c r="F92" s="165"/>
      <c r="G92" s="221"/>
      <c r="H92" s="165"/>
      <c r="I92" s="221"/>
      <c r="J92" s="172"/>
      <c r="K92" s="221"/>
      <c r="L92" s="167"/>
      <c r="M92" s="167"/>
      <c r="N92" s="168"/>
      <c r="O92" s="171"/>
      <c r="P92" s="171"/>
      <c r="Q92" s="171"/>
      <c r="R92" s="221"/>
      <c r="S92" s="165"/>
      <c r="T92" s="167"/>
      <c r="U92" s="165"/>
      <c r="V92" s="220"/>
      <c r="W92" s="169"/>
      <c r="X92" s="222"/>
      <c r="Y92" s="170"/>
      <c r="Z92" s="232"/>
      <c r="AA92" s="89"/>
      <c r="AB92" s="96"/>
      <c r="AC92" s="86"/>
      <c r="AF92" s="120"/>
      <c r="AG92" s="120"/>
      <c r="AI92" s="116"/>
    </row>
    <row r="93" spans="1:35" s="4" customFormat="1" ht="13.5" customHeight="1" x14ac:dyDescent="0.15">
      <c r="A93" s="93"/>
      <c r="B93" s="98"/>
      <c r="C93" s="91"/>
      <c r="D93" s="244" t="s">
        <v>138</v>
      </c>
      <c r="AA93" s="93"/>
      <c r="AB93" s="98"/>
      <c r="AC93" s="91"/>
      <c r="AF93" s="77"/>
      <c r="AG93" s="77"/>
    </row>
    <row r="94" spans="1:35" s="4" customFormat="1" ht="13.5" customHeight="1" x14ac:dyDescent="0.15">
      <c r="A94" s="93"/>
      <c r="B94" s="98"/>
      <c r="C94" s="91"/>
      <c r="D94" s="244" t="s">
        <v>139</v>
      </c>
      <c r="AA94" s="93"/>
      <c r="AB94" s="98"/>
      <c r="AC94" s="91"/>
      <c r="AF94" s="77"/>
      <c r="AG94" s="77"/>
    </row>
    <row r="95" spans="1:35" s="4" customFormat="1" ht="13.5" customHeight="1" x14ac:dyDescent="0.15">
      <c r="A95" s="93"/>
      <c r="B95" s="98"/>
      <c r="C95" s="91"/>
      <c r="D95" s="244" t="s">
        <v>140</v>
      </c>
      <c r="AA95" s="93"/>
      <c r="AB95" s="98"/>
      <c r="AC95" s="91"/>
      <c r="AF95" s="77"/>
      <c r="AG95" s="77"/>
    </row>
  </sheetData>
  <mergeCells count="87">
    <mergeCell ref="N72:P72"/>
    <mergeCell ref="N73:P73"/>
    <mergeCell ref="N80:P80"/>
    <mergeCell ref="N81:P81"/>
    <mergeCell ref="N83:P83"/>
    <mergeCell ref="N74:P74"/>
    <mergeCell ref="N75:P75"/>
    <mergeCell ref="N76:P76"/>
    <mergeCell ref="N77:P77"/>
    <mergeCell ref="N78:P78"/>
    <mergeCell ref="N79:P79"/>
    <mergeCell ref="N70:P70"/>
    <mergeCell ref="N58:Q58"/>
    <mergeCell ref="N59:Q59"/>
    <mergeCell ref="N61:Q61"/>
    <mergeCell ref="N62:Q62"/>
    <mergeCell ref="N63:Q63"/>
    <mergeCell ref="N64:Q64"/>
    <mergeCell ref="N65:Q65"/>
    <mergeCell ref="N66:P66"/>
    <mergeCell ref="N67:P67"/>
    <mergeCell ref="N68:P68"/>
    <mergeCell ref="N69:P69"/>
    <mergeCell ref="N57:Q57"/>
    <mergeCell ref="N44:Q44"/>
    <mergeCell ref="N46:Q46"/>
    <mergeCell ref="N47:Q47"/>
    <mergeCell ref="N48:Q48"/>
    <mergeCell ref="N50:Q50"/>
    <mergeCell ref="N51:Q51"/>
    <mergeCell ref="N52:Q52"/>
    <mergeCell ref="N53:Q53"/>
    <mergeCell ref="N54:Q54"/>
    <mergeCell ref="N55:Q55"/>
    <mergeCell ref="N56:Q56"/>
    <mergeCell ref="N43:Q43"/>
    <mergeCell ref="N30:Q30"/>
    <mergeCell ref="N31:Q31"/>
    <mergeCell ref="N32:Q32"/>
    <mergeCell ref="N33:Q33"/>
    <mergeCell ref="N35:Q35"/>
    <mergeCell ref="N36:Q36"/>
    <mergeCell ref="N39:Q39"/>
    <mergeCell ref="N37:Q37"/>
    <mergeCell ref="N38:Q38"/>
    <mergeCell ref="N40:Q40"/>
    <mergeCell ref="N41:Q41"/>
    <mergeCell ref="N42:Q42"/>
    <mergeCell ref="N26:Q26"/>
    <mergeCell ref="N27:Q27"/>
    <mergeCell ref="N28:Q28"/>
    <mergeCell ref="N29:Q29"/>
    <mergeCell ref="N14:Q14"/>
    <mergeCell ref="N15:Q15"/>
    <mergeCell ref="N16:Q16"/>
    <mergeCell ref="N17:Q17"/>
    <mergeCell ref="N18:Q18"/>
    <mergeCell ref="N19:Q19"/>
    <mergeCell ref="N20:Q20"/>
    <mergeCell ref="N21:Q21"/>
    <mergeCell ref="N23:Q23"/>
    <mergeCell ref="N24:Q24"/>
    <mergeCell ref="N25:Q25"/>
    <mergeCell ref="N13:Q13"/>
    <mergeCell ref="U3:U5"/>
    <mergeCell ref="AF3:AG3"/>
    <mergeCell ref="A3:C5"/>
    <mergeCell ref="D3:E4"/>
    <mergeCell ref="J4:K4"/>
    <mergeCell ref="F4:G4"/>
    <mergeCell ref="H4:I4"/>
    <mergeCell ref="AB3:AD5"/>
    <mergeCell ref="N7:Q7"/>
    <mergeCell ref="N8:Q8"/>
    <mergeCell ref="N9:Q9"/>
    <mergeCell ref="N10:Q10"/>
    <mergeCell ref="N11:Q11"/>
    <mergeCell ref="A1:P1"/>
    <mergeCell ref="X3:Y4"/>
    <mergeCell ref="V4:W4"/>
    <mergeCell ref="L4:M4"/>
    <mergeCell ref="Z3:AA4"/>
    <mergeCell ref="O4:P4"/>
    <mergeCell ref="Q4:Q5"/>
    <mergeCell ref="R3:S3"/>
    <mergeCell ref="R4:S4"/>
    <mergeCell ref="T3:T5"/>
  </mergeCells>
  <phoneticPr fontId="6"/>
  <printOptions horizontalCentered="1"/>
  <pageMargins left="0.59055118110236227" right="0.59055118110236227" top="0.39370078740157483" bottom="0.39370078740157483" header="0.31496062992125984" footer="0.31496062992125984"/>
  <pageSetup paperSize="8" scale="49" fitToWidth="0" fitToHeight="0" orientation="landscape" r:id="rId1"/>
  <headerFooter differentFirst="1" scaleWithDoc="0"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第８4表</vt:lpstr>
      <vt:lpstr>第８5表</vt:lpstr>
      <vt:lpstr>第８6表</vt:lpstr>
      <vt:lpstr>第８7表</vt:lpstr>
      <vt:lpstr>第８6表!Print_Area</vt:lpstr>
      <vt:lpstr>第８7表!Print_Area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2024-02-29T03:03:02Z</dcterms:created>
  <dcterms:modified xsi:type="dcterms:W3CDTF">2025-12-02T02:06:15Z</dcterms:modified>
</cp:coreProperties>
</file>