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7EDAE543-1868-4932-907E-4D800F6D489A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６8表a" sheetId="61" r:id="rId1"/>
    <sheet name="第６8表b" sheetId="70" r:id="rId2"/>
    <sheet name="第６8表c" sheetId="71" r:id="rId3"/>
    <sheet name="第69､70表" sheetId="72" r:id="rId4"/>
    <sheet name="第７1表" sheetId="65" r:id="rId5"/>
    <sheet name="第７2表" sheetId="66" r:id="rId6"/>
    <sheet name="第73､74表" sheetId="67" r:id="rId7"/>
    <sheet name="第75表" sheetId="68" r:id="rId8"/>
  </sheets>
  <definedNames>
    <definedName name="_xlnm.Print_Area" localSheetId="0">第６8表a!$A$1:$AF$68</definedName>
    <definedName name="_xlnm.Print_Area" localSheetId="1">第６8表b!$A$1:$AF$66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68" l="1"/>
  <c r="N17" i="68"/>
  <c r="M17" i="68"/>
  <c r="J17" i="68"/>
  <c r="C17" i="68"/>
  <c r="B17" i="68"/>
  <c r="T17" i="68"/>
  <c r="U17" i="68"/>
  <c r="T18" i="68"/>
  <c r="U18" i="68"/>
  <c r="P17" i="68"/>
  <c r="Q17" i="68"/>
  <c r="R17" i="68"/>
  <c r="S17" i="68"/>
  <c r="N18" i="68"/>
  <c r="O18" i="68"/>
  <c r="P18" i="68"/>
  <c r="Q18" i="68"/>
  <c r="R18" i="68"/>
  <c r="S18" i="68"/>
  <c r="M18" i="68"/>
  <c r="J18" i="68"/>
  <c r="D16" i="68"/>
  <c r="V28" i="68"/>
  <c r="B28" i="68"/>
  <c r="V27" i="68"/>
  <c r="B27" i="68"/>
  <c r="W27" i="68" s="1"/>
  <c r="U26" i="68"/>
  <c r="T26" i="68"/>
  <c r="S26" i="68"/>
  <c r="R26" i="68"/>
  <c r="Q26" i="68"/>
  <c r="P26" i="68"/>
  <c r="O26" i="68"/>
  <c r="N26" i="68"/>
  <c r="M26" i="68"/>
  <c r="K26" i="68"/>
  <c r="J26" i="68"/>
  <c r="C26" i="68"/>
  <c r="W17" i="68" l="1"/>
  <c r="J16" i="68"/>
  <c r="X27" i="68"/>
  <c r="V26" i="68"/>
  <c r="B26" i="68"/>
  <c r="W26" i="68" s="1"/>
  <c r="X26" i="68" l="1"/>
  <c r="T73" i="72" l="1"/>
  <c r="S73" i="72"/>
  <c r="R73" i="72" s="1"/>
  <c r="T72" i="72"/>
  <c r="S72" i="72"/>
  <c r="R72" i="72" s="1"/>
  <c r="T71" i="72"/>
  <c r="S71" i="72"/>
  <c r="R71" i="72" s="1"/>
  <c r="T69" i="72"/>
  <c r="S69" i="72"/>
  <c r="S67" i="72"/>
  <c r="T65" i="72"/>
  <c r="S65" i="72"/>
  <c r="T63" i="72"/>
  <c r="S63" i="72"/>
  <c r="T62" i="72"/>
  <c r="S62" i="72"/>
  <c r="T61" i="72"/>
  <c r="S61" i="72"/>
  <c r="T60" i="72"/>
  <c r="S60" i="72"/>
  <c r="T59" i="72"/>
  <c r="S59" i="72"/>
  <c r="T58" i="72"/>
  <c r="S58" i="72"/>
  <c r="T57" i="72"/>
  <c r="S57" i="72"/>
  <c r="R57" i="72" s="1"/>
  <c r="T56" i="72"/>
  <c r="S56" i="72"/>
  <c r="T55" i="72"/>
  <c r="S55" i="72"/>
  <c r="R55" i="72" s="1"/>
  <c r="T53" i="72"/>
  <c r="S53" i="72"/>
  <c r="R53" i="72" s="1"/>
  <c r="H62" i="70"/>
  <c r="R61" i="72" l="1"/>
  <c r="R63" i="72"/>
  <c r="T67" i="72"/>
  <c r="R60" i="72"/>
  <c r="R69" i="72"/>
  <c r="R67" i="72" s="1"/>
  <c r="R58" i="72"/>
  <c r="R62" i="72"/>
  <c r="R56" i="72"/>
  <c r="R65" i="72"/>
  <c r="R59" i="72"/>
  <c r="Y16" i="61"/>
  <c r="Z16" i="61"/>
  <c r="W9" i="61"/>
  <c r="D9" i="61"/>
  <c r="C9" i="61" l="1"/>
  <c r="AC9" i="61" s="1"/>
  <c r="Z12" i="65" l="1"/>
  <c r="S27" i="72" l="1"/>
  <c r="T27" i="72"/>
  <c r="D9" i="71" l="1"/>
  <c r="W9" i="71"/>
  <c r="D12" i="71"/>
  <c r="W12" i="71"/>
  <c r="AD12" i="71" s="1"/>
  <c r="D13" i="71"/>
  <c r="AC13" i="71" s="1"/>
  <c r="W13" i="71"/>
  <c r="AD13" i="71" s="1"/>
  <c r="E15" i="71"/>
  <c r="F15" i="71"/>
  <c r="G15" i="71"/>
  <c r="H15" i="71"/>
  <c r="I15" i="71"/>
  <c r="J15" i="71"/>
  <c r="K15" i="71"/>
  <c r="L15" i="71"/>
  <c r="M15" i="71"/>
  <c r="N15" i="71"/>
  <c r="O15" i="71"/>
  <c r="P15" i="71"/>
  <c r="Q15" i="71"/>
  <c r="R15" i="71"/>
  <c r="S15" i="71"/>
  <c r="T15" i="71"/>
  <c r="U15" i="71"/>
  <c r="V15" i="71"/>
  <c r="X15" i="71"/>
  <c r="Y15" i="71"/>
  <c r="Z15" i="71"/>
  <c r="AA15" i="71"/>
  <c r="AB15" i="71"/>
  <c r="E16" i="71"/>
  <c r="F16" i="71"/>
  <c r="G16" i="71"/>
  <c r="H16" i="71"/>
  <c r="I16" i="71"/>
  <c r="J16" i="71"/>
  <c r="K16" i="71"/>
  <c r="L16" i="71"/>
  <c r="M16" i="71"/>
  <c r="N16" i="71"/>
  <c r="O16" i="71"/>
  <c r="P16" i="71"/>
  <c r="Q16" i="71"/>
  <c r="R16" i="71"/>
  <c r="S16" i="71"/>
  <c r="T16" i="71"/>
  <c r="U16" i="71"/>
  <c r="V16" i="71"/>
  <c r="X16" i="71"/>
  <c r="Y16" i="71"/>
  <c r="Z16" i="71"/>
  <c r="AA16" i="71"/>
  <c r="AB16" i="71"/>
  <c r="D17" i="71"/>
  <c r="W17" i="71"/>
  <c r="D18" i="71"/>
  <c r="W18" i="71"/>
  <c r="D19" i="71"/>
  <c r="C19" i="71" s="1"/>
  <c r="AC19" i="71" s="1"/>
  <c r="W19" i="71"/>
  <c r="D20" i="71"/>
  <c r="C20" i="71" s="1"/>
  <c r="AC20" i="71" s="1"/>
  <c r="W20" i="71"/>
  <c r="D21" i="71"/>
  <c r="W21" i="71"/>
  <c r="D22" i="71"/>
  <c r="C22" i="71" s="1"/>
  <c r="W22" i="71"/>
  <c r="C23" i="71"/>
  <c r="AC23" i="71" s="1"/>
  <c r="D23" i="71"/>
  <c r="W23" i="71"/>
  <c r="D24" i="71"/>
  <c r="C24" i="71" s="1"/>
  <c r="AC24" i="71" s="1"/>
  <c r="W24" i="71"/>
  <c r="D25" i="71"/>
  <c r="C25" i="71" s="1"/>
  <c r="W25" i="71"/>
  <c r="D26" i="71"/>
  <c r="C26" i="71" s="1"/>
  <c r="W26" i="71"/>
  <c r="D27" i="71"/>
  <c r="C27" i="71" s="1"/>
  <c r="AC27" i="71" s="1"/>
  <c r="W27" i="71"/>
  <c r="D28" i="71"/>
  <c r="C28" i="71" s="1"/>
  <c r="AC28" i="71" s="1"/>
  <c r="W28" i="71"/>
  <c r="D29" i="71"/>
  <c r="W29" i="71"/>
  <c r="D30" i="71"/>
  <c r="W30" i="71"/>
  <c r="D31" i="71"/>
  <c r="C31" i="71" s="1"/>
  <c r="AC31" i="71" s="1"/>
  <c r="W31" i="71"/>
  <c r="D32" i="71"/>
  <c r="C32" i="71" s="1"/>
  <c r="AC32" i="71" s="1"/>
  <c r="W32" i="71"/>
  <c r="D33" i="71"/>
  <c r="C33" i="71" s="1"/>
  <c r="W33" i="71"/>
  <c r="D34" i="71"/>
  <c r="C34" i="71" s="1"/>
  <c r="W34" i="71"/>
  <c r="E35" i="71"/>
  <c r="F35" i="71"/>
  <c r="G35" i="71"/>
  <c r="H35" i="71"/>
  <c r="I35" i="71"/>
  <c r="J35" i="71"/>
  <c r="K35" i="71"/>
  <c r="L35" i="71"/>
  <c r="M35" i="71"/>
  <c r="N35" i="71"/>
  <c r="O35" i="71"/>
  <c r="P35" i="71"/>
  <c r="Q35" i="71"/>
  <c r="R35" i="71"/>
  <c r="S35" i="71"/>
  <c r="T35" i="71"/>
  <c r="U35" i="71"/>
  <c r="V35" i="71"/>
  <c r="X35" i="71"/>
  <c r="Y35" i="71"/>
  <c r="Z35" i="71"/>
  <c r="AA35" i="71"/>
  <c r="AB35" i="71"/>
  <c r="D36" i="71"/>
  <c r="W36" i="71"/>
  <c r="D37" i="71"/>
  <c r="C37" i="71" s="1"/>
  <c r="AC37" i="71" s="1"/>
  <c r="W37" i="71"/>
  <c r="E38" i="71"/>
  <c r="F38" i="71"/>
  <c r="G38" i="71"/>
  <c r="H38" i="71"/>
  <c r="I38" i="71"/>
  <c r="J38" i="71"/>
  <c r="K38" i="71"/>
  <c r="L38" i="71"/>
  <c r="M38" i="71"/>
  <c r="N38" i="71"/>
  <c r="O38" i="71"/>
  <c r="P38" i="71"/>
  <c r="Q38" i="71"/>
  <c r="R38" i="71"/>
  <c r="S38" i="71"/>
  <c r="T38" i="71"/>
  <c r="U38" i="71"/>
  <c r="V38" i="71"/>
  <c r="X38" i="71"/>
  <c r="Y38" i="71"/>
  <c r="Z38" i="71"/>
  <c r="AA38" i="71"/>
  <c r="AB38" i="71"/>
  <c r="D39" i="71"/>
  <c r="W39" i="71"/>
  <c r="D40" i="71"/>
  <c r="W40" i="71"/>
  <c r="D41" i="71"/>
  <c r="C41" i="71" s="1"/>
  <c r="AC41" i="71" s="1"/>
  <c r="W41" i="71"/>
  <c r="D42" i="71"/>
  <c r="C42" i="71" s="1"/>
  <c r="AC42" i="71" s="1"/>
  <c r="W42" i="71"/>
  <c r="E43" i="71"/>
  <c r="F43" i="71"/>
  <c r="G43" i="71"/>
  <c r="H43" i="71"/>
  <c r="I43" i="71"/>
  <c r="J43" i="71"/>
  <c r="K43" i="71"/>
  <c r="L43" i="71"/>
  <c r="M43" i="71"/>
  <c r="N43" i="71"/>
  <c r="O43" i="71"/>
  <c r="P43" i="71"/>
  <c r="Q43" i="71"/>
  <c r="R43" i="71"/>
  <c r="S43" i="71"/>
  <c r="T43" i="71"/>
  <c r="U43" i="71"/>
  <c r="V43" i="71"/>
  <c r="X43" i="71"/>
  <c r="Y43" i="71"/>
  <c r="Z43" i="71"/>
  <c r="AA43" i="71"/>
  <c r="AB43" i="71"/>
  <c r="D44" i="71"/>
  <c r="W44" i="71"/>
  <c r="W43" i="71" s="1"/>
  <c r="E45" i="71"/>
  <c r="F45" i="71"/>
  <c r="G45" i="71"/>
  <c r="H45" i="71"/>
  <c r="I45" i="71"/>
  <c r="J45" i="71"/>
  <c r="K45" i="71"/>
  <c r="L45" i="71"/>
  <c r="M45" i="71"/>
  <c r="N45" i="71"/>
  <c r="O45" i="71"/>
  <c r="P45" i="71"/>
  <c r="Q45" i="71"/>
  <c r="R45" i="71"/>
  <c r="S45" i="71"/>
  <c r="T45" i="71"/>
  <c r="U45" i="71"/>
  <c r="V45" i="71"/>
  <c r="X45" i="71"/>
  <c r="Y45" i="71"/>
  <c r="Z45" i="71"/>
  <c r="AA45" i="71"/>
  <c r="AB45" i="71"/>
  <c r="D46" i="71"/>
  <c r="C46" i="71" s="1"/>
  <c r="W46" i="71"/>
  <c r="W45" i="71" s="1"/>
  <c r="D47" i="71"/>
  <c r="C47" i="71" s="1"/>
  <c r="W47" i="71"/>
  <c r="E48" i="71"/>
  <c r="F48" i="71"/>
  <c r="G48" i="71"/>
  <c r="H48" i="71"/>
  <c r="I48" i="71"/>
  <c r="J48" i="71"/>
  <c r="K48" i="71"/>
  <c r="L48" i="71"/>
  <c r="M48" i="71"/>
  <c r="N48" i="71"/>
  <c r="O48" i="71"/>
  <c r="P48" i="71"/>
  <c r="Q48" i="71"/>
  <c r="R48" i="71"/>
  <c r="S48" i="71"/>
  <c r="T48" i="71"/>
  <c r="U48" i="71"/>
  <c r="V48" i="71"/>
  <c r="X48" i="71"/>
  <c r="Y48" i="71"/>
  <c r="Z48" i="71"/>
  <c r="AA48" i="71"/>
  <c r="AB48" i="71"/>
  <c r="D49" i="71"/>
  <c r="W49" i="71"/>
  <c r="D50" i="71"/>
  <c r="C50" i="71" s="1"/>
  <c r="W50" i="71"/>
  <c r="D51" i="71"/>
  <c r="C51" i="71" s="1"/>
  <c r="W51" i="71"/>
  <c r="E52" i="71"/>
  <c r="F52" i="71"/>
  <c r="G52" i="71"/>
  <c r="H52" i="71"/>
  <c r="I52" i="71"/>
  <c r="J52" i="71"/>
  <c r="K52" i="71"/>
  <c r="L52" i="71"/>
  <c r="M52" i="71"/>
  <c r="N52" i="71"/>
  <c r="O52" i="71"/>
  <c r="P52" i="71"/>
  <c r="Q52" i="71"/>
  <c r="R52" i="71"/>
  <c r="S52" i="71"/>
  <c r="T52" i="71"/>
  <c r="U52" i="71"/>
  <c r="V52" i="71"/>
  <c r="X52" i="71"/>
  <c r="Y52" i="71"/>
  <c r="Z52" i="71"/>
  <c r="AA52" i="71"/>
  <c r="AB52" i="71"/>
  <c r="D53" i="71"/>
  <c r="W53" i="71"/>
  <c r="D54" i="71"/>
  <c r="C54" i="71" s="1"/>
  <c r="W54" i="71"/>
  <c r="D55" i="71"/>
  <c r="C55" i="71" s="1"/>
  <c r="W55" i="71"/>
  <c r="E56" i="71"/>
  <c r="F56" i="71"/>
  <c r="G56" i="71"/>
  <c r="H56" i="71"/>
  <c r="I56" i="71"/>
  <c r="J56" i="71"/>
  <c r="K56" i="71"/>
  <c r="L56" i="71"/>
  <c r="M56" i="71"/>
  <c r="N56" i="71"/>
  <c r="O56" i="71"/>
  <c r="P56" i="71"/>
  <c r="Q56" i="71"/>
  <c r="R56" i="71"/>
  <c r="S56" i="71"/>
  <c r="T56" i="71"/>
  <c r="U56" i="71"/>
  <c r="V56" i="71"/>
  <c r="X56" i="71"/>
  <c r="Y56" i="71"/>
  <c r="Z56" i="71"/>
  <c r="AA56" i="71"/>
  <c r="AB56" i="71"/>
  <c r="D57" i="71"/>
  <c r="W57" i="71"/>
  <c r="D58" i="71"/>
  <c r="C58" i="71" s="1"/>
  <c r="AC58" i="71" s="1"/>
  <c r="W58" i="71"/>
  <c r="W56" i="71" s="1"/>
  <c r="E59" i="71"/>
  <c r="F59" i="71"/>
  <c r="G59" i="71"/>
  <c r="H59" i="71"/>
  <c r="I59" i="71"/>
  <c r="J59" i="71"/>
  <c r="K59" i="71"/>
  <c r="L59" i="71"/>
  <c r="M59" i="71"/>
  <c r="N59" i="71"/>
  <c r="O59" i="71"/>
  <c r="P59" i="71"/>
  <c r="Q59" i="71"/>
  <c r="R59" i="71"/>
  <c r="S59" i="71"/>
  <c r="T59" i="71"/>
  <c r="U59" i="71"/>
  <c r="V59" i="71"/>
  <c r="X59" i="71"/>
  <c r="Y59" i="71"/>
  <c r="Z59" i="71"/>
  <c r="AA59" i="71"/>
  <c r="AB59" i="71"/>
  <c r="D60" i="71"/>
  <c r="W60" i="71"/>
  <c r="D61" i="71"/>
  <c r="W61" i="71"/>
  <c r="E62" i="71"/>
  <c r="F62" i="71"/>
  <c r="G62" i="71"/>
  <c r="H62" i="71"/>
  <c r="I62" i="71"/>
  <c r="J62" i="71"/>
  <c r="K62" i="71"/>
  <c r="L62" i="71"/>
  <c r="M62" i="71"/>
  <c r="N62" i="71"/>
  <c r="O62" i="71"/>
  <c r="P62" i="71"/>
  <c r="Q62" i="71"/>
  <c r="R62" i="71"/>
  <c r="S62" i="71"/>
  <c r="T62" i="71"/>
  <c r="U62" i="71"/>
  <c r="V62" i="71"/>
  <c r="W62" i="71"/>
  <c r="X62" i="71"/>
  <c r="Y62" i="71"/>
  <c r="Z62" i="71"/>
  <c r="AA62" i="71"/>
  <c r="AB62" i="71"/>
  <c r="AC62" i="71"/>
  <c r="AD62" i="71"/>
  <c r="D63" i="71"/>
  <c r="D62" i="71" s="1"/>
  <c r="W63" i="71"/>
  <c r="E64" i="71"/>
  <c r="F64" i="71"/>
  <c r="G64" i="71"/>
  <c r="H64" i="71"/>
  <c r="I64" i="71"/>
  <c r="J64" i="71"/>
  <c r="K64" i="71"/>
  <c r="L64" i="71"/>
  <c r="M64" i="71"/>
  <c r="N64" i="71"/>
  <c r="O64" i="71"/>
  <c r="P64" i="71"/>
  <c r="Q64" i="71"/>
  <c r="R64" i="71"/>
  <c r="S64" i="71"/>
  <c r="T64" i="71"/>
  <c r="U64" i="71"/>
  <c r="V64" i="71"/>
  <c r="X64" i="71"/>
  <c r="Y64" i="71"/>
  <c r="Z64" i="71"/>
  <c r="AA64" i="71"/>
  <c r="AB64" i="71"/>
  <c r="D65" i="71"/>
  <c r="W65" i="71"/>
  <c r="W64" i="71" s="1"/>
  <c r="D12" i="61"/>
  <c r="AC12" i="61" s="1"/>
  <c r="W12" i="61"/>
  <c r="AD12" i="61" s="1"/>
  <c r="D13" i="61"/>
  <c r="AC13" i="61" s="1"/>
  <c r="W13" i="61"/>
  <c r="AD13" i="61" s="1"/>
  <c r="E15" i="61"/>
  <c r="F15" i="61"/>
  <c r="G15" i="61"/>
  <c r="H15" i="61"/>
  <c r="I15" i="61"/>
  <c r="J15" i="61"/>
  <c r="K15" i="61"/>
  <c r="L15" i="61"/>
  <c r="M15" i="61"/>
  <c r="N15" i="61"/>
  <c r="O15" i="61"/>
  <c r="P15" i="61"/>
  <c r="Q15" i="61"/>
  <c r="R15" i="61"/>
  <c r="S15" i="61"/>
  <c r="T15" i="61"/>
  <c r="U15" i="61"/>
  <c r="V15" i="61"/>
  <c r="X15" i="61"/>
  <c r="Y15" i="61"/>
  <c r="Z15" i="61"/>
  <c r="AA15" i="61"/>
  <c r="AB15" i="61"/>
  <c r="E16" i="61"/>
  <c r="F16" i="61"/>
  <c r="G16" i="61"/>
  <c r="H16" i="61"/>
  <c r="I16" i="61"/>
  <c r="J16" i="61"/>
  <c r="K16" i="61"/>
  <c r="L16" i="61"/>
  <c r="M16" i="61"/>
  <c r="N16" i="61"/>
  <c r="O16" i="61"/>
  <c r="P16" i="61"/>
  <c r="Q16" i="61"/>
  <c r="R16" i="61"/>
  <c r="S16" i="61"/>
  <c r="T16" i="61"/>
  <c r="U16" i="61"/>
  <c r="V16" i="61"/>
  <c r="X16" i="61"/>
  <c r="AA16" i="61"/>
  <c r="AB16" i="61"/>
  <c r="D17" i="61"/>
  <c r="W17" i="61"/>
  <c r="D18" i="61"/>
  <c r="C18" i="61" s="1"/>
  <c r="AC18" i="61" s="1"/>
  <c r="W18" i="61"/>
  <c r="D19" i="61"/>
  <c r="C19" i="61" s="1"/>
  <c r="AC19" i="61" s="1"/>
  <c r="W19" i="61"/>
  <c r="D20" i="61"/>
  <c r="C20" i="61" s="1"/>
  <c r="W20" i="61"/>
  <c r="D21" i="61"/>
  <c r="W21" i="61"/>
  <c r="D22" i="61"/>
  <c r="C22" i="61" s="1"/>
  <c r="W22" i="61"/>
  <c r="D23" i="61"/>
  <c r="C23" i="61" s="1"/>
  <c r="AC23" i="61" s="1"/>
  <c r="W23" i="61"/>
  <c r="D24" i="61"/>
  <c r="W24" i="61"/>
  <c r="D25" i="61"/>
  <c r="C25" i="61" s="1"/>
  <c r="W25" i="61"/>
  <c r="D26" i="61"/>
  <c r="C26" i="61" s="1"/>
  <c r="AC26" i="61" s="1"/>
  <c r="W26" i="61"/>
  <c r="D27" i="61"/>
  <c r="C27" i="61" s="1"/>
  <c r="AC27" i="61" s="1"/>
  <c r="W27" i="61"/>
  <c r="D28" i="61"/>
  <c r="C28" i="61" s="1"/>
  <c r="W28" i="61"/>
  <c r="D29" i="61"/>
  <c r="C29" i="61" s="1"/>
  <c r="W29" i="61"/>
  <c r="D30" i="61"/>
  <c r="C30" i="61" s="1"/>
  <c r="AD30" i="61" s="1"/>
  <c r="W30" i="61"/>
  <c r="D31" i="61"/>
  <c r="C31" i="61" s="1"/>
  <c r="AC31" i="61" s="1"/>
  <c r="W31" i="61"/>
  <c r="D32" i="61"/>
  <c r="W32" i="61"/>
  <c r="D33" i="61"/>
  <c r="C33" i="61" s="1"/>
  <c r="W33" i="61"/>
  <c r="D34" i="61"/>
  <c r="C34" i="61" s="1"/>
  <c r="W34" i="61"/>
  <c r="E35" i="61"/>
  <c r="F35" i="61"/>
  <c r="G35" i="61"/>
  <c r="H35" i="61"/>
  <c r="I35" i="61"/>
  <c r="J35" i="61"/>
  <c r="K35" i="61"/>
  <c r="L35" i="61"/>
  <c r="M35" i="61"/>
  <c r="N35" i="61"/>
  <c r="O35" i="61"/>
  <c r="P35" i="61"/>
  <c r="Q35" i="61"/>
  <c r="R35" i="61"/>
  <c r="S35" i="61"/>
  <c r="T35" i="61"/>
  <c r="U35" i="61"/>
  <c r="V35" i="61"/>
  <c r="X35" i="61"/>
  <c r="Y35" i="61"/>
  <c r="Z35" i="61"/>
  <c r="AA35" i="61"/>
  <c r="AB35" i="61"/>
  <c r="D36" i="61"/>
  <c r="C36" i="61" s="1"/>
  <c r="W36" i="61"/>
  <c r="D37" i="61"/>
  <c r="W37" i="61"/>
  <c r="E38" i="61"/>
  <c r="F38" i="61"/>
  <c r="G38" i="61"/>
  <c r="H38" i="61"/>
  <c r="I38" i="61"/>
  <c r="J38" i="61"/>
  <c r="K38" i="61"/>
  <c r="L38" i="61"/>
  <c r="M38" i="61"/>
  <c r="N38" i="61"/>
  <c r="O38" i="61"/>
  <c r="P38" i="61"/>
  <c r="Q38" i="61"/>
  <c r="R38" i="61"/>
  <c r="S38" i="61"/>
  <c r="T38" i="61"/>
  <c r="U38" i="61"/>
  <c r="V38" i="61"/>
  <c r="X38" i="61"/>
  <c r="Y38" i="61"/>
  <c r="Z38" i="61"/>
  <c r="AA38" i="61"/>
  <c r="AB38" i="61"/>
  <c r="D39" i="61"/>
  <c r="W39" i="61"/>
  <c r="D40" i="61"/>
  <c r="C40" i="61" s="1"/>
  <c r="AC40" i="61" s="1"/>
  <c r="W40" i="61"/>
  <c r="D41" i="61"/>
  <c r="C41" i="61" s="1"/>
  <c r="AC41" i="61" s="1"/>
  <c r="W41" i="61"/>
  <c r="D42" i="61"/>
  <c r="W42" i="61"/>
  <c r="E43" i="61"/>
  <c r="F43" i="61"/>
  <c r="G43" i="61"/>
  <c r="H43" i="61"/>
  <c r="I43" i="61"/>
  <c r="J43" i="61"/>
  <c r="K43" i="61"/>
  <c r="L43" i="61"/>
  <c r="M43" i="61"/>
  <c r="N43" i="61"/>
  <c r="O43" i="61"/>
  <c r="P43" i="61"/>
  <c r="Q43" i="61"/>
  <c r="R43" i="61"/>
  <c r="S43" i="61"/>
  <c r="T43" i="61"/>
  <c r="U43" i="61"/>
  <c r="V43" i="61"/>
  <c r="X43" i="61"/>
  <c r="Y43" i="61"/>
  <c r="Z43" i="61"/>
  <c r="AA43" i="61"/>
  <c r="AB43" i="61"/>
  <c r="D44" i="61"/>
  <c r="W44" i="61"/>
  <c r="W43" i="61" s="1"/>
  <c r="E45" i="61"/>
  <c r="F45" i="61"/>
  <c r="G45" i="61"/>
  <c r="H45" i="61"/>
  <c r="I45" i="61"/>
  <c r="J45" i="61"/>
  <c r="K45" i="61"/>
  <c r="L45" i="61"/>
  <c r="M45" i="61"/>
  <c r="N45" i="61"/>
  <c r="O45" i="61"/>
  <c r="P45" i="61"/>
  <c r="Q45" i="61"/>
  <c r="R45" i="61"/>
  <c r="S45" i="61"/>
  <c r="T45" i="61"/>
  <c r="U45" i="61"/>
  <c r="V45" i="61"/>
  <c r="X45" i="61"/>
  <c r="Y45" i="61"/>
  <c r="Z45" i="61"/>
  <c r="AA45" i="61"/>
  <c r="AB45" i="61"/>
  <c r="D46" i="61"/>
  <c r="W46" i="61"/>
  <c r="D47" i="61"/>
  <c r="C47" i="61" s="1"/>
  <c r="W47" i="61"/>
  <c r="E48" i="61"/>
  <c r="F48" i="61"/>
  <c r="G48" i="61"/>
  <c r="H48" i="61"/>
  <c r="I48" i="61"/>
  <c r="J48" i="61"/>
  <c r="K48" i="61"/>
  <c r="L48" i="61"/>
  <c r="M48" i="61"/>
  <c r="N48" i="61"/>
  <c r="O48" i="61"/>
  <c r="P48" i="61"/>
  <c r="Q48" i="61"/>
  <c r="R48" i="61"/>
  <c r="S48" i="61"/>
  <c r="T48" i="61"/>
  <c r="U48" i="61"/>
  <c r="V48" i="61"/>
  <c r="X48" i="61"/>
  <c r="Y48" i="61"/>
  <c r="Z48" i="61"/>
  <c r="AA48" i="61"/>
  <c r="AB48" i="61"/>
  <c r="D49" i="61"/>
  <c r="D48" i="61" s="1"/>
  <c r="W49" i="61"/>
  <c r="W48" i="61" s="1"/>
  <c r="D50" i="61"/>
  <c r="C50" i="61" s="1"/>
  <c r="W50" i="61"/>
  <c r="D51" i="61"/>
  <c r="C51" i="61" s="1"/>
  <c r="AD51" i="61" s="1"/>
  <c r="W51" i="61"/>
  <c r="E52" i="61"/>
  <c r="F52" i="61"/>
  <c r="G52" i="61"/>
  <c r="H52" i="61"/>
  <c r="I52" i="61"/>
  <c r="J52" i="61"/>
  <c r="K52" i="61"/>
  <c r="L52" i="61"/>
  <c r="M52" i="61"/>
  <c r="N52" i="61"/>
  <c r="O52" i="61"/>
  <c r="P52" i="61"/>
  <c r="Q52" i="61"/>
  <c r="R52" i="61"/>
  <c r="S52" i="61"/>
  <c r="T52" i="61"/>
  <c r="U52" i="61"/>
  <c r="V52" i="61"/>
  <c r="X52" i="61"/>
  <c r="Y52" i="61"/>
  <c r="Z52" i="61"/>
  <c r="AA52" i="61"/>
  <c r="AB52" i="61"/>
  <c r="D53" i="61"/>
  <c r="W53" i="61"/>
  <c r="D54" i="61"/>
  <c r="C54" i="61" s="1"/>
  <c r="W54" i="61"/>
  <c r="D55" i="61"/>
  <c r="C55" i="61" s="1"/>
  <c r="W55" i="61"/>
  <c r="E56" i="61"/>
  <c r="F56" i="61"/>
  <c r="G56" i="61"/>
  <c r="H56" i="61"/>
  <c r="I56" i="61"/>
  <c r="J56" i="61"/>
  <c r="K56" i="61"/>
  <c r="L56" i="61"/>
  <c r="M56" i="61"/>
  <c r="N56" i="61"/>
  <c r="O56" i="61"/>
  <c r="P56" i="61"/>
  <c r="Q56" i="61"/>
  <c r="R56" i="61"/>
  <c r="S56" i="61"/>
  <c r="T56" i="61"/>
  <c r="U56" i="61"/>
  <c r="V56" i="61"/>
  <c r="X56" i="61"/>
  <c r="Y56" i="61"/>
  <c r="Z56" i="61"/>
  <c r="AA56" i="61"/>
  <c r="AB56" i="61"/>
  <c r="D57" i="61"/>
  <c r="W57" i="61"/>
  <c r="D58" i="61"/>
  <c r="C58" i="61" s="1"/>
  <c r="W58" i="61"/>
  <c r="E59" i="61"/>
  <c r="F59" i="61"/>
  <c r="G59" i="61"/>
  <c r="H59" i="61"/>
  <c r="I59" i="61"/>
  <c r="J59" i="61"/>
  <c r="K59" i="61"/>
  <c r="L59" i="61"/>
  <c r="M59" i="61"/>
  <c r="N59" i="61"/>
  <c r="O59" i="61"/>
  <c r="P59" i="61"/>
  <c r="Q59" i="61"/>
  <c r="R59" i="61"/>
  <c r="S59" i="61"/>
  <c r="T59" i="61"/>
  <c r="U59" i="61"/>
  <c r="V59" i="61"/>
  <c r="X59" i="61"/>
  <c r="Y59" i="61"/>
  <c r="Z59" i="61"/>
  <c r="AA59" i="61"/>
  <c r="AB59" i="61"/>
  <c r="D60" i="61"/>
  <c r="C60" i="61" s="1"/>
  <c r="W60" i="61"/>
  <c r="D61" i="61"/>
  <c r="C61" i="61" s="1"/>
  <c r="W61" i="61"/>
  <c r="E62" i="61"/>
  <c r="F62" i="61"/>
  <c r="G62" i="61"/>
  <c r="H62" i="61"/>
  <c r="I62" i="61"/>
  <c r="J62" i="61"/>
  <c r="K62" i="61"/>
  <c r="L62" i="61"/>
  <c r="M62" i="61"/>
  <c r="N62" i="61"/>
  <c r="O62" i="61"/>
  <c r="P62" i="61"/>
  <c r="Q62" i="61"/>
  <c r="R62" i="61"/>
  <c r="S62" i="61"/>
  <c r="T62" i="61"/>
  <c r="U62" i="61"/>
  <c r="V62" i="61"/>
  <c r="W62" i="61"/>
  <c r="X62" i="61"/>
  <c r="Y62" i="61"/>
  <c r="Z62" i="61"/>
  <c r="AA62" i="61"/>
  <c r="AB62" i="61"/>
  <c r="AC62" i="61"/>
  <c r="AD62" i="61"/>
  <c r="D63" i="61"/>
  <c r="D62" i="61" s="1"/>
  <c r="W63" i="61"/>
  <c r="E64" i="61"/>
  <c r="F64" i="61"/>
  <c r="G64" i="61"/>
  <c r="H64" i="61"/>
  <c r="I64" i="61"/>
  <c r="J64" i="61"/>
  <c r="K64" i="61"/>
  <c r="L64" i="61"/>
  <c r="M64" i="61"/>
  <c r="N64" i="61"/>
  <c r="O64" i="61"/>
  <c r="P64" i="61"/>
  <c r="Q64" i="61"/>
  <c r="R64" i="61"/>
  <c r="S64" i="61"/>
  <c r="T64" i="61"/>
  <c r="U64" i="61"/>
  <c r="V64" i="61"/>
  <c r="X64" i="61"/>
  <c r="Y64" i="61"/>
  <c r="Z64" i="61"/>
  <c r="AA64" i="61"/>
  <c r="AB64" i="61"/>
  <c r="D65" i="61"/>
  <c r="W65" i="61"/>
  <c r="W64" i="61" s="1"/>
  <c r="C63" i="61" l="1"/>
  <c r="C62" i="61" s="1"/>
  <c r="AD61" i="61"/>
  <c r="W59" i="61"/>
  <c r="W45" i="61"/>
  <c r="W52" i="71"/>
  <c r="AD22" i="71"/>
  <c r="AD23" i="71"/>
  <c r="D48" i="71"/>
  <c r="E10" i="71"/>
  <c r="V10" i="71"/>
  <c r="N10" i="71"/>
  <c r="F10" i="71"/>
  <c r="T10" i="71"/>
  <c r="M10" i="71"/>
  <c r="U10" i="71"/>
  <c r="AA10" i="71"/>
  <c r="L10" i="71"/>
  <c r="S10" i="71"/>
  <c r="K10" i="71"/>
  <c r="W35" i="71"/>
  <c r="R10" i="71"/>
  <c r="J10" i="71"/>
  <c r="D35" i="71"/>
  <c r="Q10" i="71"/>
  <c r="I10" i="71"/>
  <c r="P10" i="71"/>
  <c r="H10" i="71"/>
  <c r="O10" i="71"/>
  <c r="G10" i="71"/>
  <c r="D15" i="71"/>
  <c r="AD20" i="71"/>
  <c r="AD26" i="71"/>
  <c r="D56" i="61"/>
  <c r="D45" i="61"/>
  <c r="W56" i="61"/>
  <c r="AB10" i="61"/>
  <c r="AA10" i="61"/>
  <c r="W38" i="61"/>
  <c r="W35" i="61"/>
  <c r="AD28" i="61"/>
  <c r="W16" i="71"/>
  <c r="AB10" i="71"/>
  <c r="Z10" i="71"/>
  <c r="Y10" i="71"/>
  <c r="X10" i="71"/>
  <c r="W59" i="71"/>
  <c r="AD51" i="71"/>
  <c r="W48" i="71"/>
  <c r="W38" i="71"/>
  <c r="AD34" i="71"/>
  <c r="AD42" i="71"/>
  <c r="AD25" i="71"/>
  <c r="D59" i="71"/>
  <c r="D56" i="71"/>
  <c r="D52" i="71"/>
  <c r="C53" i="71"/>
  <c r="C52" i="71" s="1"/>
  <c r="AD52" i="71" s="1"/>
  <c r="C36" i="71"/>
  <c r="AC36" i="71" s="1"/>
  <c r="AD37" i="71"/>
  <c r="AD33" i="71"/>
  <c r="C17" i="71"/>
  <c r="AD17" i="71" s="1"/>
  <c r="AC33" i="71"/>
  <c r="AD31" i="71"/>
  <c r="AD28" i="71"/>
  <c r="AC25" i="71"/>
  <c r="D16" i="71"/>
  <c r="C9" i="71"/>
  <c r="AC9" i="71" s="1"/>
  <c r="Z10" i="61"/>
  <c r="Y10" i="61"/>
  <c r="X10" i="61"/>
  <c r="AC51" i="61"/>
  <c r="S10" i="61"/>
  <c r="U10" i="61"/>
  <c r="T10" i="61"/>
  <c r="R10" i="61"/>
  <c r="Q10" i="61"/>
  <c r="O10" i="61"/>
  <c r="P10" i="61"/>
  <c r="V10" i="61"/>
  <c r="N10" i="61"/>
  <c r="AD29" i="61"/>
  <c r="AD25" i="61"/>
  <c r="W15" i="61"/>
  <c r="AD33" i="61"/>
  <c r="M10" i="61"/>
  <c r="L10" i="61"/>
  <c r="K10" i="61"/>
  <c r="C57" i="61"/>
  <c r="AD57" i="61" s="1"/>
  <c r="D52" i="61"/>
  <c r="C49" i="61"/>
  <c r="C48" i="61" s="1"/>
  <c r="H10" i="61"/>
  <c r="C46" i="61"/>
  <c r="AD46" i="61" s="1"/>
  <c r="AD40" i="61"/>
  <c r="E10" i="61"/>
  <c r="J10" i="61"/>
  <c r="I10" i="61"/>
  <c r="G10" i="61"/>
  <c r="F10" i="61"/>
  <c r="AC34" i="61"/>
  <c r="AD34" i="61"/>
  <c r="AD22" i="61"/>
  <c r="AC22" i="61"/>
  <c r="AD20" i="61"/>
  <c r="D16" i="61"/>
  <c r="AC29" i="61"/>
  <c r="AD31" i="61"/>
  <c r="AD23" i="61"/>
  <c r="C21" i="61"/>
  <c r="AD21" i="61" s="1"/>
  <c r="AD32" i="71"/>
  <c r="C45" i="71"/>
  <c r="AD45" i="71" s="1"/>
  <c r="AD46" i="71"/>
  <c r="AD24" i="71"/>
  <c r="C63" i="71"/>
  <c r="C62" i="71" s="1"/>
  <c r="C65" i="71"/>
  <c r="C64" i="71" s="1"/>
  <c r="AD64" i="71" s="1"/>
  <c r="C61" i="71"/>
  <c r="AD61" i="71" s="1"/>
  <c r="AC51" i="71"/>
  <c r="C44" i="71"/>
  <c r="C43" i="71" s="1"/>
  <c r="AD43" i="71" s="1"/>
  <c r="C39" i="71"/>
  <c r="C29" i="71"/>
  <c r="AD29" i="71" s="1"/>
  <c r="AC22" i="71"/>
  <c r="C21" i="71"/>
  <c r="AC21" i="71" s="1"/>
  <c r="W15" i="71"/>
  <c r="AD58" i="71"/>
  <c r="D45" i="71"/>
  <c r="AD41" i="71"/>
  <c r="D64" i="71"/>
  <c r="C57" i="71"/>
  <c r="AC57" i="71" s="1"/>
  <c r="C49" i="71"/>
  <c r="AC49" i="71" s="1"/>
  <c r="D43" i="71"/>
  <c r="C40" i="71"/>
  <c r="AD40" i="71" s="1"/>
  <c r="D38" i="71"/>
  <c r="C30" i="71"/>
  <c r="AD30" i="71" s="1"/>
  <c r="AC46" i="71"/>
  <c r="AC26" i="71"/>
  <c r="AC12" i="71"/>
  <c r="AC34" i="71"/>
  <c r="C60" i="71"/>
  <c r="AD60" i="71" s="1"/>
  <c r="AD27" i="71"/>
  <c r="AD19" i="71"/>
  <c r="C18" i="71"/>
  <c r="AD18" i="71" s="1"/>
  <c r="C59" i="61"/>
  <c r="AD59" i="61" s="1"/>
  <c r="AD58" i="61"/>
  <c r="AD41" i="61"/>
  <c r="AC58" i="61"/>
  <c r="AC36" i="61"/>
  <c r="AD27" i="61"/>
  <c r="D59" i="61"/>
  <c r="C44" i="61"/>
  <c r="AC44" i="61" s="1"/>
  <c r="C39" i="61"/>
  <c r="AC39" i="61" s="1"/>
  <c r="AC30" i="61"/>
  <c r="AD60" i="61"/>
  <c r="C42" i="61"/>
  <c r="AC42" i="61" s="1"/>
  <c r="C37" i="61"/>
  <c r="C35" i="61" s="1"/>
  <c r="AD35" i="61" s="1"/>
  <c r="D35" i="61"/>
  <c r="AC33" i="61"/>
  <c r="C32" i="61"/>
  <c r="AD32" i="61" s="1"/>
  <c r="AC25" i="61"/>
  <c r="C24" i="61"/>
  <c r="AD24" i="61" s="1"/>
  <c r="AC60" i="61"/>
  <c r="C53" i="61"/>
  <c r="AD53" i="61" s="1"/>
  <c r="W52" i="61"/>
  <c r="AD36" i="61"/>
  <c r="AC28" i="61"/>
  <c r="AC20" i="61"/>
  <c r="D64" i="61"/>
  <c r="AD26" i="61"/>
  <c r="AD18" i="61"/>
  <c r="D15" i="61"/>
  <c r="C65" i="61"/>
  <c r="AC65" i="61" s="1"/>
  <c r="D43" i="61"/>
  <c r="D38" i="61"/>
  <c r="W16" i="61"/>
  <c r="C17" i="61"/>
  <c r="AC17" i="61" s="1"/>
  <c r="AC61" i="61"/>
  <c r="AD19" i="61"/>
  <c r="AN58" i="65"/>
  <c r="E69" i="72"/>
  <c r="D53" i="72"/>
  <c r="F51" i="72"/>
  <c r="D65" i="72"/>
  <c r="D63" i="72"/>
  <c r="D62" i="72"/>
  <c r="D61" i="72"/>
  <c r="D59" i="72"/>
  <c r="D57" i="72"/>
  <c r="D56" i="72"/>
  <c r="D55" i="72"/>
  <c r="E55" i="72"/>
  <c r="F67" i="72"/>
  <c r="D60" i="72"/>
  <c r="Y35" i="70"/>
  <c r="Z35" i="70"/>
  <c r="V9" i="68"/>
  <c r="W9" i="70"/>
  <c r="E8" i="65"/>
  <c r="V31" i="68"/>
  <c r="V30" i="68"/>
  <c r="V25" i="68"/>
  <c r="V23" i="68" s="1"/>
  <c r="V22" i="68"/>
  <c r="V18" i="68" s="1"/>
  <c r="V21" i="68"/>
  <c r="V17" i="68" s="1"/>
  <c r="B31" i="68"/>
  <c r="W31" i="68" s="1"/>
  <c r="B30" i="68"/>
  <c r="W30" i="68" s="1"/>
  <c r="B25" i="68"/>
  <c r="B22" i="68"/>
  <c r="W22" i="68" s="1"/>
  <c r="B21" i="68"/>
  <c r="W21" i="68" s="1"/>
  <c r="C18" i="68"/>
  <c r="U16" i="68"/>
  <c r="R16" i="68"/>
  <c r="L16" i="68"/>
  <c r="K16" i="68"/>
  <c r="J29" i="68"/>
  <c r="J23" i="68"/>
  <c r="J20" i="68"/>
  <c r="V14" i="68"/>
  <c r="C14" i="68"/>
  <c r="V13" i="68"/>
  <c r="V12" i="68" s="1"/>
  <c r="C13" i="68"/>
  <c r="C9" i="68"/>
  <c r="B9" i="68" s="1"/>
  <c r="W9" i="68" s="1"/>
  <c r="Q29" i="68"/>
  <c r="Q23" i="68"/>
  <c r="Q20" i="68"/>
  <c r="Q12" i="68"/>
  <c r="E33" i="72"/>
  <c r="D33" i="72"/>
  <c r="C33" i="72" s="1"/>
  <c r="E32" i="72"/>
  <c r="D32" i="72"/>
  <c r="E31" i="72"/>
  <c r="D31" i="72"/>
  <c r="C31" i="72" s="1"/>
  <c r="E29" i="72"/>
  <c r="D29" i="72"/>
  <c r="E25" i="72"/>
  <c r="D25" i="72"/>
  <c r="E23" i="72"/>
  <c r="D23" i="72"/>
  <c r="E22" i="72"/>
  <c r="D22" i="72"/>
  <c r="E21" i="72"/>
  <c r="D21" i="72"/>
  <c r="E20" i="72"/>
  <c r="D20" i="72"/>
  <c r="E19" i="72"/>
  <c r="D19" i="72"/>
  <c r="E18" i="72"/>
  <c r="D18" i="72"/>
  <c r="E17" i="72"/>
  <c r="D17" i="72"/>
  <c r="E16" i="72"/>
  <c r="D16" i="72"/>
  <c r="E15" i="72"/>
  <c r="D15" i="72"/>
  <c r="E13" i="72"/>
  <c r="D13" i="72"/>
  <c r="E8" i="72"/>
  <c r="D8" i="72"/>
  <c r="R33" i="72"/>
  <c r="R32" i="72"/>
  <c r="R31" i="72"/>
  <c r="R29" i="72"/>
  <c r="R25" i="72"/>
  <c r="R23" i="72"/>
  <c r="R22" i="72"/>
  <c r="R21" i="72"/>
  <c r="R20" i="72"/>
  <c r="R19" i="72"/>
  <c r="R18" i="72"/>
  <c r="R17" i="72"/>
  <c r="R16" i="72"/>
  <c r="R15" i="72"/>
  <c r="R13" i="72"/>
  <c r="R8" i="72"/>
  <c r="Z27" i="72"/>
  <c r="Y27" i="72"/>
  <c r="Z11" i="72"/>
  <c r="Z9" i="72" s="1"/>
  <c r="Y11" i="72"/>
  <c r="AG33" i="72"/>
  <c r="AG32" i="72"/>
  <c r="AG31" i="72"/>
  <c r="AG29" i="72"/>
  <c r="AG25" i="72"/>
  <c r="AG23" i="72"/>
  <c r="AG22" i="72"/>
  <c r="AG21" i="72"/>
  <c r="AG20" i="72"/>
  <c r="AG19" i="72"/>
  <c r="AG18" i="72"/>
  <c r="AG17" i="72"/>
  <c r="AG16" i="72"/>
  <c r="AG15" i="72"/>
  <c r="AG13" i="72"/>
  <c r="AG8" i="72"/>
  <c r="X27" i="72"/>
  <c r="W27" i="72"/>
  <c r="X11" i="72"/>
  <c r="X9" i="72" s="1"/>
  <c r="W11" i="72"/>
  <c r="E73" i="72"/>
  <c r="D73" i="72"/>
  <c r="E72" i="72"/>
  <c r="D72" i="72"/>
  <c r="E71" i="72"/>
  <c r="D71" i="72"/>
  <c r="D69" i="72"/>
  <c r="AF67" i="72"/>
  <c r="AE67" i="72"/>
  <c r="AD67" i="72"/>
  <c r="AC67" i="72"/>
  <c r="AB67" i="72"/>
  <c r="AA67" i="72"/>
  <c r="Z67" i="72"/>
  <c r="Y67" i="72"/>
  <c r="X67" i="72"/>
  <c r="W67" i="72"/>
  <c r="V67" i="72"/>
  <c r="U67" i="72"/>
  <c r="Q67" i="72"/>
  <c r="P67" i="72"/>
  <c r="O67" i="72"/>
  <c r="N67" i="72"/>
  <c r="M67" i="72"/>
  <c r="L67" i="72"/>
  <c r="K67" i="72"/>
  <c r="J67" i="72"/>
  <c r="I67" i="72"/>
  <c r="H67" i="72"/>
  <c r="G67" i="72"/>
  <c r="E65" i="72"/>
  <c r="E63" i="72"/>
  <c r="E62" i="72"/>
  <c r="E61" i="72"/>
  <c r="E60" i="72"/>
  <c r="E59" i="72"/>
  <c r="C59" i="72" s="1"/>
  <c r="E58" i="72"/>
  <c r="D58" i="72"/>
  <c r="E57" i="72"/>
  <c r="E56" i="72"/>
  <c r="AC51" i="72"/>
  <c r="E53" i="72"/>
  <c r="AF51" i="72"/>
  <c r="AE51" i="72"/>
  <c r="AD51" i="72"/>
  <c r="AB51" i="72"/>
  <c r="AA51" i="72"/>
  <c r="Z51" i="72"/>
  <c r="Y51" i="72"/>
  <c r="X51" i="72"/>
  <c r="W51" i="72"/>
  <c r="W49" i="72" s="1"/>
  <c r="V51" i="72"/>
  <c r="U51" i="72"/>
  <c r="Q51" i="72"/>
  <c r="P51" i="72"/>
  <c r="P49" i="72" s="1"/>
  <c r="O51" i="72"/>
  <c r="N51" i="72"/>
  <c r="M51" i="72"/>
  <c r="L51" i="72"/>
  <c r="K51" i="72"/>
  <c r="J51" i="72"/>
  <c r="I51" i="72"/>
  <c r="H51" i="72"/>
  <c r="H49" i="72" s="1"/>
  <c r="G51" i="72"/>
  <c r="E48" i="72"/>
  <c r="D48" i="72"/>
  <c r="AD33" i="72"/>
  <c r="AA33" i="72"/>
  <c r="O33" i="72"/>
  <c r="L33" i="72"/>
  <c r="I33" i="72"/>
  <c r="F33" i="72"/>
  <c r="AD32" i="72"/>
  <c r="AA32" i="72"/>
  <c r="O32" i="72"/>
  <c r="L32" i="72"/>
  <c r="I32" i="72"/>
  <c r="F32" i="72"/>
  <c r="AD31" i="72"/>
  <c r="AA31" i="72"/>
  <c r="O31" i="72"/>
  <c r="L31" i="72"/>
  <c r="L27" i="72" s="1"/>
  <c r="I31" i="72"/>
  <c r="F31" i="72"/>
  <c r="AD29" i="72"/>
  <c r="AA29" i="72"/>
  <c r="O29" i="72"/>
  <c r="L29" i="72"/>
  <c r="I29" i="72"/>
  <c r="F29" i="72"/>
  <c r="AI27" i="72"/>
  <c r="AH27" i="72"/>
  <c r="AF27" i="72"/>
  <c r="AE27" i="72"/>
  <c r="AC27" i="72"/>
  <c r="AB27" i="72"/>
  <c r="V27" i="72"/>
  <c r="U27" i="72"/>
  <c r="Q27" i="72"/>
  <c r="P27" i="72"/>
  <c r="N27" i="72"/>
  <c r="M27" i="72"/>
  <c r="K27" i="72"/>
  <c r="J27" i="72"/>
  <c r="H27" i="72"/>
  <c r="G27" i="72"/>
  <c r="AD25" i="72"/>
  <c r="AA25" i="72"/>
  <c r="O25" i="72"/>
  <c r="L25" i="72"/>
  <c r="I25" i="72"/>
  <c r="F25" i="72"/>
  <c r="AD23" i="72"/>
  <c r="AA23" i="72"/>
  <c r="O23" i="72"/>
  <c r="L23" i="72"/>
  <c r="I23" i="72"/>
  <c r="F23" i="72"/>
  <c r="AD22" i="72"/>
  <c r="AA22" i="72"/>
  <c r="O22" i="72"/>
  <c r="L22" i="72"/>
  <c r="I22" i="72"/>
  <c r="F22" i="72"/>
  <c r="AD21" i="72"/>
  <c r="AA21" i="72"/>
  <c r="O21" i="72"/>
  <c r="L21" i="72"/>
  <c r="I21" i="72"/>
  <c r="F21" i="72"/>
  <c r="AD20" i="72"/>
  <c r="AA20" i="72"/>
  <c r="O20" i="72"/>
  <c r="L20" i="72"/>
  <c r="I20" i="72"/>
  <c r="F20" i="72"/>
  <c r="AD19" i="72"/>
  <c r="AA19" i="72"/>
  <c r="O19" i="72"/>
  <c r="L19" i="72"/>
  <c r="I19" i="72"/>
  <c r="F19" i="72"/>
  <c r="AD18" i="72"/>
  <c r="AA18" i="72"/>
  <c r="O18" i="72"/>
  <c r="L18" i="72"/>
  <c r="I18" i="72"/>
  <c r="F18" i="72"/>
  <c r="AD17" i="72"/>
  <c r="AA17" i="72"/>
  <c r="O17" i="72"/>
  <c r="L17" i="72"/>
  <c r="I17" i="72"/>
  <c r="F17" i="72"/>
  <c r="AD16" i="72"/>
  <c r="AA16" i="72"/>
  <c r="O16" i="72"/>
  <c r="L16" i="72"/>
  <c r="I16" i="72"/>
  <c r="F16" i="72"/>
  <c r="AD15" i="72"/>
  <c r="AA15" i="72"/>
  <c r="O15" i="72"/>
  <c r="L15" i="72"/>
  <c r="I15" i="72"/>
  <c r="F15" i="72"/>
  <c r="AD13" i="72"/>
  <c r="AA13" i="72"/>
  <c r="O13" i="72"/>
  <c r="L13" i="72"/>
  <c r="I13" i="72"/>
  <c r="F13" i="72"/>
  <c r="AI11" i="72"/>
  <c r="AH11" i="72"/>
  <c r="AF11" i="72"/>
  <c r="AE11" i="72"/>
  <c r="AC11" i="72"/>
  <c r="AB11" i="72"/>
  <c r="V11" i="72"/>
  <c r="U11" i="72"/>
  <c r="T11" i="72"/>
  <c r="T9" i="72" s="1"/>
  <c r="S11" i="72"/>
  <c r="S9" i="72" s="1"/>
  <c r="Q11" i="72"/>
  <c r="P11" i="72"/>
  <c r="N11" i="72"/>
  <c r="M11" i="72"/>
  <c r="K11" i="72"/>
  <c r="J11" i="72"/>
  <c r="H11" i="72"/>
  <c r="G11" i="72"/>
  <c r="AD8" i="72"/>
  <c r="AA8" i="72"/>
  <c r="O8" i="72"/>
  <c r="L8" i="72"/>
  <c r="I8" i="72"/>
  <c r="F8" i="72"/>
  <c r="W65" i="70"/>
  <c r="W64" i="70" s="1"/>
  <c r="D65" i="70"/>
  <c r="C65" i="70" s="1"/>
  <c r="AC65" i="70" s="1"/>
  <c r="AB64" i="70"/>
  <c r="AA64" i="70"/>
  <c r="Z64" i="70"/>
  <c r="Y64" i="70"/>
  <c r="X64" i="70"/>
  <c r="V64" i="70"/>
  <c r="U64" i="70"/>
  <c r="T64" i="70"/>
  <c r="S64" i="70"/>
  <c r="R64" i="70"/>
  <c r="Q64" i="70"/>
  <c r="P64" i="70"/>
  <c r="O64" i="70"/>
  <c r="N64" i="70"/>
  <c r="M64" i="70"/>
  <c r="L64" i="70"/>
  <c r="K64" i="70"/>
  <c r="J64" i="70"/>
  <c r="I64" i="70"/>
  <c r="H64" i="70"/>
  <c r="G64" i="70"/>
  <c r="F64" i="70"/>
  <c r="E64" i="70"/>
  <c r="W63" i="70"/>
  <c r="W62" i="70" s="1"/>
  <c r="D63" i="70"/>
  <c r="C63" i="70" s="1"/>
  <c r="C62" i="70" s="1"/>
  <c r="AD62" i="70"/>
  <c r="AC62" i="70"/>
  <c r="AB62" i="70"/>
  <c r="AA62" i="70"/>
  <c r="Z62" i="70"/>
  <c r="Y62" i="70"/>
  <c r="X62" i="70"/>
  <c r="V62" i="70"/>
  <c r="U62" i="70"/>
  <c r="T62" i="70"/>
  <c r="S62" i="70"/>
  <c r="R62" i="70"/>
  <c r="Q62" i="70"/>
  <c r="P62" i="70"/>
  <c r="O62" i="70"/>
  <c r="N62" i="70"/>
  <c r="M62" i="70"/>
  <c r="L62" i="70"/>
  <c r="K62" i="70"/>
  <c r="J62" i="70"/>
  <c r="I62" i="70"/>
  <c r="G62" i="70"/>
  <c r="F62" i="70"/>
  <c r="E62" i="70"/>
  <c r="W61" i="70"/>
  <c r="D61" i="70"/>
  <c r="C61" i="70" s="1"/>
  <c r="W60" i="70"/>
  <c r="W59" i="70" s="1"/>
  <c r="D60" i="70"/>
  <c r="C60" i="70" s="1"/>
  <c r="AB59" i="70"/>
  <c r="AA59" i="70"/>
  <c r="Z59" i="70"/>
  <c r="Y59" i="70"/>
  <c r="X59" i="70"/>
  <c r="V59" i="70"/>
  <c r="U59" i="70"/>
  <c r="T59" i="70"/>
  <c r="S59" i="70"/>
  <c r="R59" i="70"/>
  <c r="Q59" i="70"/>
  <c r="P59" i="70"/>
  <c r="O59" i="70"/>
  <c r="N59" i="70"/>
  <c r="M59" i="70"/>
  <c r="L59" i="70"/>
  <c r="K59" i="70"/>
  <c r="J59" i="70"/>
  <c r="I59" i="70"/>
  <c r="H59" i="70"/>
  <c r="G59" i="70"/>
  <c r="F59" i="70"/>
  <c r="E59" i="70"/>
  <c r="W58" i="70"/>
  <c r="D58" i="70"/>
  <c r="D56" i="70" s="1"/>
  <c r="W57" i="70"/>
  <c r="D57" i="70"/>
  <c r="C57" i="70" s="1"/>
  <c r="AB56" i="70"/>
  <c r="AA56" i="70"/>
  <c r="Z56" i="70"/>
  <c r="Y56" i="70"/>
  <c r="X56" i="70"/>
  <c r="V56" i="70"/>
  <c r="U56" i="70"/>
  <c r="T56" i="70"/>
  <c r="S56" i="70"/>
  <c r="R56" i="70"/>
  <c r="Q56" i="70"/>
  <c r="P56" i="70"/>
  <c r="O56" i="70"/>
  <c r="N56" i="70"/>
  <c r="M56" i="70"/>
  <c r="L56" i="70"/>
  <c r="K56" i="70"/>
  <c r="J56" i="70"/>
  <c r="I56" i="70"/>
  <c r="H56" i="70"/>
  <c r="G56" i="70"/>
  <c r="F56" i="70"/>
  <c r="E56" i="70"/>
  <c r="W55" i="70"/>
  <c r="D55" i="70"/>
  <c r="C55" i="70" s="1"/>
  <c r="W54" i="70"/>
  <c r="D54" i="70"/>
  <c r="C54" i="70" s="1"/>
  <c r="W53" i="70"/>
  <c r="D53" i="70"/>
  <c r="C53" i="70" s="1"/>
  <c r="AB52" i="70"/>
  <c r="AA52" i="70"/>
  <c r="Z52" i="70"/>
  <c r="Y52" i="70"/>
  <c r="X52" i="70"/>
  <c r="V52" i="70"/>
  <c r="U52" i="70"/>
  <c r="T52" i="70"/>
  <c r="S52" i="70"/>
  <c r="R52" i="70"/>
  <c r="Q52" i="70"/>
  <c r="P52" i="70"/>
  <c r="O52" i="70"/>
  <c r="N52" i="70"/>
  <c r="M52" i="70"/>
  <c r="L52" i="70"/>
  <c r="K52" i="70"/>
  <c r="J52" i="70"/>
  <c r="I52" i="70"/>
  <c r="H52" i="70"/>
  <c r="G52" i="70"/>
  <c r="F52" i="70"/>
  <c r="E52" i="70"/>
  <c r="W51" i="70"/>
  <c r="D51" i="70"/>
  <c r="C51" i="70" s="1"/>
  <c r="W50" i="70"/>
  <c r="D50" i="70"/>
  <c r="W49" i="70"/>
  <c r="D49" i="70"/>
  <c r="C49" i="70" s="1"/>
  <c r="AB48" i="70"/>
  <c r="AA48" i="70"/>
  <c r="Z48" i="70"/>
  <c r="Y48" i="70"/>
  <c r="X48" i="70"/>
  <c r="V48" i="70"/>
  <c r="U48" i="70"/>
  <c r="T48" i="70"/>
  <c r="S48" i="70"/>
  <c r="R48" i="70"/>
  <c r="Q48" i="70"/>
  <c r="P48" i="70"/>
  <c r="O48" i="70"/>
  <c r="N48" i="70"/>
  <c r="M48" i="70"/>
  <c r="L48" i="70"/>
  <c r="K48" i="70"/>
  <c r="J48" i="70"/>
  <c r="I48" i="70"/>
  <c r="H48" i="70"/>
  <c r="G48" i="70"/>
  <c r="F48" i="70"/>
  <c r="E48" i="70"/>
  <c r="W47" i="70"/>
  <c r="D47" i="70"/>
  <c r="C47" i="70" s="1"/>
  <c r="W46" i="70"/>
  <c r="D46" i="70"/>
  <c r="C46" i="70" s="1"/>
  <c r="AC46" i="70" s="1"/>
  <c r="AB45" i="70"/>
  <c r="AA45" i="70"/>
  <c r="Z45" i="70"/>
  <c r="Y45" i="70"/>
  <c r="X45" i="70"/>
  <c r="V45" i="70"/>
  <c r="U45" i="70"/>
  <c r="T45" i="70"/>
  <c r="S45" i="70"/>
  <c r="R45" i="70"/>
  <c r="Q45" i="70"/>
  <c r="P45" i="70"/>
  <c r="O45" i="70"/>
  <c r="N45" i="70"/>
  <c r="M45" i="70"/>
  <c r="L45" i="70"/>
  <c r="K45" i="70"/>
  <c r="J45" i="70"/>
  <c r="I45" i="70"/>
  <c r="H45" i="70"/>
  <c r="G45" i="70"/>
  <c r="F45" i="70"/>
  <c r="E45" i="70"/>
  <c r="W44" i="70"/>
  <c r="W43" i="70" s="1"/>
  <c r="D44" i="70"/>
  <c r="C44" i="70" s="1"/>
  <c r="C43" i="70" s="1"/>
  <c r="AB43" i="70"/>
  <c r="AA43" i="70"/>
  <c r="Z43" i="70"/>
  <c r="Y43" i="70"/>
  <c r="X43" i="70"/>
  <c r="V43" i="70"/>
  <c r="U43" i="70"/>
  <c r="T43" i="70"/>
  <c r="S43" i="70"/>
  <c r="R43" i="70"/>
  <c r="Q43" i="70"/>
  <c r="P43" i="70"/>
  <c r="O43" i="70"/>
  <c r="N43" i="70"/>
  <c r="M43" i="70"/>
  <c r="L43" i="70"/>
  <c r="K43" i="70"/>
  <c r="J43" i="70"/>
  <c r="I43" i="70"/>
  <c r="H43" i="70"/>
  <c r="G43" i="70"/>
  <c r="F43" i="70"/>
  <c r="E43" i="70"/>
  <c r="W42" i="70"/>
  <c r="D42" i="70"/>
  <c r="C42" i="70" s="1"/>
  <c r="W41" i="70"/>
  <c r="D41" i="70"/>
  <c r="C41" i="70" s="1"/>
  <c r="W40" i="70"/>
  <c r="D40" i="70"/>
  <c r="C40" i="70" s="1"/>
  <c r="W39" i="70"/>
  <c r="D39" i="70"/>
  <c r="C39" i="70" s="1"/>
  <c r="AB38" i="70"/>
  <c r="AA38" i="70"/>
  <c r="Z38" i="70"/>
  <c r="Y38" i="70"/>
  <c r="X38" i="70"/>
  <c r="V38" i="70"/>
  <c r="U38" i="70"/>
  <c r="T38" i="70"/>
  <c r="S38" i="70"/>
  <c r="R38" i="70"/>
  <c r="Q38" i="70"/>
  <c r="P38" i="70"/>
  <c r="O38" i="70"/>
  <c r="N38" i="70"/>
  <c r="M38" i="70"/>
  <c r="L38" i="70"/>
  <c r="K38" i="70"/>
  <c r="J38" i="70"/>
  <c r="I38" i="70"/>
  <c r="H38" i="70"/>
  <c r="G38" i="70"/>
  <c r="F38" i="70"/>
  <c r="E38" i="70"/>
  <c r="W37" i="70"/>
  <c r="D37" i="70"/>
  <c r="C37" i="70" s="1"/>
  <c r="AC37" i="70" s="1"/>
  <c r="W36" i="70"/>
  <c r="D36" i="70"/>
  <c r="C36" i="70" s="1"/>
  <c r="AB35" i="70"/>
  <c r="AA35" i="70"/>
  <c r="X35" i="70"/>
  <c r="V35" i="70"/>
  <c r="U35" i="70"/>
  <c r="T35" i="70"/>
  <c r="S35" i="70"/>
  <c r="R35" i="70"/>
  <c r="Q35" i="70"/>
  <c r="P35" i="70"/>
  <c r="O35" i="70"/>
  <c r="N35" i="70"/>
  <c r="M35" i="70"/>
  <c r="L35" i="70"/>
  <c r="K35" i="70"/>
  <c r="J35" i="70"/>
  <c r="I35" i="70"/>
  <c r="H35" i="70"/>
  <c r="G35" i="70"/>
  <c r="F35" i="70"/>
  <c r="E35" i="70"/>
  <c r="W34" i="70"/>
  <c r="D34" i="70"/>
  <c r="C34" i="70" s="1"/>
  <c r="AC34" i="70" s="1"/>
  <c r="W33" i="70"/>
  <c r="D33" i="70"/>
  <c r="C33" i="70" s="1"/>
  <c r="AC33" i="70" s="1"/>
  <c r="W32" i="70"/>
  <c r="D32" i="70"/>
  <c r="W31" i="70"/>
  <c r="D31" i="70"/>
  <c r="W30" i="70"/>
  <c r="D30" i="70"/>
  <c r="C30" i="70" s="1"/>
  <c r="AC30" i="70" s="1"/>
  <c r="W29" i="70"/>
  <c r="D29" i="70"/>
  <c r="C29" i="70" s="1"/>
  <c r="AD29" i="70" s="1"/>
  <c r="W28" i="70"/>
  <c r="D28" i="70"/>
  <c r="C28" i="70" s="1"/>
  <c r="W27" i="70"/>
  <c r="D27" i="70"/>
  <c r="C27" i="70" s="1"/>
  <c r="W26" i="70"/>
  <c r="D26" i="70"/>
  <c r="W25" i="70"/>
  <c r="D25" i="70"/>
  <c r="C25" i="70" s="1"/>
  <c r="AC25" i="70" s="1"/>
  <c r="W24" i="70"/>
  <c r="D24" i="70"/>
  <c r="W23" i="70"/>
  <c r="D23" i="70"/>
  <c r="C23" i="70" s="1"/>
  <c r="W22" i="70"/>
  <c r="D22" i="70"/>
  <c r="C22" i="70" s="1"/>
  <c r="AC22" i="70" s="1"/>
  <c r="W21" i="70"/>
  <c r="D21" i="70"/>
  <c r="C21" i="70" s="1"/>
  <c r="AD21" i="70" s="1"/>
  <c r="W20" i="70"/>
  <c r="D20" i="70"/>
  <c r="C20" i="70" s="1"/>
  <c r="W19" i="70"/>
  <c r="D19" i="70"/>
  <c r="C19" i="70" s="1"/>
  <c r="W18" i="70"/>
  <c r="D18" i="70"/>
  <c r="C18" i="70" s="1"/>
  <c r="AC18" i="70" s="1"/>
  <c r="W17" i="70"/>
  <c r="D17" i="70"/>
  <c r="AB16" i="70"/>
  <c r="AA16" i="70"/>
  <c r="Z16" i="70"/>
  <c r="Y16" i="70"/>
  <c r="X16" i="70"/>
  <c r="V16" i="70"/>
  <c r="U16" i="70"/>
  <c r="T16" i="70"/>
  <c r="S16" i="70"/>
  <c r="R16" i="70"/>
  <c r="Q16" i="70"/>
  <c r="P16" i="70"/>
  <c r="O16" i="70"/>
  <c r="N16" i="70"/>
  <c r="M16" i="70"/>
  <c r="L16" i="70"/>
  <c r="K16" i="70"/>
  <c r="J16" i="70"/>
  <c r="I16" i="70"/>
  <c r="H16" i="70"/>
  <c r="G16" i="70"/>
  <c r="F16" i="70"/>
  <c r="E16" i="70"/>
  <c r="AB15" i="70"/>
  <c r="AA15" i="70"/>
  <c r="Z15" i="70"/>
  <c r="Y15" i="70"/>
  <c r="X15" i="70"/>
  <c r="V15" i="70"/>
  <c r="U15" i="70"/>
  <c r="T15" i="70"/>
  <c r="S15" i="70"/>
  <c r="R15" i="70"/>
  <c r="Q15" i="70"/>
  <c r="P15" i="70"/>
  <c r="O15" i="70"/>
  <c r="N15" i="70"/>
  <c r="M15" i="70"/>
  <c r="L15" i="70"/>
  <c r="K15" i="70"/>
  <c r="J15" i="70"/>
  <c r="I15" i="70"/>
  <c r="H15" i="70"/>
  <c r="G15" i="70"/>
  <c r="F15" i="70"/>
  <c r="E15" i="70"/>
  <c r="W13" i="70"/>
  <c r="AD13" i="70" s="1"/>
  <c r="D13" i="70"/>
  <c r="AC13" i="70" s="1"/>
  <c r="W12" i="70"/>
  <c r="AD12" i="70" s="1"/>
  <c r="D12" i="70"/>
  <c r="AC12" i="70" s="1"/>
  <c r="D9" i="70"/>
  <c r="C9" i="70" s="1"/>
  <c r="AC9" i="70" s="1"/>
  <c r="K20" i="68"/>
  <c r="H42" i="67"/>
  <c r="E42" i="67"/>
  <c r="D42" i="67"/>
  <c r="C42" i="67"/>
  <c r="B42" i="67" s="1"/>
  <c r="H7" i="67"/>
  <c r="E7" i="67"/>
  <c r="D7" i="67"/>
  <c r="C7" i="67"/>
  <c r="C8" i="66"/>
  <c r="D8" i="65"/>
  <c r="U29" i="68"/>
  <c r="T29" i="68"/>
  <c r="S29" i="68"/>
  <c r="R29" i="68"/>
  <c r="P29" i="68"/>
  <c r="O29" i="68"/>
  <c r="N29" i="68"/>
  <c r="M29" i="68"/>
  <c r="K29" i="68"/>
  <c r="C29" i="68"/>
  <c r="U23" i="68"/>
  <c r="T23" i="68"/>
  <c r="S23" i="68"/>
  <c r="R23" i="68"/>
  <c r="P23" i="68"/>
  <c r="O23" i="68"/>
  <c r="N23" i="68"/>
  <c r="M23" i="68"/>
  <c r="K23" i="68"/>
  <c r="C23" i="68"/>
  <c r="U20" i="68"/>
  <c r="T20" i="68"/>
  <c r="S20" i="68"/>
  <c r="R20" i="68"/>
  <c r="P20" i="68"/>
  <c r="O20" i="68"/>
  <c r="N20" i="68"/>
  <c r="M20" i="68"/>
  <c r="C20" i="68"/>
  <c r="E16" i="68"/>
  <c r="F16" i="68"/>
  <c r="U12" i="68"/>
  <c r="T12" i="68"/>
  <c r="S12" i="68"/>
  <c r="R12" i="68"/>
  <c r="P12" i="68"/>
  <c r="O12" i="68"/>
  <c r="N12" i="68"/>
  <c r="M12" i="68"/>
  <c r="L12" i="68"/>
  <c r="K12" i="68"/>
  <c r="J12" i="68"/>
  <c r="I12" i="68"/>
  <c r="H12" i="68"/>
  <c r="G12" i="68"/>
  <c r="F12" i="68"/>
  <c r="E12" i="68"/>
  <c r="D12" i="68"/>
  <c r="H56" i="67"/>
  <c r="E56" i="67"/>
  <c r="D56" i="67"/>
  <c r="C56" i="67"/>
  <c r="H55" i="67"/>
  <c r="E55" i="67"/>
  <c r="D55" i="67"/>
  <c r="C55" i="67"/>
  <c r="H54" i="67"/>
  <c r="E54" i="67"/>
  <c r="D54" i="67"/>
  <c r="C54" i="67"/>
  <c r="H53" i="67"/>
  <c r="E53" i="67"/>
  <c r="D53" i="67"/>
  <c r="C53" i="67"/>
  <c r="H52" i="67"/>
  <c r="E52" i="67"/>
  <c r="D52" i="67"/>
  <c r="C52" i="67"/>
  <c r="H51" i="67"/>
  <c r="E51" i="67"/>
  <c r="D51" i="67"/>
  <c r="C51" i="67"/>
  <c r="H50" i="67"/>
  <c r="E50" i="67"/>
  <c r="D50" i="67"/>
  <c r="C50" i="67"/>
  <c r="H49" i="67"/>
  <c r="E49" i="67"/>
  <c r="D49" i="67"/>
  <c r="C49" i="67"/>
  <c r="H48" i="67"/>
  <c r="E48" i="67"/>
  <c r="D48" i="67"/>
  <c r="C48" i="67"/>
  <c r="H47" i="67"/>
  <c r="E47" i="67"/>
  <c r="D47" i="67"/>
  <c r="C47" i="67"/>
  <c r="H46" i="67"/>
  <c r="E46" i="67"/>
  <c r="D46" i="67"/>
  <c r="C46" i="67"/>
  <c r="H45" i="67"/>
  <c r="E45" i="67"/>
  <c r="D45" i="67"/>
  <c r="C45" i="67"/>
  <c r="J43" i="67"/>
  <c r="S55" i="67" s="1"/>
  <c r="I43" i="67"/>
  <c r="R49" i="67" s="1"/>
  <c r="G43" i="67"/>
  <c r="P47" i="67" s="1"/>
  <c r="F43" i="67"/>
  <c r="O46" i="67" s="1"/>
  <c r="H29" i="67"/>
  <c r="E29" i="67"/>
  <c r="D29" i="67"/>
  <c r="C29" i="67"/>
  <c r="H28" i="67"/>
  <c r="E28" i="67"/>
  <c r="D28" i="67"/>
  <c r="C28" i="67"/>
  <c r="H27" i="67"/>
  <c r="E27" i="67"/>
  <c r="D27" i="67"/>
  <c r="C27" i="67"/>
  <c r="H26" i="67"/>
  <c r="E26" i="67"/>
  <c r="D26" i="67"/>
  <c r="C26" i="67"/>
  <c r="H25" i="67"/>
  <c r="E25" i="67"/>
  <c r="D25" i="67"/>
  <c r="C25" i="67"/>
  <c r="H24" i="67"/>
  <c r="E24" i="67"/>
  <c r="D24" i="67"/>
  <c r="C24" i="67"/>
  <c r="H23" i="67"/>
  <c r="E23" i="67"/>
  <c r="D23" i="67"/>
  <c r="C23" i="67"/>
  <c r="H22" i="67"/>
  <c r="E22" i="67"/>
  <c r="D22" i="67"/>
  <c r="C22" i="67"/>
  <c r="H21" i="67"/>
  <c r="E21" i="67"/>
  <c r="D21" i="67"/>
  <c r="C21" i="67"/>
  <c r="H20" i="67"/>
  <c r="E20" i="67"/>
  <c r="D20" i="67"/>
  <c r="C20" i="67"/>
  <c r="H19" i="67"/>
  <c r="E19" i="67"/>
  <c r="D19" i="67"/>
  <c r="C19" i="67"/>
  <c r="H18" i="67"/>
  <c r="E18" i="67"/>
  <c r="D18" i="67"/>
  <c r="C18" i="67"/>
  <c r="H17" i="67"/>
  <c r="E17" i="67"/>
  <c r="D17" i="67"/>
  <c r="C17" i="67"/>
  <c r="H16" i="67"/>
  <c r="E16" i="67"/>
  <c r="D16" i="67"/>
  <c r="C16" i="67"/>
  <c r="H15" i="67"/>
  <c r="E15" i="67"/>
  <c r="D15" i="67"/>
  <c r="C15" i="67"/>
  <c r="H14" i="67"/>
  <c r="E14" i="67"/>
  <c r="D14" i="67"/>
  <c r="C14" i="67"/>
  <c r="H13" i="67"/>
  <c r="E13" i="67"/>
  <c r="D13" i="67"/>
  <c r="C13" i="67"/>
  <c r="H12" i="67"/>
  <c r="E12" i="67"/>
  <c r="D12" i="67"/>
  <c r="C12" i="67"/>
  <c r="H11" i="67"/>
  <c r="E11" i="67"/>
  <c r="D11" i="67"/>
  <c r="C11" i="67"/>
  <c r="H10" i="67"/>
  <c r="E10" i="67"/>
  <c r="D10" i="67"/>
  <c r="C10" i="67"/>
  <c r="J8" i="67"/>
  <c r="S12" i="67" s="1"/>
  <c r="I8" i="67"/>
  <c r="R17" i="67" s="1"/>
  <c r="G8" i="67"/>
  <c r="P25" i="67" s="1"/>
  <c r="F8" i="67"/>
  <c r="O25" i="67" s="1"/>
  <c r="C58" i="66"/>
  <c r="C57" i="66"/>
  <c r="C56" i="66"/>
  <c r="C55" i="66"/>
  <c r="C54" i="66"/>
  <c r="C53" i="66"/>
  <c r="C52" i="66"/>
  <c r="C51" i="66"/>
  <c r="C50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3" i="66"/>
  <c r="C12" i="66"/>
  <c r="C11" i="66"/>
  <c r="E9" i="66"/>
  <c r="D9" i="66"/>
  <c r="E61" i="65"/>
  <c r="E60" i="65" s="1"/>
  <c r="D61" i="65"/>
  <c r="D60" i="65" s="1"/>
  <c r="AW60" i="65"/>
  <c r="AV60" i="65"/>
  <c r="AU60" i="65"/>
  <c r="AT60" i="65"/>
  <c r="AS60" i="65"/>
  <c r="AR60" i="65"/>
  <c r="AQ60" i="65"/>
  <c r="AP60" i="65"/>
  <c r="AO60" i="65"/>
  <c r="AN60" i="65"/>
  <c r="AM60" i="65"/>
  <c r="AL60" i="65"/>
  <c r="AK60" i="65"/>
  <c r="AJ60" i="65"/>
  <c r="AE60" i="65"/>
  <c r="AD60" i="65"/>
  <c r="AC60" i="65"/>
  <c r="AB60" i="65"/>
  <c r="AA60" i="65"/>
  <c r="Z60" i="65"/>
  <c r="Y60" i="65"/>
  <c r="X60" i="65"/>
  <c r="W60" i="65"/>
  <c r="V60" i="65"/>
  <c r="U60" i="65"/>
  <c r="T60" i="65"/>
  <c r="S60" i="65"/>
  <c r="R60" i="65"/>
  <c r="Q60" i="65"/>
  <c r="P60" i="65"/>
  <c r="O60" i="65"/>
  <c r="N60" i="65"/>
  <c r="M60" i="65"/>
  <c r="L60" i="65"/>
  <c r="K60" i="65"/>
  <c r="J60" i="65"/>
  <c r="I60" i="65"/>
  <c r="H60" i="65"/>
  <c r="G60" i="65"/>
  <c r="F60" i="65"/>
  <c r="E59" i="65"/>
  <c r="E58" i="65" s="1"/>
  <c r="D59" i="65"/>
  <c r="D58" i="65" s="1"/>
  <c r="AW58" i="65"/>
  <c r="AV58" i="65"/>
  <c r="AU58" i="65"/>
  <c r="AT58" i="65"/>
  <c r="AS58" i="65"/>
  <c r="AR58" i="65"/>
  <c r="AQ58" i="65"/>
  <c r="AP58" i="65"/>
  <c r="AO58" i="65"/>
  <c r="AM58" i="65"/>
  <c r="AL58" i="65"/>
  <c r="AK58" i="65"/>
  <c r="AJ58" i="65"/>
  <c r="AE58" i="65"/>
  <c r="AD58" i="65"/>
  <c r="AC58" i="65"/>
  <c r="AB58" i="65"/>
  <c r="AA58" i="65"/>
  <c r="Z58" i="65"/>
  <c r="Y58" i="65"/>
  <c r="X58" i="65"/>
  <c r="W58" i="65"/>
  <c r="V58" i="65"/>
  <c r="U58" i="65"/>
  <c r="T58" i="65"/>
  <c r="S58" i="65"/>
  <c r="R58" i="65"/>
  <c r="Q58" i="65"/>
  <c r="P58" i="65"/>
  <c r="O58" i="65"/>
  <c r="N58" i="65"/>
  <c r="M58" i="65"/>
  <c r="L58" i="65"/>
  <c r="K58" i="65"/>
  <c r="J58" i="65"/>
  <c r="I58" i="65"/>
  <c r="H58" i="65"/>
  <c r="G58" i="65"/>
  <c r="F58" i="65"/>
  <c r="E57" i="65"/>
  <c r="D57" i="65"/>
  <c r="E56" i="65"/>
  <c r="D56" i="65"/>
  <c r="AW55" i="65"/>
  <c r="AV55" i="65"/>
  <c r="AU55" i="65"/>
  <c r="AT55" i="65"/>
  <c r="AS55" i="65"/>
  <c r="AR55" i="65"/>
  <c r="AQ55" i="65"/>
  <c r="AP55" i="65"/>
  <c r="AO55" i="65"/>
  <c r="AN55" i="65"/>
  <c r="AM55" i="65"/>
  <c r="AL55" i="65"/>
  <c r="AK55" i="65"/>
  <c r="AJ55" i="65"/>
  <c r="AE55" i="65"/>
  <c r="AD55" i="65"/>
  <c r="AC55" i="65"/>
  <c r="AB55" i="65"/>
  <c r="AA55" i="65"/>
  <c r="Z55" i="65"/>
  <c r="Y55" i="65"/>
  <c r="X55" i="65"/>
  <c r="W55" i="65"/>
  <c r="V55" i="65"/>
  <c r="U55" i="65"/>
  <c r="T55" i="65"/>
  <c r="S55" i="65"/>
  <c r="R55" i="65"/>
  <c r="Q55" i="65"/>
  <c r="P55" i="65"/>
  <c r="O55" i="65"/>
  <c r="N55" i="65"/>
  <c r="M55" i="65"/>
  <c r="L55" i="65"/>
  <c r="K55" i="65"/>
  <c r="J55" i="65"/>
  <c r="I55" i="65"/>
  <c r="H55" i="65"/>
  <c r="G55" i="65"/>
  <c r="F55" i="65"/>
  <c r="E54" i="65"/>
  <c r="D54" i="65"/>
  <c r="E53" i="65"/>
  <c r="D53" i="65"/>
  <c r="AW52" i="65"/>
  <c r="AV52" i="65"/>
  <c r="AU52" i="65"/>
  <c r="AT52" i="65"/>
  <c r="AS52" i="65"/>
  <c r="AR52" i="65"/>
  <c r="AQ52" i="65"/>
  <c r="AP52" i="65"/>
  <c r="AO52" i="65"/>
  <c r="AN52" i="65"/>
  <c r="AM52" i="65"/>
  <c r="AL52" i="65"/>
  <c r="AK52" i="65"/>
  <c r="AJ52" i="65"/>
  <c r="AE52" i="65"/>
  <c r="AD52" i="65"/>
  <c r="AC52" i="65"/>
  <c r="AB52" i="65"/>
  <c r="AA52" i="65"/>
  <c r="Z52" i="65"/>
  <c r="Y52" i="65"/>
  <c r="X52" i="65"/>
  <c r="W52" i="65"/>
  <c r="V52" i="65"/>
  <c r="U52" i="65"/>
  <c r="T52" i="65"/>
  <c r="S52" i="65"/>
  <c r="R52" i="65"/>
  <c r="Q52" i="65"/>
  <c r="P52" i="65"/>
  <c r="O52" i="65"/>
  <c r="N52" i="65"/>
  <c r="M52" i="65"/>
  <c r="L52" i="65"/>
  <c r="K52" i="65"/>
  <c r="J52" i="65"/>
  <c r="I52" i="65"/>
  <c r="H52" i="65"/>
  <c r="G52" i="65"/>
  <c r="F52" i="65"/>
  <c r="E51" i="65"/>
  <c r="D51" i="65"/>
  <c r="E50" i="65"/>
  <c r="D50" i="65"/>
  <c r="E49" i="65"/>
  <c r="D49" i="65"/>
  <c r="AW48" i="65"/>
  <c r="AU48" i="65"/>
  <c r="AT48" i="65"/>
  <c r="AS48" i="65"/>
  <c r="AR48" i="65"/>
  <c r="AQ48" i="65"/>
  <c r="AP48" i="65"/>
  <c r="AO48" i="65"/>
  <c r="AN48" i="65"/>
  <c r="AM48" i="65"/>
  <c r="AL48" i="65"/>
  <c r="AK48" i="65"/>
  <c r="AJ48" i="65"/>
  <c r="AE48" i="65"/>
  <c r="AD48" i="65"/>
  <c r="AC48" i="65"/>
  <c r="AB48" i="65"/>
  <c r="AA48" i="65"/>
  <c r="Z48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7" i="65"/>
  <c r="D47" i="65"/>
  <c r="E46" i="65"/>
  <c r="D46" i="65"/>
  <c r="E45" i="65"/>
  <c r="D45" i="65"/>
  <c r="AW44" i="65"/>
  <c r="AV44" i="65"/>
  <c r="AU44" i="65"/>
  <c r="AT44" i="65"/>
  <c r="AS44" i="65"/>
  <c r="AR44" i="65"/>
  <c r="AQ44" i="65"/>
  <c r="AP44" i="65"/>
  <c r="AO44" i="65"/>
  <c r="AN44" i="65"/>
  <c r="AM44" i="65"/>
  <c r="AL44" i="65"/>
  <c r="AK44" i="65"/>
  <c r="AJ44" i="65"/>
  <c r="AE44" i="65"/>
  <c r="AD44" i="65"/>
  <c r="AC44" i="65"/>
  <c r="AB44" i="65"/>
  <c r="AA44" i="65"/>
  <c r="Z44" i="65"/>
  <c r="Y44" i="65"/>
  <c r="X44" i="65"/>
  <c r="W44" i="65"/>
  <c r="V44" i="65"/>
  <c r="U44" i="65"/>
  <c r="T44" i="65"/>
  <c r="S44" i="65"/>
  <c r="R44" i="65"/>
  <c r="Q44" i="65"/>
  <c r="P44" i="65"/>
  <c r="O44" i="65"/>
  <c r="N44" i="65"/>
  <c r="M44" i="65"/>
  <c r="L44" i="65"/>
  <c r="K44" i="65"/>
  <c r="J44" i="65"/>
  <c r="I44" i="65"/>
  <c r="H44" i="65"/>
  <c r="G44" i="65"/>
  <c r="F44" i="65"/>
  <c r="E43" i="65"/>
  <c r="D43" i="65"/>
  <c r="E42" i="65"/>
  <c r="D42" i="65"/>
  <c r="AW41" i="65"/>
  <c r="AV41" i="65"/>
  <c r="AU41" i="65"/>
  <c r="AT41" i="65"/>
  <c r="AS41" i="65"/>
  <c r="AR41" i="65"/>
  <c r="AQ41" i="65"/>
  <c r="AP41" i="65"/>
  <c r="AO41" i="65"/>
  <c r="AN41" i="65"/>
  <c r="AM41" i="65"/>
  <c r="AL41" i="65"/>
  <c r="AK41" i="65"/>
  <c r="AJ41" i="65"/>
  <c r="AE41" i="65"/>
  <c r="AD41" i="65"/>
  <c r="AC41" i="65"/>
  <c r="AB41" i="65"/>
  <c r="AA41" i="65"/>
  <c r="Z41" i="65"/>
  <c r="Y41" i="65"/>
  <c r="X41" i="65"/>
  <c r="W41" i="65"/>
  <c r="V41" i="65"/>
  <c r="U41" i="65"/>
  <c r="T41" i="65"/>
  <c r="S41" i="65"/>
  <c r="R41" i="65"/>
  <c r="Q41" i="65"/>
  <c r="P41" i="65"/>
  <c r="O41" i="65"/>
  <c r="N41" i="65"/>
  <c r="M41" i="65"/>
  <c r="L41" i="65"/>
  <c r="K41" i="65"/>
  <c r="J41" i="65"/>
  <c r="I41" i="65"/>
  <c r="H41" i="65"/>
  <c r="G41" i="65"/>
  <c r="F41" i="65"/>
  <c r="E40" i="65"/>
  <c r="E39" i="65" s="1"/>
  <c r="D40" i="65"/>
  <c r="D39" i="65" s="1"/>
  <c r="AW39" i="65"/>
  <c r="AV39" i="65"/>
  <c r="AU39" i="65"/>
  <c r="AT39" i="65"/>
  <c r="AS39" i="65"/>
  <c r="AR39" i="65"/>
  <c r="AQ39" i="65"/>
  <c r="AP39" i="65"/>
  <c r="AO39" i="65"/>
  <c r="AN39" i="65"/>
  <c r="AM39" i="65"/>
  <c r="AL39" i="65"/>
  <c r="AK39" i="65"/>
  <c r="AJ39" i="65"/>
  <c r="AE39" i="65"/>
  <c r="AD39" i="65"/>
  <c r="AC39" i="65"/>
  <c r="AB39" i="65"/>
  <c r="AA39" i="65"/>
  <c r="Z39" i="65"/>
  <c r="Y39" i="65"/>
  <c r="X39" i="65"/>
  <c r="W39" i="65"/>
  <c r="V39" i="65"/>
  <c r="U39" i="65"/>
  <c r="T39" i="65"/>
  <c r="S39" i="65"/>
  <c r="R39" i="65"/>
  <c r="Q39" i="65"/>
  <c r="P39" i="65"/>
  <c r="O39" i="65"/>
  <c r="N39" i="65"/>
  <c r="M39" i="65"/>
  <c r="L39" i="65"/>
  <c r="K39" i="65"/>
  <c r="J39" i="65"/>
  <c r="I39" i="65"/>
  <c r="H39" i="65"/>
  <c r="G39" i="65"/>
  <c r="F39" i="65"/>
  <c r="E38" i="65"/>
  <c r="D38" i="65"/>
  <c r="E37" i="65"/>
  <c r="D37" i="65"/>
  <c r="E36" i="65"/>
  <c r="D36" i="65"/>
  <c r="E35" i="65"/>
  <c r="D35" i="65"/>
  <c r="AW34" i="65"/>
  <c r="AV34" i="65"/>
  <c r="AU34" i="65"/>
  <c r="AT34" i="65"/>
  <c r="AS34" i="65"/>
  <c r="AR34" i="65"/>
  <c r="AQ34" i="65"/>
  <c r="AP34" i="65"/>
  <c r="AO34" i="65"/>
  <c r="AN34" i="65"/>
  <c r="AM34" i="65"/>
  <c r="AL34" i="65"/>
  <c r="AK34" i="65"/>
  <c r="AJ34" i="65"/>
  <c r="AE34" i="65"/>
  <c r="AD34" i="65"/>
  <c r="AC34" i="65"/>
  <c r="AB34" i="65"/>
  <c r="AA34" i="65"/>
  <c r="Z34" i="65"/>
  <c r="Y34" i="65"/>
  <c r="X34" i="65"/>
  <c r="W34" i="65"/>
  <c r="V34" i="65"/>
  <c r="U34" i="65"/>
  <c r="T34" i="65"/>
  <c r="S34" i="65"/>
  <c r="R34" i="65"/>
  <c r="Q34" i="65"/>
  <c r="P34" i="65"/>
  <c r="O34" i="65"/>
  <c r="N34" i="65"/>
  <c r="M34" i="65"/>
  <c r="L34" i="65"/>
  <c r="K34" i="65"/>
  <c r="J34" i="65"/>
  <c r="I34" i="65"/>
  <c r="H34" i="65"/>
  <c r="G34" i="65"/>
  <c r="F34" i="65"/>
  <c r="E33" i="65"/>
  <c r="D33" i="65"/>
  <c r="E32" i="65"/>
  <c r="D32" i="65"/>
  <c r="AW31" i="65"/>
  <c r="AV31" i="65"/>
  <c r="AU31" i="65"/>
  <c r="AT31" i="65"/>
  <c r="AS31" i="65"/>
  <c r="AR31" i="65"/>
  <c r="AQ31" i="65"/>
  <c r="AP31" i="65"/>
  <c r="AO31" i="65"/>
  <c r="AN31" i="65"/>
  <c r="AM31" i="65"/>
  <c r="AL31" i="65"/>
  <c r="AK31" i="65"/>
  <c r="AJ31" i="65"/>
  <c r="AE31" i="65"/>
  <c r="AD31" i="65"/>
  <c r="AC31" i="65"/>
  <c r="AB31" i="65"/>
  <c r="AA31" i="65"/>
  <c r="Z31" i="65"/>
  <c r="Y31" i="65"/>
  <c r="X31" i="65"/>
  <c r="W31" i="65"/>
  <c r="V31" i="65"/>
  <c r="U31" i="65"/>
  <c r="T31" i="65"/>
  <c r="S31" i="65"/>
  <c r="R31" i="65"/>
  <c r="Q31" i="65"/>
  <c r="P31" i="65"/>
  <c r="O31" i="65"/>
  <c r="N31" i="65"/>
  <c r="M31" i="65"/>
  <c r="L31" i="65"/>
  <c r="K31" i="65"/>
  <c r="J31" i="65"/>
  <c r="I31" i="65"/>
  <c r="H31" i="65"/>
  <c r="G31" i="65"/>
  <c r="F31" i="65"/>
  <c r="E30" i="65"/>
  <c r="D30" i="65"/>
  <c r="E29" i="65"/>
  <c r="D29" i="65"/>
  <c r="E28" i="65"/>
  <c r="D28" i="65"/>
  <c r="E27" i="65"/>
  <c r="D27" i="65"/>
  <c r="E26" i="65"/>
  <c r="D26" i="65"/>
  <c r="E25" i="65"/>
  <c r="D25" i="65"/>
  <c r="E24" i="65"/>
  <c r="D24" i="65"/>
  <c r="E23" i="65"/>
  <c r="D23" i="65"/>
  <c r="E22" i="65"/>
  <c r="D22" i="65"/>
  <c r="E21" i="65"/>
  <c r="D21" i="65"/>
  <c r="E20" i="65"/>
  <c r="D20" i="65"/>
  <c r="E19" i="65"/>
  <c r="D19" i="65"/>
  <c r="E18" i="65"/>
  <c r="D18" i="65"/>
  <c r="E17" i="65"/>
  <c r="D17" i="65"/>
  <c r="E16" i="65"/>
  <c r="D16" i="65"/>
  <c r="E15" i="65"/>
  <c r="D15" i="65"/>
  <c r="E14" i="65"/>
  <c r="D14" i="65"/>
  <c r="E13" i="65"/>
  <c r="D13" i="65"/>
  <c r="AW12" i="65"/>
  <c r="AV12" i="65"/>
  <c r="AU12" i="65"/>
  <c r="AT12" i="65"/>
  <c r="AS12" i="65"/>
  <c r="AR12" i="65"/>
  <c r="AQ12" i="65"/>
  <c r="AP12" i="65"/>
  <c r="AO12" i="65"/>
  <c r="AN12" i="65"/>
  <c r="AM12" i="65"/>
  <c r="AL12" i="65"/>
  <c r="AK12" i="65"/>
  <c r="AJ12" i="65"/>
  <c r="AE12" i="65"/>
  <c r="AD12" i="65"/>
  <c r="AC12" i="65"/>
  <c r="AB12" i="65"/>
  <c r="AA12" i="65"/>
  <c r="Y12" i="65"/>
  <c r="X12" i="65"/>
  <c r="W12" i="65"/>
  <c r="V12" i="65"/>
  <c r="U12" i="65"/>
  <c r="T12" i="65"/>
  <c r="S12" i="65"/>
  <c r="R12" i="65"/>
  <c r="Q12" i="65"/>
  <c r="P12" i="65"/>
  <c r="O12" i="65"/>
  <c r="N12" i="65"/>
  <c r="M12" i="65"/>
  <c r="L12" i="65"/>
  <c r="K12" i="65"/>
  <c r="J12" i="65"/>
  <c r="I12" i="65"/>
  <c r="H12" i="65"/>
  <c r="G12" i="65"/>
  <c r="F12" i="65"/>
  <c r="AW11" i="65"/>
  <c r="AV11" i="65"/>
  <c r="AU11" i="65"/>
  <c r="AT11" i="65"/>
  <c r="AS11" i="65"/>
  <c r="AR11" i="65"/>
  <c r="AQ11" i="65"/>
  <c r="AP11" i="65"/>
  <c r="AO11" i="65"/>
  <c r="AN11" i="65"/>
  <c r="AM11" i="65"/>
  <c r="AL11" i="65"/>
  <c r="AK11" i="65"/>
  <c r="AJ11" i="65"/>
  <c r="AE11" i="65"/>
  <c r="AD11" i="65"/>
  <c r="AC11" i="65"/>
  <c r="AB11" i="65"/>
  <c r="AA11" i="65"/>
  <c r="Z11" i="65"/>
  <c r="Y11" i="65"/>
  <c r="X11" i="65"/>
  <c r="W11" i="65"/>
  <c r="V11" i="65"/>
  <c r="U11" i="65"/>
  <c r="T11" i="65"/>
  <c r="S11" i="65"/>
  <c r="R11" i="65"/>
  <c r="Q11" i="65"/>
  <c r="P11" i="65"/>
  <c r="O11" i="65"/>
  <c r="N11" i="65"/>
  <c r="M11" i="65"/>
  <c r="L11" i="65"/>
  <c r="K11" i="65"/>
  <c r="J11" i="65"/>
  <c r="I11" i="65"/>
  <c r="H11" i="65"/>
  <c r="G11" i="65"/>
  <c r="F11" i="65"/>
  <c r="N16" i="68"/>
  <c r="I16" i="68"/>
  <c r="G16" i="68"/>
  <c r="H16" i="68"/>
  <c r="C50" i="70"/>
  <c r="AB49" i="72"/>
  <c r="AD27" i="72"/>
  <c r="S45" i="67"/>
  <c r="R20" i="67"/>
  <c r="R13" i="67"/>
  <c r="R18" i="67"/>
  <c r="D43" i="70"/>
  <c r="AC44" i="70"/>
  <c r="AD40" i="70"/>
  <c r="AC41" i="70"/>
  <c r="C32" i="70"/>
  <c r="AD32" i="70" s="1"/>
  <c r="C26" i="70"/>
  <c r="C31" i="70"/>
  <c r="I49" i="72"/>
  <c r="AH9" i="72"/>
  <c r="C73" i="72"/>
  <c r="AF9" i="72"/>
  <c r="AG27" i="72"/>
  <c r="C71" i="72"/>
  <c r="R22" i="67" l="1"/>
  <c r="AD28" i="70"/>
  <c r="AD61" i="70"/>
  <c r="R16" i="67"/>
  <c r="R23" i="67"/>
  <c r="C69" i="72"/>
  <c r="C67" i="72" s="1"/>
  <c r="AD26" i="70"/>
  <c r="R24" i="67"/>
  <c r="R28" i="67"/>
  <c r="R21" i="67"/>
  <c r="AI9" i="72"/>
  <c r="U9" i="72"/>
  <c r="R19" i="67"/>
  <c r="C59" i="65"/>
  <c r="C58" i="65" s="1"/>
  <c r="C16" i="68"/>
  <c r="C10" i="68" s="1"/>
  <c r="AD53" i="70"/>
  <c r="O27" i="72"/>
  <c r="B13" i="68"/>
  <c r="C12" i="68"/>
  <c r="N10" i="68"/>
  <c r="R10" i="68"/>
  <c r="Q16" i="68"/>
  <c r="Q10" i="68" s="1"/>
  <c r="P16" i="68"/>
  <c r="D10" i="68"/>
  <c r="F10" i="68"/>
  <c r="B28" i="67"/>
  <c r="R27" i="67"/>
  <c r="R15" i="67"/>
  <c r="R25" i="67"/>
  <c r="R11" i="67"/>
  <c r="B13" i="67"/>
  <c r="P26" i="67"/>
  <c r="S50" i="67"/>
  <c r="B10" i="67"/>
  <c r="B7" i="67"/>
  <c r="E52" i="65"/>
  <c r="AL9" i="65"/>
  <c r="AM9" i="65"/>
  <c r="F9" i="65"/>
  <c r="Z9" i="65"/>
  <c r="K9" i="65"/>
  <c r="G9" i="65"/>
  <c r="Q9" i="65"/>
  <c r="S9" i="65"/>
  <c r="J9" i="65"/>
  <c r="C8" i="65"/>
  <c r="AD49" i="72"/>
  <c r="AE49" i="72"/>
  <c r="Q49" i="72"/>
  <c r="O49" i="72"/>
  <c r="N49" i="72"/>
  <c r="C72" i="72"/>
  <c r="E67" i="72"/>
  <c r="C56" i="72"/>
  <c r="Q9" i="72"/>
  <c r="AE9" i="72"/>
  <c r="AA27" i="72"/>
  <c r="V9" i="72"/>
  <c r="C18" i="72"/>
  <c r="C22" i="72"/>
  <c r="M9" i="72"/>
  <c r="J9" i="72"/>
  <c r="C32" i="72"/>
  <c r="F27" i="72"/>
  <c r="AF49" i="72"/>
  <c r="AC49" i="72"/>
  <c r="J49" i="72"/>
  <c r="X49" i="72"/>
  <c r="Y49" i="72"/>
  <c r="G49" i="72"/>
  <c r="AB9" i="72"/>
  <c r="K9" i="72"/>
  <c r="C29" i="72"/>
  <c r="AA11" i="72"/>
  <c r="AA9" i="72" s="1"/>
  <c r="L11" i="72"/>
  <c r="L9" i="72" s="1"/>
  <c r="I11" i="72"/>
  <c r="AC64" i="71"/>
  <c r="AD65" i="71"/>
  <c r="W52" i="70"/>
  <c r="W15" i="70"/>
  <c r="AD30" i="70"/>
  <c r="AD22" i="70"/>
  <c r="AD18" i="70"/>
  <c r="C58" i="70"/>
  <c r="AD58" i="70" s="1"/>
  <c r="AD46" i="70"/>
  <c r="AD23" i="70"/>
  <c r="Z10" i="70"/>
  <c r="AD65" i="70"/>
  <c r="V10" i="70"/>
  <c r="H10" i="70"/>
  <c r="C59" i="70"/>
  <c r="AD59" i="70" s="1"/>
  <c r="AC61" i="70"/>
  <c r="W56" i="70"/>
  <c r="AD51" i="70"/>
  <c r="AB10" i="70"/>
  <c r="G10" i="70"/>
  <c r="W35" i="70"/>
  <c r="D16" i="70"/>
  <c r="R10" i="70"/>
  <c r="O10" i="70"/>
  <c r="AC46" i="61"/>
  <c r="C56" i="61"/>
  <c r="AD56" i="61" s="1"/>
  <c r="V29" i="68"/>
  <c r="S16" i="68"/>
  <c r="S10" i="68" s="1"/>
  <c r="T16" i="68"/>
  <c r="T10" i="68" s="1"/>
  <c r="X22" i="68"/>
  <c r="X25" i="68"/>
  <c r="U10" i="68"/>
  <c r="B29" i="68"/>
  <c r="W29" i="68" s="1"/>
  <c r="M16" i="68"/>
  <c r="M10" i="68" s="1"/>
  <c r="L10" i="68"/>
  <c r="B18" i="68"/>
  <c r="W18" i="68" s="1"/>
  <c r="B23" i="68"/>
  <c r="W23" i="68" s="1"/>
  <c r="J10" i="68"/>
  <c r="X31" i="68"/>
  <c r="X21" i="68"/>
  <c r="B20" i="68"/>
  <c r="X17" i="68"/>
  <c r="E10" i="68"/>
  <c r="B14" i="68"/>
  <c r="X14" i="68" s="1"/>
  <c r="H10" i="68"/>
  <c r="G10" i="68"/>
  <c r="S54" i="67"/>
  <c r="S56" i="67"/>
  <c r="S52" i="67"/>
  <c r="S51" i="67"/>
  <c r="S47" i="67"/>
  <c r="S53" i="67"/>
  <c r="S46" i="67"/>
  <c r="S49" i="67"/>
  <c r="S48" i="67"/>
  <c r="R55" i="67"/>
  <c r="R51" i="67"/>
  <c r="R52" i="67"/>
  <c r="R47" i="67"/>
  <c r="R53" i="67"/>
  <c r="R56" i="67"/>
  <c r="R50" i="67"/>
  <c r="P54" i="67"/>
  <c r="P53" i="67"/>
  <c r="B52" i="67"/>
  <c r="O56" i="67"/>
  <c r="O51" i="67"/>
  <c r="O50" i="67"/>
  <c r="B45" i="67"/>
  <c r="E43" i="67"/>
  <c r="N56" i="67" s="1"/>
  <c r="R48" i="67"/>
  <c r="B46" i="67"/>
  <c r="B48" i="67"/>
  <c r="B50" i="67"/>
  <c r="B54" i="67"/>
  <c r="R45" i="67"/>
  <c r="R46" i="67"/>
  <c r="R54" i="67"/>
  <c r="B47" i="67"/>
  <c r="B49" i="67"/>
  <c r="B53" i="67"/>
  <c r="B55" i="67"/>
  <c r="O48" i="67"/>
  <c r="O45" i="67"/>
  <c r="O52" i="67"/>
  <c r="O53" i="67"/>
  <c r="B56" i="67"/>
  <c r="C43" i="67"/>
  <c r="L47" i="67" s="1"/>
  <c r="P45" i="67"/>
  <c r="O47" i="67"/>
  <c r="O55" i="67"/>
  <c r="O54" i="67"/>
  <c r="O49" i="67"/>
  <c r="S28" i="67"/>
  <c r="S25" i="67"/>
  <c r="B20" i="67"/>
  <c r="P27" i="67"/>
  <c r="P28" i="67"/>
  <c r="P16" i="67"/>
  <c r="B12" i="67"/>
  <c r="B11" i="67"/>
  <c r="O18" i="67"/>
  <c r="O20" i="67"/>
  <c r="O19" i="67"/>
  <c r="O22" i="67"/>
  <c r="O16" i="67"/>
  <c r="O17" i="67"/>
  <c r="O24" i="67"/>
  <c r="O10" i="67"/>
  <c r="O21" i="67"/>
  <c r="O15" i="67"/>
  <c r="O29" i="67"/>
  <c r="O28" i="67"/>
  <c r="O14" i="67"/>
  <c r="O26" i="67"/>
  <c r="O23" i="67"/>
  <c r="O12" i="67"/>
  <c r="O13" i="67"/>
  <c r="O11" i="67"/>
  <c r="O27" i="67"/>
  <c r="S10" i="67"/>
  <c r="S23" i="67"/>
  <c r="S11" i="67"/>
  <c r="S18" i="67"/>
  <c r="B18" i="67"/>
  <c r="B22" i="67"/>
  <c r="B24" i="67"/>
  <c r="S22" i="67"/>
  <c r="S20" i="67"/>
  <c r="R12" i="67"/>
  <c r="R14" i="67"/>
  <c r="R26" i="67"/>
  <c r="S21" i="67"/>
  <c r="S26" i="67"/>
  <c r="H8" i="67"/>
  <c r="Q16" i="67" s="1"/>
  <c r="S15" i="67"/>
  <c r="S14" i="67"/>
  <c r="B19" i="67"/>
  <c r="B21" i="67"/>
  <c r="B25" i="67"/>
  <c r="B29" i="67"/>
  <c r="S19" i="67"/>
  <c r="S24" i="67"/>
  <c r="S17" i="67"/>
  <c r="S27" i="67"/>
  <c r="S13" i="67"/>
  <c r="R10" i="67"/>
  <c r="S16" i="67"/>
  <c r="R29" i="67"/>
  <c r="S29" i="67"/>
  <c r="E8" i="67"/>
  <c r="N12" i="67" s="1"/>
  <c r="P11" i="67"/>
  <c r="B15" i="67"/>
  <c r="B17" i="67"/>
  <c r="B27" i="67"/>
  <c r="P23" i="67"/>
  <c r="P24" i="67"/>
  <c r="B26" i="67"/>
  <c r="C9" i="66"/>
  <c r="AV9" i="65"/>
  <c r="AW9" i="65"/>
  <c r="C51" i="65"/>
  <c r="AU9" i="65"/>
  <c r="AT9" i="65"/>
  <c r="C47" i="65"/>
  <c r="AS9" i="65"/>
  <c r="AR9" i="65"/>
  <c r="AQ9" i="65"/>
  <c r="AP9" i="65"/>
  <c r="D44" i="65"/>
  <c r="AN9" i="65"/>
  <c r="AK9" i="65"/>
  <c r="C37" i="65"/>
  <c r="AJ9" i="65"/>
  <c r="AE9" i="65"/>
  <c r="C46" i="65"/>
  <c r="AD9" i="65"/>
  <c r="AB9" i="65"/>
  <c r="AA9" i="65"/>
  <c r="Y9" i="65"/>
  <c r="C61" i="65"/>
  <c r="C60" i="65" s="1"/>
  <c r="X9" i="65"/>
  <c r="C50" i="65"/>
  <c r="E44" i="65"/>
  <c r="W9" i="65"/>
  <c r="E34" i="65"/>
  <c r="D52" i="65"/>
  <c r="V9" i="65"/>
  <c r="C35" i="65"/>
  <c r="T9" i="65"/>
  <c r="C54" i="65"/>
  <c r="E41" i="65"/>
  <c r="C38" i="65"/>
  <c r="R9" i="65"/>
  <c r="E48" i="65"/>
  <c r="C22" i="65"/>
  <c r="P9" i="65"/>
  <c r="C56" i="65"/>
  <c r="C42" i="65"/>
  <c r="C40" i="65"/>
  <c r="C39" i="65" s="1"/>
  <c r="O9" i="65"/>
  <c r="C16" i="65"/>
  <c r="C20" i="65"/>
  <c r="C24" i="65"/>
  <c r="C28" i="65"/>
  <c r="C57" i="65"/>
  <c r="C53" i="65"/>
  <c r="D48" i="65"/>
  <c r="C45" i="65"/>
  <c r="N9" i="65"/>
  <c r="E55" i="65"/>
  <c r="M9" i="65"/>
  <c r="C49" i="65"/>
  <c r="D41" i="65"/>
  <c r="L9" i="65"/>
  <c r="C14" i="65"/>
  <c r="C30" i="65"/>
  <c r="C23" i="65"/>
  <c r="D11" i="65"/>
  <c r="C17" i="65"/>
  <c r="C25" i="65"/>
  <c r="C29" i="65"/>
  <c r="E12" i="65"/>
  <c r="E11" i="65"/>
  <c r="I9" i="65"/>
  <c r="C13" i="65"/>
  <c r="C21" i="65"/>
  <c r="C18" i="65"/>
  <c r="C43" i="65"/>
  <c r="C33" i="65"/>
  <c r="C32" i="65"/>
  <c r="E31" i="65"/>
  <c r="C26" i="65"/>
  <c r="C15" i="65"/>
  <c r="C19" i="65"/>
  <c r="C27" i="65"/>
  <c r="D55" i="65"/>
  <c r="D31" i="65"/>
  <c r="D12" i="65"/>
  <c r="F49" i="72"/>
  <c r="AA49" i="72"/>
  <c r="Z49" i="72"/>
  <c r="U49" i="72"/>
  <c r="V49" i="72"/>
  <c r="S51" i="72"/>
  <c r="S49" i="72" s="1"/>
  <c r="T51" i="72"/>
  <c r="T49" i="72" s="1"/>
  <c r="R51" i="72"/>
  <c r="R49" i="72" s="1"/>
  <c r="D67" i="72"/>
  <c r="M49" i="72"/>
  <c r="K49" i="72"/>
  <c r="L49" i="72"/>
  <c r="C62" i="72"/>
  <c r="C65" i="72"/>
  <c r="C60" i="72"/>
  <c r="C63" i="72"/>
  <c r="C55" i="72"/>
  <c r="C57" i="72"/>
  <c r="C61" i="72"/>
  <c r="C58" i="72"/>
  <c r="D51" i="72"/>
  <c r="E51" i="72"/>
  <c r="E49" i="72" s="1"/>
  <c r="C53" i="72"/>
  <c r="AC9" i="72"/>
  <c r="Y9" i="72"/>
  <c r="R27" i="72"/>
  <c r="D27" i="72"/>
  <c r="P9" i="72"/>
  <c r="N9" i="72"/>
  <c r="I27" i="72"/>
  <c r="E27" i="72"/>
  <c r="G9" i="72"/>
  <c r="H9" i="72"/>
  <c r="AG11" i="72"/>
  <c r="AG9" i="72" s="1"/>
  <c r="AD11" i="72"/>
  <c r="AD9" i="72" s="1"/>
  <c r="C15" i="72"/>
  <c r="C19" i="72"/>
  <c r="C17" i="72"/>
  <c r="C21" i="72"/>
  <c r="C23" i="72"/>
  <c r="C16" i="72"/>
  <c r="C20" i="72"/>
  <c r="R11" i="72"/>
  <c r="C25" i="72"/>
  <c r="O11" i="72"/>
  <c r="O9" i="72" s="1"/>
  <c r="D11" i="72"/>
  <c r="E11" i="72"/>
  <c r="F11" i="72"/>
  <c r="C13" i="72"/>
  <c r="C48" i="72"/>
  <c r="C8" i="72"/>
  <c r="AC45" i="71"/>
  <c r="AC43" i="71"/>
  <c r="C35" i="71"/>
  <c r="AD35" i="71" s="1"/>
  <c r="AD36" i="71"/>
  <c r="AC29" i="71"/>
  <c r="AC17" i="71"/>
  <c r="AC65" i="71"/>
  <c r="AC52" i="71"/>
  <c r="AC53" i="71"/>
  <c r="AD53" i="71"/>
  <c r="AD44" i="71"/>
  <c r="C38" i="71"/>
  <c r="AD38" i="71" s="1"/>
  <c r="C15" i="71"/>
  <c r="AD15" i="71" s="1"/>
  <c r="AD21" i="71"/>
  <c r="D64" i="70"/>
  <c r="D52" i="70"/>
  <c r="D38" i="70"/>
  <c r="AD41" i="70"/>
  <c r="AD19" i="70"/>
  <c r="AC19" i="70"/>
  <c r="C17" i="70"/>
  <c r="AD17" i="70" s="1"/>
  <c r="Y10" i="70"/>
  <c r="X10" i="70"/>
  <c r="C64" i="70"/>
  <c r="AD64" i="70" s="1"/>
  <c r="N10" i="70"/>
  <c r="AC51" i="70"/>
  <c r="P10" i="70"/>
  <c r="W48" i="70"/>
  <c r="W45" i="70"/>
  <c r="AD43" i="70"/>
  <c r="AD39" i="70"/>
  <c r="W38" i="70"/>
  <c r="U10" i="70"/>
  <c r="AD36" i="70"/>
  <c r="W16" i="70"/>
  <c r="AD33" i="70"/>
  <c r="AC28" i="70"/>
  <c r="S10" i="70"/>
  <c r="T10" i="70"/>
  <c r="AD31" i="70"/>
  <c r="Q10" i="70"/>
  <c r="M10" i="70"/>
  <c r="AC39" i="70"/>
  <c r="AC36" i="70"/>
  <c r="AC17" i="70"/>
  <c r="AD60" i="70"/>
  <c r="K10" i="70"/>
  <c r="C45" i="70"/>
  <c r="AD44" i="70"/>
  <c r="AD37" i="70"/>
  <c r="AD25" i="70"/>
  <c r="AC21" i="70"/>
  <c r="AC60" i="70"/>
  <c r="D59" i="70"/>
  <c r="AD57" i="70"/>
  <c r="C56" i="70"/>
  <c r="AD56" i="70" s="1"/>
  <c r="AC57" i="70"/>
  <c r="AC53" i="70"/>
  <c r="C52" i="70"/>
  <c r="AD52" i="70" s="1"/>
  <c r="I10" i="70"/>
  <c r="AD49" i="70"/>
  <c r="C48" i="70"/>
  <c r="AD48" i="70" s="1"/>
  <c r="AC49" i="70"/>
  <c r="D48" i="70"/>
  <c r="D45" i="70"/>
  <c r="F10" i="70"/>
  <c r="AC40" i="70"/>
  <c r="C38" i="70"/>
  <c r="E10" i="70"/>
  <c r="C35" i="70"/>
  <c r="AD35" i="70" s="1"/>
  <c r="D35" i="70"/>
  <c r="AC27" i="70"/>
  <c r="AD27" i="70"/>
  <c r="AD20" i="70"/>
  <c r="AC20" i="70"/>
  <c r="C16" i="70"/>
  <c r="AC23" i="70"/>
  <c r="AD34" i="70"/>
  <c r="AC31" i="70"/>
  <c r="D15" i="70"/>
  <c r="AC26" i="70"/>
  <c r="AC29" i="70"/>
  <c r="W10" i="61"/>
  <c r="AC59" i="61"/>
  <c r="C45" i="61"/>
  <c r="AD45" i="61" s="1"/>
  <c r="AC21" i="61"/>
  <c r="AC57" i="61"/>
  <c r="AC48" i="61"/>
  <c r="AD48" i="61"/>
  <c r="AC49" i="61"/>
  <c r="AD49" i="61"/>
  <c r="AD42" i="61"/>
  <c r="AC37" i="61"/>
  <c r="AD37" i="61"/>
  <c r="AC24" i="61"/>
  <c r="AC32" i="61"/>
  <c r="X13" i="68"/>
  <c r="K10" i="68"/>
  <c r="W25" i="68"/>
  <c r="X30" i="68"/>
  <c r="O16" i="68"/>
  <c r="O10" i="68" s="1"/>
  <c r="P10" i="68"/>
  <c r="X9" i="68"/>
  <c r="I10" i="68"/>
  <c r="AD57" i="71"/>
  <c r="C56" i="71"/>
  <c r="AC61" i="71"/>
  <c r="AC18" i="71"/>
  <c r="AC40" i="71"/>
  <c r="C16" i="71"/>
  <c r="AC60" i="71"/>
  <c r="C59" i="71"/>
  <c r="AC44" i="71"/>
  <c r="AC30" i="71"/>
  <c r="AD39" i="71"/>
  <c r="D10" i="71"/>
  <c r="W10" i="71"/>
  <c r="AC39" i="71"/>
  <c r="C48" i="71"/>
  <c r="AD49" i="71"/>
  <c r="C38" i="61"/>
  <c r="AD38" i="61" s="1"/>
  <c r="AD39" i="61"/>
  <c r="AD65" i="61"/>
  <c r="C64" i="61"/>
  <c r="AD64" i="61" s="1"/>
  <c r="C43" i="61"/>
  <c r="AD43" i="61" s="1"/>
  <c r="AD44" i="61"/>
  <c r="C16" i="61"/>
  <c r="AC16" i="61" s="1"/>
  <c r="C15" i="61"/>
  <c r="AC15" i="61" s="1"/>
  <c r="AD17" i="61"/>
  <c r="D10" i="61"/>
  <c r="AC35" i="61"/>
  <c r="AC53" i="61"/>
  <c r="C52" i="61"/>
  <c r="AC52" i="61" s="1"/>
  <c r="AD42" i="70"/>
  <c r="U9" i="65"/>
  <c r="AC9" i="65"/>
  <c r="AO9" i="65"/>
  <c r="B51" i="67"/>
  <c r="D43" i="67"/>
  <c r="M51" i="67" s="1"/>
  <c r="AC42" i="70"/>
  <c r="H43" i="67"/>
  <c r="B16" i="67"/>
  <c r="C8" i="67"/>
  <c r="AC43" i="70"/>
  <c r="H9" i="65"/>
  <c r="B14" i="67"/>
  <c r="D8" i="67"/>
  <c r="P51" i="67"/>
  <c r="P55" i="67"/>
  <c r="P48" i="67"/>
  <c r="P56" i="67"/>
  <c r="P46" i="67"/>
  <c r="P49" i="67"/>
  <c r="P52" i="67"/>
  <c r="P50" i="67"/>
  <c r="J10" i="70"/>
  <c r="AA10" i="70"/>
  <c r="V20" i="68"/>
  <c r="C24" i="70"/>
  <c r="AC24" i="70" s="1"/>
  <c r="AC32" i="70"/>
  <c r="D34" i="65"/>
  <c r="C36" i="65"/>
  <c r="P10" i="67"/>
  <c r="P12" i="67"/>
  <c r="P14" i="67"/>
  <c r="P20" i="67"/>
  <c r="P29" i="67"/>
  <c r="P22" i="67"/>
  <c r="P21" i="67"/>
  <c r="P15" i="67"/>
  <c r="P13" i="67"/>
  <c r="P19" i="67"/>
  <c r="P18" i="67"/>
  <c r="P17" i="67"/>
  <c r="L10" i="70"/>
  <c r="W13" i="68"/>
  <c r="B23" i="67"/>
  <c r="W9" i="72"/>
  <c r="D62" i="70"/>
  <c r="AC56" i="61" l="1"/>
  <c r="F9" i="72"/>
  <c r="W20" i="68"/>
  <c r="B16" i="68"/>
  <c r="B10" i="68" s="1"/>
  <c r="X23" i="68"/>
  <c r="I9" i="72"/>
  <c r="AC58" i="70"/>
  <c r="AD16" i="70"/>
  <c r="AD45" i="70"/>
  <c r="AC16" i="70"/>
  <c r="AC59" i="70"/>
  <c r="W10" i="70"/>
  <c r="AC45" i="70"/>
  <c r="AC38" i="70"/>
  <c r="B12" i="68"/>
  <c r="W12" i="68" s="1"/>
  <c r="X29" i="68"/>
  <c r="W16" i="68"/>
  <c r="X20" i="68"/>
  <c r="W14" i="68"/>
  <c r="S43" i="67"/>
  <c r="R43" i="67"/>
  <c r="N47" i="67"/>
  <c r="N50" i="67"/>
  <c r="B43" i="67"/>
  <c r="K54" i="67" s="1"/>
  <c r="L49" i="67"/>
  <c r="N51" i="67"/>
  <c r="N46" i="67"/>
  <c r="N53" i="67"/>
  <c r="N55" i="67"/>
  <c r="N48" i="67"/>
  <c r="N54" i="67"/>
  <c r="N45" i="67"/>
  <c r="O43" i="67"/>
  <c r="N49" i="67"/>
  <c r="N52" i="67"/>
  <c r="L53" i="67"/>
  <c r="L45" i="67"/>
  <c r="L52" i="67"/>
  <c r="L55" i="67"/>
  <c r="L51" i="67"/>
  <c r="L48" i="67"/>
  <c r="L54" i="67"/>
  <c r="L56" i="67"/>
  <c r="L50" i="67"/>
  <c r="L46" i="67"/>
  <c r="S8" i="67"/>
  <c r="Q25" i="67"/>
  <c r="Q27" i="67"/>
  <c r="Q11" i="67"/>
  <c r="Q15" i="67"/>
  <c r="Q24" i="67"/>
  <c r="Q29" i="67"/>
  <c r="Q23" i="67"/>
  <c r="Q13" i="67"/>
  <c r="O8" i="67"/>
  <c r="Q28" i="67"/>
  <c r="Q26" i="67"/>
  <c r="Q12" i="67"/>
  <c r="Q17" i="67"/>
  <c r="Q14" i="67"/>
  <c r="Q18" i="67"/>
  <c r="Q21" i="67"/>
  <c r="Q20" i="67"/>
  <c r="Q22" i="67"/>
  <c r="R8" i="67"/>
  <c r="Q19" i="67"/>
  <c r="Q10" i="67"/>
  <c r="N17" i="67"/>
  <c r="N25" i="67"/>
  <c r="N18" i="67"/>
  <c r="N24" i="67"/>
  <c r="N11" i="67"/>
  <c r="N13" i="67"/>
  <c r="N23" i="67"/>
  <c r="N20" i="67"/>
  <c r="N26" i="67"/>
  <c r="N27" i="67"/>
  <c r="N19" i="67"/>
  <c r="N22" i="67"/>
  <c r="N15" i="67"/>
  <c r="N16" i="67"/>
  <c r="N14" i="67"/>
  <c r="N28" i="67"/>
  <c r="N29" i="67"/>
  <c r="N21" i="67"/>
  <c r="N10" i="67"/>
  <c r="C52" i="65"/>
  <c r="C44" i="65"/>
  <c r="C55" i="65"/>
  <c r="C31" i="65"/>
  <c r="C48" i="65"/>
  <c r="C34" i="65"/>
  <c r="C41" i="65"/>
  <c r="E9" i="65"/>
  <c r="C11" i="65"/>
  <c r="C12" i="65"/>
  <c r="D9" i="65"/>
  <c r="D49" i="72"/>
  <c r="C51" i="72"/>
  <c r="C49" i="72" s="1"/>
  <c r="D9" i="72"/>
  <c r="C27" i="72"/>
  <c r="R9" i="72"/>
  <c r="E9" i="72"/>
  <c r="C11" i="72"/>
  <c r="AC38" i="71"/>
  <c r="AC15" i="71"/>
  <c r="AC35" i="71"/>
  <c r="AC64" i="70"/>
  <c r="AD38" i="70"/>
  <c r="AC56" i="70"/>
  <c r="AC52" i="70"/>
  <c r="AC48" i="70"/>
  <c r="AC35" i="70"/>
  <c r="D10" i="70"/>
  <c r="AC45" i="61"/>
  <c r="AC43" i="61"/>
  <c r="AD56" i="71"/>
  <c r="AC56" i="71"/>
  <c r="C10" i="71"/>
  <c r="AC10" i="71" s="1"/>
  <c r="AD59" i="71"/>
  <c r="AC59" i="71"/>
  <c r="AD16" i="71"/>
  <c r="AC16" i="71"/>
  <c r="AC48" i="71"/>
  <c r="AD48" i="71"/>
  <c r="C10" i="61"/>
  <c r="AC10" i="61" s="1"/>
  <c r="AD15" i="61"/>
  <c r="AC64" i="61"/>
  <c r="AC38" i="61"/>
  <c r="AD52" i="61"/>
  <c r="AD16" i="61"/>
  <c r="V16" i="68"/>
  <c r="X18" i="68"/>
  <c r="P8" i="67"/>
  <c r="AD24" i="70"/>
  <c r="C15" i="70"/>
  <c r="C10" i="70" s="1"/>
  <c r="M10" i="67"/>
  <c r="M17" i="67"/>
  <c r="M16" i="67"/>
  <c r="M20" i="67"/>
  <c r="M29" i="67"/>
  <c r="M21" i="67"/>
  <c r="M24" i="67"/>
  <c r="M25" i="67"/>
  <c r="M11" i="67"/>
  <c r="M26" i="67"/>
  <c r="M13" i="67"/>
  <c r="M19" i="67"/>
  <c r="M22" i="67"/>
  <c r="M15" i="67"/>
  <c r="M14" i="67"/>
  <c r="M27" i="67"/>
  <c r="M18" i="67"/>
  <c r="M28" i="67"/>
  <c r="M12" i="67"/>
  <c r="M23" i="67"/>
  <c r="B8" i="67"/>
  <c r="K23" i="67" s="1"/>
  <c r="P43" i="67"/>
  <c r="L22" i="67"/>
  <c r="L14" i="67"/>
  <c r="L11" i="67"/>
  <c r="L16" i="67"/>
  <c r="L12" i="67"/>
  <c r="L20" i="67"/>
  <c r="L10" i="67"/>
  <c r="L18" i="67"/>
  <c r="L29" i="67"/>
  <c r="L23" i="67"/>
  <c r="L21" i="67"/>
  <c r="L24" i="67"/>
  <c r="L27" i="67"/>
  <c r="L17" i="67"/>
  <c r="L13" i="67"/>
  <c r="L15" i="67"/>
  <c r="L25" i="67"/>
  <c r="L28" i="67"/>
  <c r="L19" i="67"/>
  <c r="L26" i="67"/>
  <c r="Q50" i="67"/>
  <c r="Q56" i="67"/>
  <c r="Q46" i="67"/>
  <c r="Q53" i="67"/>
  <c r="Q51" i="67"/>
  <c r="Q49" i="67"/>
  <c r="Q47" i="67"/>
  <c r="Q52" i="67"/>
  <c r="Q55" i="67"/>
  <c r="Q54" i="67"/>
  <c r="Q45" i="67"/>
  <c r="Q48" i="67"/>
  <c r="M53" i="67"/>
  <c r="M45" i="67"/>
  <c r="M47" i="67"/>
  <c r="M46" i="67"/>
  <c r="M49" i="67"/>
  <c r="M48" i="67"/>
  <c r="M55" i="67"/>
  <c r="M54" i="67"/>
  <c r="M50" i="67"/>
  <c r="M52" i="67"/>
  <c r="M56" i="67"/>
  <c r="X12" i="68" l="1"/>
  <c r="C9" i="72"/>
  <c r="W10" i="68"/>
  <c r="K51" i="67"/>
  <c r="K49" i="67"/>
  <c r="K47" i="67"/>
  <c r="K48" i="67"/>
  <c r="K45" i="67"/>
  <c r="K55" i="67"/>
  <c r="K46" i="67"/>
  <c r="K56" i="67"/>
  <c r="K53" i="67"/>
  <c r="K50" i="67"/>
  <c r="K52" i="67"/>
  <c r="N43" i="67"/>
  <c r="L43" i="67"/>
  <c r="Q8" i="67"/>
  <c r="N8" i="67"/>
  <c r="C9" i="65"/>
  <c r="AD10" i="71"/>
  <c r="AD10" i="61"/>
  <c r="L8" i="67"/>
  <c r="K12" i="67"/>
  <c r="K13" i="67"/>
  <c r="K20" i="67"/>
  <c r="K24" i="67"/>
  <c r="K18" i="67"/>
  <c r="K10" i="67"/>
  <c r="K19" i="67"/>
  <c r="K11" i="67"/>
  <c r="K27" i="67"/>
  <c r="K22" i="67"/>
  <c r="K26" i="67"/>
  <c r="K17" i="67"/>
  <c r="K15" i="67"/>
  <c r="K29" i="67"/>
  <c r="K28" i="67"/>
  <c r="K25" i="67"/>
  <c r="K21" i="67"/>
  <c r="M8" i="67"/>
  <c r="K14" i="67"/>
  <c r="Q43" i="67"/>
  <c r="AD15" i="70"/>
  <c r="AC15" i="70"/>
  <c r="K16" i="67"/>
  <c r="V10" i="68"/>
  <c r="X16" i="68"/>
  <c r="M43" i="67"/>
  <c r="X10" i="68" l="1"/>
  <c r="K43" i="67"/>
  <c r="AD10" i="70"/>
  <c r="AC10" i="70"/>
  <c r="K8" i="67"/>
</calcChain>
</file>

<file path=xl/sharedStrings.xml><?xml version="1.0" encoding="utf-8"?>
<sst xmlns="http://schemas.openxmlformats.org/spreadsheetml/2006/main" count="1211" uniqueCount="312">
  <si>
    <t>計</t>
  </si>
  <si>
    <t>女</t>
  </si>
  <si>
    <t>定時制</t>
  </si>
  <si>
    <t>全      日      制</t>
  </si>
  <si>
    <t>定      時      制</t>
  </si>
  <si>
    <t>男</t>
  </si>
  <si>
    <t>専門的･技術的職業従事者</t>
  </si>
  <si>
    <t>&lt;高等学校&gt;</t>
  </si>
  <si>
    <t>電気･ガス･熱供給･水道業</t>
  </si>
  <si>
    <t xml:space="preserve"> </t>
    <phoneticPr fontId="4"/>
  </si>
  <si>
    <t>入     学     志     願     者</t>
  </si>
  <si>
    <t>大学・短期大学</t>
  </si>
  <si>
    <t xml:space="preserve"> 区    分</t>
  </si>
  <si>
    <t>全 日 制</t>
  </si>
  <si>
    <t>普  通</t>
  </si>
  <si>
    <t>農  業</t>
  </si>
  <si>
    <t>工  業</t>
  </si>
  <si>
    <t>商  業</t>
  </si>
  <si>
    <t>水  産</t>
  </si>
  <si>
    <t>家  庭</t>
  </si>
  <si>
    <t>看  護</t>
  </si>
  <si>
    <t>その他</t>
  </si>
  <si>
    <t>総　合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</si>
  <si>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</si>
  <si>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</si>
  <si>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</si>
  <si>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</si>
  <si>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</si>
  <si>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</si>
  <si>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</si>
  <si>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</si>
  <si>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</si>
  <si>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</si>
  <si>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</si>
  <si>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</si>
  <si>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</si>
  <si>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</si>
  <si>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村田町</t>
    <rPh sb="0" eb="3">
      <t>ムラタチョウ</t>
    </rPh>
    <phoneticPr fontId="4"/>
  </si>
  <si>
    <t>柴田町</t>
    <rPh sb="0" eb="3">
      <t>シバタチョウ</t>
    </rPh>
    <phoneticPr fontId="4"/>
  </si>
  <si>
    <t>川崎町</t>
    <rPh sb="0" eb="3">
      <t>カワサキチョウ</t>
    </rPh>
    <phoneticPr fontId="4"/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</si>
  <si>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</si>
  <si>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</si>
  <si>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</si>
  <si>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</si>
  <si>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</si>
  <si>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</si>
  <si>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</si>
  <si>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</si>
  <si>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</si>
  <si>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</si>
  <si>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</si>
  <si>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</si>
  <si>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</si>
  <si>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村田町</t>
  </si>
  <si>
    <t>柴田町</t>
  </si>
  <si>
    <t>川崎町</t>
  </si>
  <si>
    <t>伊 具 郡 計</t>
  </si>
  <si>
    <t>情報通信業</t>
    <rPh sb="0" eb="2">
      <t>ジョウホウ</t>
    </rPh>
    <rPh sb="2" eb="4">
      <t>ツウシン</t>
    </rPh>
    <rPh sb="4" eb="5">
      <t>ギョウ</t>
    </rPh>
    <phoneticPr fontId="4"/>
  </si>
  <si>
    <t>漁業</t>
  </si>
  <si>
    <t>建設業</t>
  </si>
  <si>
    <t>製造業</t>
  </si>
  <si>
    <t>事務従事者</t>
  </si>
  <si>
    <t>販売従事者</t>
  </si>
  <si>
    <t>保安職業従事者</t>
  </si>
  <si>
    <t>加美町</t>
    <rPh sb="0" eb="2">
      <t>カミ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</si>
  <si>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</si>
  <si>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</si>
  <si>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</si>
  <si>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登米市</t>
    <rPh sb="0" eb="2">
      <t>トメ</t>
    </rPh>
    <rPh sb="2" eb="3">
      <t>シ</t>
    </rPh>
    <phoneticPr fontId="4"/>
  </si>
  <si>
    <t>登米市</t>
  </si>
  <si>
    <t>栗原市</t>
    <rPh sb="0" eb="2">
      <t>クリハラ</t>
    </rPh>
    <rPh sb="2" eb="3">
      <t>シ</t>
    </rPh>
    <phoneticPr fontId="4"/>
  </si>
  <si>
    <t>栗原市</t>
  </si>
  <si>
    <t>東松島市</t>
    <rPh sb="0" eb="1">
      <t>ヒガシ</t>
    </rPh>
    <rPh sb="1" eb="3">
      <t>マツシマ</t>
    </rPh>
    <rPh sb="3" eb="4">
      <t>シ</t>
    </rPh>
    <phoneticPr fontId="4"/>
  </si>
  <si>
    <t>東松島市</t>
  </si>
  <si>
    <t>大河原町</t>
    <rPh sb="0" eb="3">
      <t>オオカワラ</t>
    </rPh>
    <rPh sb="3" eb="4">
      <t>チョウ</t>
    </rPh>
    <phoneticPr fontId="4"/>
  </si>
  <si>
    <t>計</t>
    <rPh sb="0" eb="1">
      <t>ケイ</t>
    </rPh>
    <phoneticPr fontId="4"/>
  </si>
  <si>
    <t>公　　立</t>
    <rPh sb="0" eb="1">
      <t>オオヤケ</t>
    </rPh>
    <rPh sb="3" eb="4">
      <t>タテ</t>
    </rPh>
    <phoneticPr fontId="4"/>
  </si>
  <si>
    <t>私　　立</t>
    <rPh sb="0" eb="1">
      <t>ワタシ</t>
    </rPh>
    <rPh sb="3" eb="4">
      <t>タテ</t>
    </rPh>
    <phoneticPr fontId="4"/>
  </si>
  <si>
    <t>各種学校</t>
    <rPh sb="0" eb="2">
      <t>カクシュ</t>
    </rPh>
    <rPh sb="2" eb="4">
      <t>ガッコウ</t>
    </rPh>
    <phoneticPr fontId="4"/>
  </si>
  <si>
    <t>公　　立</t>
  </si>
  <si>
    <t>私　　立</t>
  </si>
  <si>
    <t>大学
(学部）</t>
    <rPh sb="0" eb="2">
      <t>ダイガク</t>
    </rPh>
    <rPh sb="4" eb="6">
      <t>ガクブ</t>
    </rPh>
    <phoneticPr fontId="4"/>
  </si>
  <si>
    <t>短期大学
(本科）</t>
    <rPh sb="0" eb="2">
      <t>タンキ</t>
    </rPh>
    <rPh sb="2" eb="4">
      <t>ダイガク</t>
    </rPh>
    <rPh sb="6" eb="8">
      <t>ホンカ</t>
    </rPh>
    <phoneticPr fontId="4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</si>
  <si>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4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</si>
  <si>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4"/>
  </si>
  <si>
    <t>&lt;高等学校&gt;（男女計）</t>
    <rPh sb="1" eb="3">
      <t>コウトウ</t>
    </rPh>
    <rPh sb="3" eb="5">
      <t>ガッコウ</t>
    </rPh>
    <rPh sb="7" eb="9">
      <t>ダンジョ</t>
    </rPh>
    <rPh sb="9" eb="10">
      <t>ケイ</t>
    </rPh>
    <phoneticPr fontId="4"/>
  </si>
  <si>
    <t>大学</t>
    <rPh sb="0" eb="2">
      <t>ダイガク</t>
    </rPh>
    <phoneticPr fontId="4"/>
  </si>
  <si>
    <t>短期大学</t>
    <rPh sb="0" eb="2">
      <t>タンキ</t>
    </rPh>
    <rPh sb="2" eb="4">
      <t>ダイガク</t>
    </rPh>
    <phoneticPr fontId="4"/>
  </si>
  <si>
    <t>&lt;高等学校&gt;（男）</t>
    <rPh sb="1" eb="3">
      <t>コウトウ</t>
    </rPh>
    <rPh sb="3" eb="5">
      <t>ガッコウ</t>
    </rPh>
    <rPh sb="7" eb="8">
      <t>オトコ</t>
    </rPh>
    <phoneticPr fontId="4"/>
  </si>
  <si>
    <t>&lt;高等学校&gt;（女）</t>
    <rPh sb="1" eb="3">
      <t>コウトウ</t>
    </rPh>
    <rPh sb="3" eb="5">
      <t>ガッコウ</t>
    </rPh>
    <rPh sb="7" eb="8">
      <t>オンナ</t>
    </rPh>
    <phoneticPr fontId="4"/>
  </si>
  <si>
    <t>当該年３月卒業者</t>
    <rPh sb="0" eb="2">
      <t>トウガイ</t>
    </rPh>
    <rPh sb="2" eb="3">
      <t>ネン</t>
    </rPh>
    <rPh sb="4" eb="5">
      <t>ガツ</t>
    </rPh>
    <rPh sb="5" eb="8">
      <t>ソツギョウシャ</t>
    </rPh>
    <phoneticPr fontId="4"/>
  </si>
  <si>
    <t>漁業</t>
    <rPh sb="0" eb="2">
      <t>ギョギョウ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</si>
  <si>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</si>
  <si>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</si>
  <si>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</si>
  <si>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&lt;高等学校&gt;</t>
    <rPh sb="1" eb="3">
      <t>コウトウ</t>
    </rPh>
    <rPh sb="3" eb="5">
      <t>ガッコウ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</si>
  <si>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</si>
  <si>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</si>
  <si>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</si>
  <si>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</si>
  <si>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</si>
  <si>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</si>
  <si>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</si>
  <si>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</si>
  <si>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</si>
  <si>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</si>
  <si>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</si>
  <si>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</si>
  <si>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</si>
  <si>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</si>
  <si>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</si>
  <si>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</si>
  <si>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</si>
  <si>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</si>
  <si>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</si>
  <si>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</si>
  <si>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</si>
  <si>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</si>
  <si>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</si>
  <si>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</si>
  <si>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</si>
  <si>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</si>
  <si>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</si>
  <si>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</si>
  <si>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</si>
  <si>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</si>
  <si>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</si>
  <si>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</si>
  <si>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</si>
  <si>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</si>
  <si>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</si>
  <si>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</si>
  <si>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</si>
  <si>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</si>
  <si>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</si>
  <si>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</si>
  <si>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</si>
  <si>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</si>
  <si>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</si>
  <si>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</si>
  <si>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</si>
  <si>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</si>
  <si>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…</t>
  </si>
  <si>
    <t>当該年３月卒業</t>
    <rPh sb="0" eb="2">
      <t>トウガイ</t>
    </rPh>
    <rPh sb="2" eb="3">
      <t>ネン</t>
    </rPh>
    <rPh sb="4" eb="5">
      <t>ガツ</t>
    </rPh>
    <rPh sb="5" eb="7">
      <t>ソツギョウ</t>
    </rPh>
    <phoneticPr fontId="4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</si>
  <si>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4"/>
  </si>
  <si>
    <t>開発施設等入学者</t>
    <rPh sb="2" eb="4">
      <t>シセツ</t>
    </rPh>
    <rPh sb="4" eb="5">
      <t>トウ</t>
    </rPh>
    <rPh sb="5" eb="8">
      <t>ニュウガクシャ</t>
    </rPh>
    <phoneticPr fontId="4"/>
  </si>
  <si>
    <t>専修学校
（一般課程）等</t>
    <rPh sb="0" eb="2">
      <t>センシュウ</t>
    </rPh>
    <rPh sb="2" eb="4">
      <t>ガッコウ</t>
    </rPh>
    <rPh sb="6" eb="8">
      <t>イッパン</t>
    </rPh>
    <rPh sb="8" eb="10">
      <t>カテイ</t>
    </rPh>
    <rPh sb="11" eb="12">
      <t>トウ</t>
    </rPh>
    <phoneticPr fontId="4"/>
  </si>
  <si>
    <t>&lt;高等学校通信制&gt;</t>
    <rPh sb="1" eb="3">
      <t>コウトウ</t>
    </rPh>
    <rPh sb="3" eb="5">
      <t>ガッコウ</t>
    </rPh>
    <rPh sb="5" eb="7">
      <t>ツウシン</t>
    </rPh>
    <rPh sb="7" eb="8">
      <t>セイ</t>
    </rPh>
    <phoneticPr fontId="4"/>
  </si>
  <si>
    <t>仙台市計</t>
    <phoneticPr fontId="4"/>
  </si>
  <si>
    <t>塩竈市</t>
  </si>
  <si>
    <t>Ａ　大学等進学者</t>
    <rPh sb="2" eb="4">
      <t>ダイガク</t>
    </rPh>
    <phoneticPr fontId="4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</si>
  <si>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</si>
  <si>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5">
      <t>ニュウ</t>
    </rPh>
    <phoneticPr fontId="4"/>
  </si>
  <si>
    <t>前年３月以前卒業</t>
    <rPh sb="0" eb="2">
      <t>ゼンネン</t>
    </rPh>
    <rPh sb="3" eb="4">
      <t>ガツ</t>
    </rPh>
    <rPh sb="4" eb="6">
      <t>イゼン</t>
    </rPh>
    <rPh sb="6" eb="8">
      <t>ソツギョウ</t>
    </rPh>
    <phoneticPr fontId="4"/>
  </si>
  <si>
    <t>Ｄ　公共職業能力</t>
    <rPh sb="2" eb="4">
      <t>コウキョウ</t>
    </rPh>
    <rPh sb="4" eb="6">
      <t>ショクギョウ</t>
    </rPh>
    <rPh sb="6" eb="8">
      <t>ノウリョク</t>
    </rPh>
    <phoneticPr fontId="4"/>
  </si>
  <si>
    <t xml:space="preserve"> Ａ　大学等進学者</t>
    <rPh sb="3" eb="5">
      <t>ダイガク</t>
    </rPh>
    <rPh sb="5" eb="6">
      <t>トウ</t>
    </rPh>
    <rPh sb="6" eb="9">
      <t>シンガクシャ</t>
    </rPh>
    <phoneticPr fontId="4"/>
  </si>
  <si>
    <t>Ａ　大学等進学者</t>
    <rPh sb="2" eb="4">
      <t>ダイガク</t>
    </rPh>
    <rPh sb="4" eb="5">
      <t>トウ</t>
    </rPh>
    <phoneticPr fontId="4"/>
  </si>
  <si>
    <t>前年３月以前卒業者</t>
    <rPh sb="0" eb="2">
      <t>ゼンネン</t>
    </rPh>
    <rPh sb="3" eb="4">
      <t>ガツ</t>
    </rPh>
    <rPh sb="4" eb="6">
      <t>イゼン</t>
    </rPh>
    <rPh sb="6" eb="8">
      <t>ソツギョウ</t>
    </rPh>
    <rPh sb="8" eb="9">
      <t>シャ</t>
    </rPh>
    <phoneticPr fontId="4"/>
  </si>
  <si>
    <t>（つづき）</t>
    <phoneticPr fontId="4"/>
  </si>
  <si>
    <t>大       学</t>
    <phoneticPr fontId="4"/>
  </si>
  <si>
    <t>短 期 大 学</t>
    <phoneticPr fontId="4"/>
  </si>
  <si>
    <t>高 等 学 校</t>
    <phoneticPr fontId="4"/>
  </si>
  <si>
    <t>上記以外のもの</t>
    <phoneticPr fontId="4"/>
  </si>
  <si>
    <t>Ａ　大学（学部），短大（本科）
への入学志願者</t>
    <rPh sb="2" eb="4">
      <t>ダイガク</t>
    </rPh>
    <rPh sb="5" eb="7">
      <t>ガクブ</t>
    </rPh>
    <rPh sb="9" eb="11">
      <t>タンダイ</t>
    </rPh>
    <rPh sb="12" eb="14">
      <t>ホンカ</t>
    </rPh>
    <rPh sb="18" eb="20">
      <t>ニュウガク</t>
    </rPh>
    <rPh sb="20" eb="23">
      <t>シガンシャ</t>
    </rPh>
    <phoneticPr fontId="4"/>
  </si>
  <si>
    <t>大崎市</t>
    <rPh sb="0" eb="2">
      <t>オオサキ</t>
    </rPh>
    <rPh sb="2" eb="3">
      <t>シ</t>
    </rPh>
    <phoneticPr fontId="4"/>
  </si>
  <si>
    <t>美里町</t>
    <rPh sb="0" eb="3">
      <t>ミサトチョウ</t>
    </rPh>
    <phoneticPr fontId="4"/>
  </si>
  <si>
    <t>南三陸町</t>
    <rPh sb="0" eb="1">
      <t>ミナミ</t>
    </rPh>
    <rPh sb="1" eb="4">
      <t>サンリクチョウ</t>
    </rPh>
    <phoneticPr fontId="4"/>
  </si>
  <si>
    <t>美里町</t>
    <rPh sb="0" eb="2">
      <t>ミサト</t>
    </rPh>
    <phoneticPr fontId="4"/>
  </si>
  <si>
    <t>情　報</t>
    <rPh sb="0" eb="1">
      <t>ジョウ</t>
    </rPh>
    <rPh sb="2" eb="3">
      <t>ホウ</t>
    </rPh>
    <phoneticPr fontId="4"/>
  </si>
  <si>
    <t>福　祉</t>
    <rPh sb="0" eb="1">
      <t>フク</t>
    </rPh>
    <rPh sb="2" eb="3">
      <t>シ</t>
    </rPh>
    <phoneticPr fontId="4"/>
  </si>
  <si>
    <t>市 部 計</t>
    <phoneticPr fontId="4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</si>
  <si>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</si>
  <si>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</si>
  <si>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</si>
  <si>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</si>
  <si>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</si>
  <si>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</si>
  <si>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</si>
  <si>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</si>
  <si>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</si>
  <si>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本 吉 郡 計</t>
    <phoneticPr fontId="4"/>
  </si>
  <si>
    <t>定時制</t>
    <phoneticPr fontId="4"/>
  </si>
  <si>
    <t>サービス職業従事者</t>
    <phoneticPr fontId="4"/>
  </si>
  <si>
    <t>Ｆ
左記以外
の者</t>
    <rPh sb="2" eb="4">
      <t>サキ</t>
    </rPh>
    <rPh sb="4" eb="6">
      <t>イガイ</t>
    </rPh>
    <rPh sb="8" eb="9">
      <t>モノ</t>
    </rPh>
    <phoneticPr fontId="4"/>
  </si>
  <si>
    <t>公務(他に分類されるものを除く)</t>
    <rPh sb="13" eb="14">
      <t>ノゾ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</si>
  <si>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</si>
  <si>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サービス業（他に分類されないもの）</t>
    <rPh sb="4" eb="5">
      <t>ギョウ</t>
    </rPh>
    <rPh sb="6" eb="7">
      <t>タ</t>
    </rPh>
    <rPh sb="8" eb="9">
      <t>ブン</t>
    </rPh>
    <rPh sb="9" eb="10">
      <t>タグイ</t>
    </rPh>
    <phoneticPr fontId="4"/>
  </si>
  <si>
    <t>左記以外のもの</t>
    <rPh sb="0" eb="2">
      <t>サキ</t>
    </rPh>
    <rPh sb="2" eb="4">
      <t>イガイ</t>
    </rPh>
    <phoneticPr fontId="4"/>
  </si>
  <si>
    <t>上記以外のもの</t>
    <rPh sb="0" eb="2">
      <t>ジョウキ</t>
    </rPh>
    <rPh sb="2" eb="4">
      <t>イガイ</t>
    </rPh>
    <phoneticPr fontId="4"/>
  </si>
  <si>
    <t>区    分</t>
    <phoneticPr fontId="4"/>
  </si>
  <si>
    <t>区            分</t>
    <phoneticPr fontId="4"/>
  </si>
  <si>
    <t>区              分</t>
    <phoneticPr fontId="4"/>
  </si>
  <si>
    <t>農林業従事者</t>
    <phoneticPr fontId="4"/>
  </si>
  <si>
    <t>漁業従事者</t>
    <phoneticPr fontId="4"/>
  </si>
  <si>
    <t>生産工程従事者</t>
    <rPh sb="0" eb="2">
      <t>セイサン</t>
    </rPh>
    <rPh sb="2" eb="4">
      <t>コウテイ</t>
    </rPh>
    <rPh sb="4" eb="7">
      <t>ジュウジシャ</t>
    </rPh>
    <phoneticPr fontId="4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</si>
  <si>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4"/>
  </si>
  <si>
    <t>建設・採掘従事者</t>
    <rPh sb="0" eb="2">
      <t>ケンセツ</t>
    </rPh>
    <rPh sb="3" eb="5">
      <t>サイクツ</t>
    </rPh>
    <rPh sb="5" eb="8">
      <t>ジュウジシャ</t>
    </rPh>
    <phoneticPr fontId="4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</si>
  <si>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4"/>
  </si>
  <si>
    <t/>
  </si>
  <si>
    <t>（一般課程）等入学者</t>
    <rPh sb="6" eb="7">
      <t>トウ</t>
    </rPh>
    <phoneticPr fontId="4"/>
  </si>
  <si>
    <t xml:space="preserve">特別支援学校高等部
</t>
    <rPh sb="0" eb="2">
      <t>トクベツ</t>
    </rPh>
    <rPh sb="2" eb="4">
      <t>シエン</t>
    </rPh>
    <rPh sb="4" eb="6">
      <t>ガッコウ</t>
    </rPh>
    <rPh sb="6" eb="9">
      <t>コウトウブ</t>
    </rPh>
    <phoneticPr fontId="4"/>
  </si>
  <si>
    <t>大学 (学部)</t>
    <rPh sb="0" eb="2">
      <t>ダイガク</t>
    </rPh>
    <phoneticPr fontId="4"/>
  </si>
  <si>
    <t>短期大学(本科)</t>
    <rPh sb="0" eb="2">
      <t>タンキ</t>
    </rPh>
    <rPh sb="2" eb="4">
      <t>ダイガク</t>
    </rPh>
    <phoneticPr fontId="4"/>
  </si>
  <si>
    <t>区　　分</t>
    <phoneticPr fontId="4"/>
  </si>
  <si>
    <t xml:space="preserve">男 </t>
    <rPh sb="0" eb="1">
      <t>オトコ</t>
    </rPh>
    <phoneticPr fontId="4"/>
  </si>
  <si>
    <t xml:space="preserve">女 </t>
    <rPh sb="0" eb="1">
      <t>オンナ</t>
    </rPh>
    <phoneticPr fontId="4"/>
  </si>
  <si>
    <t>富谷市</t>
    <rPh sb="2" eb="3">
      <t>シ</t>
    </rPh>
    <phoneticPr fontId="4"/>
  </si>
  <si>
    <t>複合サービス事業</t>
    <rPh sb="0" eb="2">
      <t>フクゴウ</t>
    </rPh>
    <rPh sb="6" eb="8">
      <t>ジギョウ</t>
    </rPh>
    <phoneticPr fontId="4"/>
  </si>
  <si>
    <t>（登米市）</t>
    <rPh sb="1" eb="4">
      <t>トメシ</t>
    </rPh>
    <phoneticPr fontId="4"/>
  </si>
  <si>
    <t>Ｃ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4"/>
  </si>
  <si>
    <t>（宮城野区）</t>
    <rPh sb="1" eb="5">
      <t>ミヤギノク</t>
    </rPh>
    <phoneticPr fontId="4"/>
  </si>
  <si>
    <t>（泉区）</t>
    <rPh sb="1" eb="3">
      <t>イズミク</t>
    </rPh>
    <phoneticPr fontId="4"/>
  </si>
  <si>
    <t>市 部 計</t>
    <phoneticPr fontId="4"/>
  </si>
  <si>
    <t xml:space="preserve">　 Ｂ　専 修 学 校 </t>
    <phoneticPr fontId="4"/>
  </si>
  <si>
    <t>Ｃ　専 修 学 校</t>
    <phoneticPr fontId="4"/>
  </si>
  <si>
    <t>Ｉ　左記ＡＢＣＤのうち
就職している者（再掲）</t>
    <phoneticPr fontId="4"/>
  </si>
  <si>
    <t>全日制</t>
    <phoneticPr fontId="4"/>
  </si>
  <si>
    <t xml:space="preserve"> ( 学   部 )</t>
    <phoneticPr fontId="4"/>
  </si>
  <si>
    <t>( 本   科 )</t>
    <phoneticPr fontId="4"/>
  </si>
  <si>
    <t>の通信教育部</t>
    <phoneticPr fontId="4"/>
  </si>
  <si>
    <t>( 別   科 )</t>
    <phoneticPr fontId="4"/>
  </si>
  <si>
    <t>（専攻科）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</si>
  <si>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</si>
  <si>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</si>
  <si>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</si>
  <si>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</si>
  <si>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</si>
  <si>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</si>
  <si>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</si>
  <si>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…</t>
    <phoneticPr fontId="4"/>
  </si>
  <si>
    <t>千葉</t>
    <phoneticPr fontId="4"/>
  </si>
  <si>
    <t>…</t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</si>
  <si>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</si>
  <si>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第６８表　　　市　町　村　別　進　路　別　卒　業　者　数　（３－２）</t>
    <phoneticPr fontId="4"/>
  </si>
  <si>
    <t>第６８表　　　市　町　村　別　進　路　別　卒　業　者　数　（３－３）</t>
    <phoneticPr fontId="4"/>
  </si>
  <si>
    <t>第６９表　　　学　科　別　進　路　別　卒　業　者　数</t>
    <rPh sb="7" eb="8">
      <t>ガク</t>
    </rPh>
    <rPh sb="9" eb="10">
      <t>カ</t>
    </rPh>
    <rPh sb="11" eb="12">
      <t>ベツ</t>
    </rPh>
    <rPh sb="13" eb="14">
      <t>ススム</t>
    </rPh>
    <rPh sb="15" eb="16">
      <t>ミチ</t>
    </rPh>
    <rPh sb="17" eb="18">
      <t>ベツ</t>
    </rPh>
    <rPh sb="19" eb="20">
      <t>ソツ</t>
    </rPh>
    <rPh sb="21" eb="22">
      <t>ギョウ</t>
    </rPh>
    <rPh sb="23" eb="24">
      <t>モノ</t>
    </rPh>
    <rPh sb="25" eb="26">
      <t>スウ</t>
    </rPh>
    <phoneticPr fontId="4"/>
  </si>
  <si>
    <t xml:space="preserve">第７１表　　　市　町　村　別　産　業　別　就　職　者　数 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</si>
  <si>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第７５表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</si>
  <si>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 xml:space="preserve"> </t>
    <phoneticPr fontId="10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</si>
  <si>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</si>
  <si>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</si>
  <si>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(単位：人)</t>
    <phoneticPr fontId="10"/>
  </si>
  <si>
    <t>第６８表　　　市　町　村　別　進　路　別　卒　業　者　数　（３－１）</t>
    <phoneticPr fontId="4"/>
  </si>
  <si>
    <t>&lt;高等学校&gt;</t>
    <phoneticPr fontId="10"/>
  </si>
  <si>
    <t>&lt;高等学校&gt;</t>
    <phoneticPr fontId="4"/>
  </si>
  <si>
    <t xml:space="preserve"> 第７０表　　　学科別大学・短期大学・専修学校等への進学者数等及び学科別大学・短期大学への入学志願者数</t>
    <rPh sb="8" eb="10">
      <t>ガッカ</t>
    </rPh>
    <rPh sb="10" eb="11">
      <t>ベツ</t>
    </rPh>
    <rPh sb="11" eb="13">
      <t>ダイガク</t>
    </rPh>
    <rPh sb="14" eb="16">
      <t>タンキ</t>
    </rPh>
    <rPh sb="16" eb="18">
      <t>ダイガク</t>
    </rPh>
    <rPh sb="19" eb="21">
      <t>センシュウ</t>
    </rPh>
    <rPh sb="21" eb="23">
      <t>ガッコウ</t>
    </rPh>
    <rPh sb="23" eb="24">
      <t>トウ</t>
    </rPh>
    <rPh sb="26" eb="27">
      <t>シン</t>
    </rPh>
    <rPh sb="27" eb="29">
      <t>ガクシャ</t>
    </rPh>
    <rPh sb="29" eb="30">
      <t>スウ</t>
    </rPh>
    <rPh sb="30" eb="31">
      <t>トウ</t>
    </rPh>
    <rPh sb="31" eb="32">
      <t>オヨ</t>
    </rPh>
    <rPh sb="33" eb="35">
      <t>ガッカ</t>
    </rPh>
    <rPh sb="35" eb="36">
      <t>ベツ</t>
    </rPh>
    <rPh sb="36" eb="38">
      <t>ダイガク</t>
    </rPh>
    <rPh sb="39" eb="41">
      <t>タンキ</t>
    </rPh>
    <rPh sb="41" eb="43">
      <t>ダイガク</t>
    </rPh>
    <rPh sb="45" eb="47">
      <t>ニュウガク</t>
    </rPh>
    <rPh sb="47" eb="50">
      <t>シガンシャ</t>
    </rPh>
    <rPh sb="50" eb="51">
      <t>スウ</t>
    </rPh>
    <phoneticPr fontId="4"/>
  </si>
  <si>
    <t>(単位：人)</t>
    <phoneticPr fontId="10"/>
  </si>
  <si>
    <t>第７１表　　　市　町　村　別　産　業　別　就　職　者　数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</si>
  <si>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公務(他に分類されるものを除く）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</si>
  <si>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第７２表　　　就 職 先 別 県 外 就 職 者 数</t>
    <rPh sb="0" eb="1">
      <t>ダイ</t>
    </rPh>
    <rPh sb="3" eb="4">
      <t>ヒョウ</t>
    </rPh>
    <rPh sb="7" eb="8">
      <t>シュウ</t>
    </rPh>
    <rPh sb="9" eb="10">
      <t>ショク</t>
    </rPh>
    <rPh sb="11" eb="12">
      <t>サキ</t>
    </rPh>
    <rPh sb="13" eb="14">
      <t>ベツ</t>
    </rPh>
    <rPh sb="15" eb="16">
      <t>ケン</t>
    </rPh>
    <rPh sb="17" eb="18">
      <t>ソト</t>
    </rPh>
    <rPh sb="19" eb="20">
      <t>シュウ</t>
    </rPh>
    <rPh sb="21" eb="22">
      <t>ショク</t>
    </rPh>
    <rPh sb="23" eb="24">
      <t>シャ</t>
    </rPh>
    <rPh sb="25" eb="26">
      <t>スウ</t>
    </rPh>
    <phoneticPr fontId="4"/>
  </si>
  <si>
    <t>＜高等学校＞</t>
    <phoneticPr fontId="10"/>
  </si>
  <si>
    <t>第７３表　　　産　業　別　就　職　者　数　及　び　割　合</t>
    <phoneticPr fontId="4"/>
  </si>
  <si>
    <t>第７４表　　　職　業　別　就　職　者　数　及　び　割　合　</t>
    <rPh sb="7" eb="8">
      <t>ショク</t>
    </rPh>
    <rPh sb="9" eb="10">
      <t>ギョウ</t>
    </rPh>
    <rPh sb="11" eb="12">
      <t>ベツ</t>
    </rPh>
    <rPh sb="13" eb="14">
      <t>ジュ</t>
    </rPh>
    <rPh sb="15" eb="16">
      <t>ショク</t>
    </rPh>
    <rPh sb="17" eb="18">
      <t>シャ</t>
    </rPh>
    <rPh sb="19" eb="20">
      <t>スウ</t>
    </rPh>
    <rPh sb="21" eb="22">
      <t>オヨ</t>
    </rPh>
    <rPh sb="25" eb="26">
      <t>ワリ</t>
    </rPh>
    <rPh sb="27" eb="28">
      <t>ゴウ</t>
    </rPh>
    <phoneticPr fontId="4"/>
  </si>
  <si>
    <t>（つづき）</t>
    <phoneticPr fontId="4"/>
  </si>
  <si>
    <t>(単位：人)</t>
    <rPh sb="4" eb="5">
      <t>ニン</t>
    </rPh>
    <phoneticPr fontId="4"/>
  </si>
  <si>
    <t>Ｅ　就職者等</t>
    <rPh sb="5" eb="6">
      <t>トウ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</si>
  <si>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</si>
  <si>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臨時
労働者</t>
    <rPh sb="0" eb="2">
      <t>リンジ</t>
    </rPh>
    <rPh sb="3" eb="6">
      <t>ロウドウシャ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</si>
  <si>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</si>
  <si>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</si>
  <si>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>Ｇ
不詳・死亡の者</t>
    <rPh sb="2" eb="4">
      <t>フショウ</t>
    </rPh>
    <rPh sb="5" eb="7">
      <t>シボウ</t>
    </rPh>
    <phoneticPr fontId="4"/>
  </si>
  <si>
    <t>（再　掲）</t>
    <phoneticPr fontId="4"/>
  </si>
  <si>
    <t>左記A，B，C，Dのうち就職している者(c)</t>
    <phoneticPr fontId="4"/>
  </si>
  <si>
    <t>左記E有期雇用労働者のうち雇用契約期間が一年以上、かつフルタイム勤務相当の者(d)</t>
    <phoneticPr fontId="4"/>
  </si>
  <si>
    <t>（a+b+c+d）</t>
    <phoneticPr fontId="10"/>
  </si>
  <si>
    <t>Ｈ
就職者</t>
    <rPh sb="2" eb="5">
      <t>シュウショクシャ</t>
    </rPh>
    <phoneticPr fontId="10"/>
  </si>
  <si>
    <t>常用</t>
    <rPh sb="0" eb="2">
      <t>ジョウヨウ</t>
    </rPh>
    <phoneticPr fontId="4"/>
  </si>
  <si>
    <t>労働者</t>
    <rPh sb="0" eb="3">
      <t>ロウドウシャ</t>
    </rPh>
    <phoneticPr fontId="4"/>
  </si>
  <si>
    <t>左記Hのうち県外就職者</t>
    <rPh sb="0" eb="2">
      <t>サキ</t>
    </rPh>
    <rPh sb="6" eb="8">
      <t>ケンガイ</t>
    </rPh>
    <rPh sb="8" eb="10">
      <t>シュウショク</t>
    </rPh>
    <rPh sb="10" eb="11">
      <t>シャ</t>
    </rPh>
    <phoneticPr fontId="4"/>
  </si>
  <si>
    <t>※</t>
    <phoneticPr fontId="10"/>
  </si>
  <si>
    <t>卒業者に
占める
就職者の割合
（a+b+c+d）
/総数
（％）</t>
    <rPh sb="0" eb="2">
      <t>ソツギョウ</t>
    </rPh>
    <rPh sb="2" eb="3">
      <t>シャ</t>
    </rPh>
    <rPh sb="5" eb="6">
      <t>シ</t>
    </rPh>
    <rPh sb="9" eb="12">
      <t>シュウショクシャ</t>
    </rPh>
    <rPh sb="13" eb="15">
      <t>ワリアイ</t>
    </rPh>
    <rPh sb="27" eb="29">
      <t>ソウスウ</t>
    </rPh>
    <phoneticPr fontId="4"/>
  </si>
  <si>
    <t>Ｅ　就   職   者   等</t>
    <rPh sb="14" eb="15">
      <t>ナド</t>
    </rPh>
    <phoneticPr fontId="4"/>
  </si>
  <si>
    <t>自営業主等</t>
    <rPh sb="0" eb="3">
      <t>ジエイギョウ</t>
    </rPh>
    <rPh sb="3" eb="4">
      <t>シュ</t>
    </rPh>
    <rPh sb="4" eb="5">
      <t>ナド</t>
    </rPh>
    <phoneticPr fontId="4"/>
  </si>
  <si>
    <t>有期雇用労働者</t>
    <rPh sb="0" eb="2">
      <t>ユウキ</t>
    </rPh>
    <rPh sb="2" eb="4">
      <t>コヨウ</t>
    </rPh>
    <rPh sb="4" eb="7">
      <t>ロウドウシャ</t>
    </rPh>
    <phoneticPr fontId="4"/>
  </si>
  <si>
    <t>臨時労働者</t>
    <rPh sb="0" eb="2">
      <t>リンジ</t>
    </rPh>
    <rPh sb="2" eb="5">
      <t>ロウドウシャ</t>
    </rPh>
    <phoneticPr fontId="4"/>
  </si>
  <si>
    <t>無期雇用労働者</t>
    <rPh sb="0" eb="7">
      <t>ムキコヨウロウドウシャ</t>
    </rPh>
    <phoneticPr fontId="4"/>
  </si>
  <si>
    <t>（専門課程）進学者</t>
    <phoneticPr fontId="4"/>
  </si>
  <si>
    <t>常用労働者</t>
    <rPh sb="0" eb="2">
      <t>ジョウヨウ</t>
    </rPh>
    <phoneticPr fontId="4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</si>
  <si>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</si>
  <si>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　私　立</t>
    <rPh sb="1" eb="2">
      <t>ワタシ</t>
    </rPh>
    <rPh sb="3" eb="4">
      <t>リツ</t>
    </rPh>
    <phoneticPr fontId="4"/>
  </si>
  <si>
    <t>　公　立　　（名取市）</t>
    <rPh sb="1" eb="2">
      <t>オオヤケ</t>
    </rPh>
    <rPh sb="3" eb="4">
      <t>リツ</t>
    </rPh>
    <rPh sb="7" eb="10">
      <t>ナトリシ</t>
    </rPh>
    <phoneticPr fontId="4"/>
  </si>
  <si>
    <t>特別支援学校
高等部
(専攻科)</t>
    <rPh sb="0" eb="2">
      <t>トクベツ</t>
    </rPh>
    <rPh sb="2" eb="4">
      <t>シエン</t>
    </rPh>
    <rPh sb="4" eb="6">
      <t>ガッコウ</t>
    </rPh>
    <rPh sb="7" eb="10">
      <t>コウトウブ</t>
    </rPh>
    <rPh sb="12" eb="14">
      <t>センコウ</t>
    </rPh>
    <rPh sb="14" eb="15">
      <t>カ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</si>
  <si>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
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5" eb="27">
      <t>ソウスウ</t>
    </rPh>
    <phoneticPr fontId="4"/>
  </si>
  <si>
    <t>Ｆ　左記以外の者</t>
    <rPh sb="2" eb="4">
      <t>サキ</t>
    </rPh>
    <rPh sb="4" eb="6">
      <t>イガイ</t>
    </rPh>
    <rPh sb="7" eb="8">
      <t>モノ</t>
    </rPh>
    <phoneticPr fontId="4"/>
  </si>
  <si>
    <t>Ｇ　不詳・死亡の者</t>
    <rPh sb="5" eb="7">
      <t>シボウ</t>
    </rPh>
    <rPh sb="8" eb="9">
      <t>モノ</t>
    </rPh>
    <phoneticPr fontId="4"/>
  </si>
  <si>
    <t>専　門</t>
    <rPh sb="0" eb="1">
      <t>セン</t>
    </rPh>
    <rPh sb="2" eb="3">
      <t>モン</t>
    </rPh>
    <phoneticPr fontId="10"/>
  </si>
  <si>
    <t>総　合</t>
    <phoneticPr fontId="10"/>
  </si>
  <si>
    <t>「卒業者に占める就職者の割合」とは、卒業者のうち「自営業主等｣及び｢無期雇用労働者」、「左記Ａ、Ｂ、Ｃ、Ｄのうち就職している者（再掲）」、「左記Ｅ有期雇用労働者のうち雇用契約期間が一年以上、かつフルタイム勤務相当の者（再掲）」の占める比率をいう｡</t>
    <phoneticPr fontId="10"/>
  </si>
  <si>
    <t>鉱業，採石業、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</si>
  <si>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</si>
  <si>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農業、林業</t>
    <rPh sb="0" eb="2">
      <t>ノウギョウ</t>
    </rPh>
    <rPh sb="3" eb="5">
      <t>リンギョウ</t>
    </rPh>
    <phoneticPr fontId="4"/>
  </si>
  <si>
    <t>卸売業、小売業</t>
    <rPh sb="0" eb="2">
      <t>オロシウリ</t>
    </rPh>
    <rPh sb="2" eb="3">
      <t>ギョウ</t>
    </rPh>
    <rPh sb="4" eb="7">
      <t>コウリギョウ</t>
    </rPh>
    <phoneticPr fontId="4"/>
  </si>
  <si>
    <t>金融業、保険業</t>
    <rPh sb="0" eb="2">
      <t>キンユウ</t>
    </rPh>
    <rPh sb="2" eb="3">
      <t>ギョウ</t>
    </rPh>
    <rPh sb="4" eb="7">
      <t>ホケンギョウ</t>
    </rPh>
    <phoneticPr fontId="4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</si>
  <si>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</si>
  <si>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</si>
  <si>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</si>
  <si>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</si>
  <si>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医療、福祉</t>
    <rPh sb="0" eb="2">
      <t>イリョウ</t>
    </rPh>
    <rPh sb="3" eb="5">
      <t>フクシ</t>
    </rPh>
    <phoneticPr fontId="4"/>
  </si>
  <si>
    <t>(単位：人、％)</t>
    <phoneticPr fontId="10"/>
  </si>
  <si>
    <t>農業、林業</t>
    <rPh sb="3" eb="5">
      <t>リンギョウ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</si>
  <si>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</si>
  <si>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</si>
  <si>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運輸業、郵便業</t>
    <rPh sb="4" eb="6">
      <t>ユウビン</t>
    </rPh>
    <rPh sb="6" eb="7">
      <t>ギョウ</t>
    </rPh>
    <phoneticPr fontId="4"/>
  </si>
  <si>
    <t>卸売業、小売業</t>
    <rPh sb="2" eb="3">
      <t>ギョウ</t>
    </rPh>
    <phoneticPr fontId="4"/>
  </si>
  <si>
    <t>金融業、保険業</t>
    <rPh sb="2" eb="3">
      <t>ギョウ</t>
    </rPh>
    <phoneticPr fontId="4"/>
  </si>
  <si>
    <t>不動産業、物品賃貸業</t>
    <rPh sb="5" eb="7">
      <t>ブッピン</t>
    </rPh>
    <rPh sb="7" eb="9">
      <t>チンタイ</t>
    </rPh>
    <rPh sb="9" eb="10">
      <t>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</si>
  <si>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</si>
  <si>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</si>
  <si>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左記A、B、C、Dのうち就職している者(c)</t>
    <phoneticPr fontId="4"/>
  </si>
  <si>
    <t>令和6年3月</t>
    <rPh sb="0" eb="2">
      <t>レイワ</t>
    </rPh>
    <rPh sb="3" eb="4">
      <t>ネン</t>
    </rPh>
    <rPh sb="5" eb="6">
      <t>ガツ</t>
    </rPh>
    <phoneticPr fontId="10"/>
  </si>
  <si>
    <t>令和7年3月</t>
    <rPh sb="0" eb="2">
      <t>レイワ</t>
    </rPh>
    <rPh sb="3" eb="4">
      <t>ネン</t>
    </rPh>
    <rPh sb="5" eb="6">
      <t>ガツ</t>
    </rPh>
    <phoneticPr fontId="10"/>
  </si>
  <si>
    <t>（気仙沼市）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</si>
</sst>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#,##0.0;\-#,##0.0;\-"/>
    <numFmt numFmtId="179" formatCode="0.0_);[Red]\(0.0\)"/>
    <numFmt numFmtId="180" formatCode="#,##0.0;&quot;－&quot;#,##0.0;&quot;－&quot;"/>
    <numFmt numFmtId="181" formatCode="#,##0.0;&quot;-&quot;#,##0.0;&quot;-&quot;"/>
    <numFmt numFmtId="182" formatCode="#,##0;\-#,##0;&quot;-&quot;"/>
    <numFmt numFmtId="183" formatCode="[$-411]g/&quot;標&quot;&quot;準&quot;"/>
    <numFmt numFmtId="184" formatCode="&quot;｣&quot;#,##0;[Red]\-&quot;｣&quot;#,##0"/>
    <numFmt numFmtId="185" formatCode="_ &quot;SFr.&quot;* #,##0.00_ ;_ &quot;SFr.&quot;* \-#,##0.00_ ;_ &quot;SFr.&quot;* &quot;-&quot;??_ ;_ @_ "/>
  </numFmts>
  <fonts count="48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書院細明朝体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10"/>
      <name val="Terminal"/>
      <charset val="128"/>
    </font>
    <font>
      <sz val="9"/>
      <color indexed="8"/>
      <name val="書院細明朝体"/>
      <family val="1"/>
      <charset val="128"/>
    </font>
    <font>
      <b/>
      <sz val="6"/>
      <name val="書院細明朝体"/>
      <family val="1"/>
      <charset val="128"/>
    </font>
    <font>
      <sz val="10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書院細明朝体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">
    <xf numFmtId="0" fontId="0" fillId="0" borderId="0"/>
    <xf numFmtId="182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5" fontId="2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11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11" fillId="0" borderId="0"/>
    <xf numFmtId="0" fontId="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3" fillId="0" borderId="0"/>
  </cellStyleXfs>
  <cellXfs count="542">
    <xf numFmtId="0" fontId="0" fillId="0" borderId="0" xfId="0"/>
    <xf numFmtId="176" fontId="6" fillId="0" borderId="0" xfId="56" applyNumberFormat="1" applyFont="1" applyFill="1" applyAlignment="1">
      <alignment vertical="center"/>
    </xf>
    <xf numFmtId="176" fontId="6" fillId="0" borderId="4" xfId="56" applyNumberFormat="1" applyFont="1" applyFill="1" applyBorder="1" applyAlignment="1">
      <alignment vertical="center"/>
    </xf>
    <xf numFmtId="176" fontId="6" fillId="0" borderId="0" xfId="56" applyNumberFormat="1" applyFont="1" applyFill="1" applyBorder="1" applyAlignment="1">
      <alignment vertical="center"/>
    </xf>
    <xf numFmtId="176" fontId="6" fillId="0" borderId="5" xfId="56" applyNumberFormat="1" applyFont="1" applyFill="1" applyBorder="1" applyAlignment="1">
      <alignment vertical="center"/>
    </xf>
    <xf numFmtId="176" fontId="6" fillId="0" borderId="6" xfId="56" applyNumberFormat="1" applyFont="1" applyFill="1" applyBorder="1" applyAlignment="1">
      <alignment vertical="center"/>
    </xf>
    <xf numFmtId="177" fontId="6" fillId="0" borderId="4" xfId="58" applyNumberFormat="1" applyFont="1" applyFill="1" applyBorder="1" applyAlignment="1">
      <alignment vertical="center"/>
    </xf>
    <xf numFmtId="177" fontId="6" fillId="0" borderId="0" xfId="59" applyNumberFormat="1" applyFont="1" applyFill="1" applyAlignment="1">
      <alignment horizontal="centerContinuous" vertical="center"/>
    </xf>
    <xf numFmtId="177" fontId="6" fillId="0" borderId="0" xfId="59" applyNumberFormat="1" applyFont="1" applyFill="1" applyAlignment="1">
      <alignment vertical="center"/>
    </xf>
    <xf numFmtId="177" fontId="6" fillId="0" borderId="0" xfId="59" applyNumberFormat="1" applyFont="1" applyFill="1" applyBorder="1" applyAlignment="1" applyProtection="1">
      <alignment horizontal="left" vertical="center"/>
      <protection locked="0"/>
    </xf>
    <xf numFmtId="177" fontId="6" fillId="0" borderId="0" xfId="59" applyNumberFormat="1" applyFont="1" applyFill="1" applyBorder="1" applyAlignment="1">
      <alignment vertical="center"/>
    </xf>
    <xf numFmtId="177" fontId="6" fillId="0" borderId="0" xfId="59" applyNumberFormat="1" applyFont="1" applyFill="1" applyBorder="1" applyAlignment="1" applyProtection="1">
      <alignment horizontal="left" vertical="center"/>
    </xf>
    <xf numFmtId="177" fontId="6" fillId="0" borderId="0" xfId="59" applyNumberFormat="1" applyFont="1" applyFill="1" applyBorder="1" applyAlignment="1" applyProtection="1">
      <alignment horizontal="right" vertical="center"/>
    </xf>
    <xf numFmtId="177" fontId="6" fillId="0" borderId="2" xfId="59" applyNumberFormat="1" applyFont="1" applyFill="1" applyBorder="1" applyAlignment="1" applyProtection="1">
      <alignment horizontal="centerContinuous" vertical="center"/>
    </xf>
    <xf numFmtId="177" fontId="6" fillId="0" borderId="2" xfId="59" applyNumberFormat="1" applyFont="1" applyFill="1" applyBorder="1" applyAlignment="1">
      <alignment horizontal="centerContinuous" vertical="center"/>
    </xf>
    <xf numFmtId="177" fontId="6" fillId="0" borderId="7" xfId="59" applyNumberFormat="1" applyFont="1" applyFill="1" applyBorder="1" applyAlignment="1" applyProtection="1">
      <alignment horizontal="centerContinuous" vertical="center"/>
    </xf>
    <xf numFmtId="177" fontId="6" fillId="0" borderId="8" xfId="59" applyNumberFormat="1" applyFont="1" applyFill="1" applyBorder="1" applyAlignment="1">
      <alignment horizontal="centerContinuous" vertical="center"/>
    </xf>
    <xf numFmtId="177" fontId="6" fillId="0" borderId="3" xfId="59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horizontal="distributed" vertical="center"/>
    </xf>
    <xf numFmtId="177" fontId="6" fillId="0" borderId="4" xfId="59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Continuous" vertical="center"/>
    </xf>
    <xf numFmtId="177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centerContinuous" vertical="center"/>
    </xf>
    <xf numFmtId="177" fontId="6" fillId="0" borderId="9" xfId="0" applyNumberFormat="1" applyFont="1" applyFill="1" applyBorder="1" applyAlignment="1">
      <alignment horizontal="centerContinuous" vertical="center"/>
    </xf>
    <xf numFmtId="177" fontId="6" fillId="0" borderId="10" xfId="0" applyNumberFormat="1" applyFont="1" applyFill="1" applyBorder="1" applyAlignment="1">
      <alignment horizontal="centerContinuous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distributed" vertical="center" wrapText="1"/>
    </xf>
    <xf numFmtId="177" fontId="6" fillId="0" borderId="4" xfId="0" applyNumberFormat="1" applyFont="1" applyFill="1" applyBorder="1" applyAlignment="1" applyProtection="1">
      <alignment horizontal="distributed" vertical="center"/>
    </xf>
    <xf numFmtId="177" fontId="6" fillId="0" borderId="0" xfId="60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56" applyNumberFormat="1" applyFont="1" applyFill="1" applyBorder="1" applyAlignment="1" applyProtection="1">
      <alignment horizontal="right" vertical="center"/>
      <protection locked="0"/>
    </xf>
    <xf numFmtId="176" fontId="9" fillId="0" borderId="0" xfId="56" applyNumberFormat="1" applyFont="1" applyFill="1" applyBorder="1" applyAlignment="1" applyProtection="1">
      <alignment horizontal="right" vertical="center"/>
      <protection locked="0"/>
    </xf>
    <xf numFmtId="176" fontId="6" fillId="0" borderId="0" xfId="56" applyNumberFormat="1" applyFont="1" applyFill="1" applyBorder="1" applyAlignment="1" applyProtection="1">
      <alignment vertical="center"/>
      <protection locked="0"/>
    </xf>
    <xf numFmtId="176" fontId="9" fillId="0" borderId="0" xfId="56" applyNumberFormat="1" applyFont="1" applyFill="1" applyBorder="1" applyAlignment="1">
      <alignment vertical="center"/>
    </xf>
    <xf numFmtId="176" fontId="6" fillId="0" borderId="0" xfId="56" applyNumberFormat="1" applyFont="1" applyFill="1" applyAlignment="1" applyProtection="1">
      <alignment vertical="center"/>
      <protection locked="0"/>
    </xf>
    <xf numFmtId="176" fontId="9" fillId="0" borderId="4" xfId="56" applyNumberFormat="1" applyFont="1" applyFill="1" applyBorder="1" applyAlignment="1">
      <alignment vertical="center"/>
    </xf>
    <xf numFmtId="176" fontId="9" fillId="0" borderId="0" xfId="56" applyNumberFormat="1" applyFont="1" applyFill="1" applyAlignment="1">
      <alignment vertical="center"/>
    </xf>
    <xf numFmtId="176" fontId="9" fillId="0" borderId="0" xfId="56" applyNumberFormat="1" applyFont="1" applyFill="1" applyBorder="1" applyAlignment="1" applyProtection="1">
      <alignment vertical="center"/>
      <protection locked="0"/>
    </xf>
    <xf numFmtId="177" fontId="6" fillId="0" borderId="3" xfId="57" applyNumberFormat="1" applyFont="1" applyFill="1" applyBorder="1" applyAlignment="1" applyProtection="1">
      <alignment horizontal="center" vertical="center"/>
    </xf>
    <xf numFmtId="177" fontId="6" fillId="0" borderId="0" xfId="57" applyNumberFormat="1" applyFont="1" applyFill="1" applyAlignment="1">
      <alignment vertical="center"/>
    </xf>
    <xf numFmtId="177" fontId="6" fillId="0" borderId="0" xfId="57" applyNumberFormat="1" applyFont="1" applyFill="1" applyBorder="1" applyAlignment="1">
      <alignment vertical="center"/>
    </xf>
    <xf numFmtId="177" fontId="6" fillId="0" borderId="4" xfId="57" applyNumberFormat="1" applyFont="1" applyFill="1" applyBorder="1" applyAlignment="1">
      <alignment vertical="center"/>
    </xf>
    <xf numFmtId="177" fontId="6" fillId="0" borderId="0" xfId="58" applyNumberFormat="1" applyFont="1" applyFill="1" applyBorder="1" applyAlignment="1">
      <alignment vertical="center"/>
    </xf>
    <xf numFmtId="177" fontId="6" fillId="0" borderId="7" xfId="58" applyNumberFormat="1" applyFont="1" applyFill="1" applyBorder="1" applyAlignment="1" applyProtection="1">
      <alignment horizontal="center" vertical="center"/>
    </xf>
    <xf numFmtId="177" fontId="6" fillId="0" borderId="3" xfId="58" applyNumberFormat="1" applyFont="1" applyFill="1" applyBorder="1" applyAlignment="1" applyProtection="1">
      <alignment horizontal="center" vertical="center"/>
    </xf>
    <xf numFmtId="176" fontId="9" fillId="0" borderId="5" xfId="56" applyNumberFormat="1" applyFont="1" applyFill="1" applyBorder="1" applyAlignment="1">
      <alignment vertical="center"/>
    </xf>
    <xf numFmtId="177" fontId="6" fillId="0" borderId="4" xfId="59" applyNumberFormat="1" applyFont="1" applyFill="1" applyBorder="1" applyAlignment="1" applyProtection="1">
      <alignment vertical="center"/>
    </xf>
    <xf numFmtId="177" fontId="6" fillId="0" borderId="0" xfId="59" applyNumberFormat="1" applyFont="1" applyFill="1" applyAlignment="1" applyProtection="1">
      <alignment horizontal="centerContinuous" vertical="center"/>
      <protection locked="0"/>
    </xf>
    <xf numFmtId="177" fontId="6" fillId="0" borderId="0" xfId="59" applyNumberFormat="1" applyFont="1" applyFill="1" applyBorder="1" applyAlignment="1" applyProtection="1">
      <alignment vertical="center"/>
      <protection locked="0"/>
    </xf>
    <xf numFmtId="177" fontId="6" fillId="0" borderId="4" xfId="0" applyNumberFormat="1" applyFont="1" applyFill="1" applyBorder="1" applyAlignment="1" applyProtection="1">
      <alignment vertical="center"/>
      <protection locked="0"/>
    </xf>
    <xf numFmtId="177" fontId="6" fillId="0" borderId="0" xfId="59" applyNumberFormat="1" applyFont="1" applyFill="1" applyBorder="1" applyAlignment="1" applyProtection="1">
      <alignment vertical="center"/>
    </xf>
    <xf numFmtId="180" fontId="6" fillId="0" borderId="0" xfId="56" applyNumberFormat="1" applyFont="1" applyFill="1" applyAlignment="1">
      <alignment vertical="center"/>
    </xf>
    <xf numFmtId="177" fontId="6" fillId="0" borderId="6" xfId="59" applyNumberFormat="1" applyFont="1" applyFill="1" applyBorder="1" applyAlignment="1" applyProtection="1">
      <alignment vertical="center"/>
    </xf>
    <xf numFmtId="177" fontId="6" fillId="0" borderId="11" xfId="0" applyNumberFormat="1" applyFont="1" applyFill="1" applyBorder="1" applyAlignment="1" applyProtection="1">
      <alignment horizontal="centerContinuous" vertical="center"/>
    </xf>
    <xf numFmtId="177" fontId="6" fillId="0" borderId="6" xfId="0" applyNumberFormat="1" applyFont="1" applyFill="1" applyBorder="1" applyAlignment="1" applyProtection="1">
      <alignment vertical="center"/>
    </xf>
    <xf numFmtId="177" fontId="6" fillId="0" borderId="4" xfId="0" applyNumberFormat="1" applyFont="1" applyFill="1" applyBorder="1" applyAlignment="1" applyProtection="1">
      <alignment vertical="center"/>
    </xf>
    <xf numFmtId="178" fontId="6" fillId="0" borderId="4" xfId="0" applyNumberFormat="1" applyFont="1" applyFill="1" applyBorder="1" applyAlignment="1" applyProtection="1">
      <alignment vertical="center"/>
    </xf>
    <xf numFmtId="176" fontId="34" fillId="0" borderId="0" xfId="56" applyNumberFormat="1" applyFont="1" applyFill="1" applyBorder="1" applyAlignment="1">
      <alignment horizontal="right" vertical="center"/>
    </xf>
    <xf numFmtId="176" fontId="34" fillId="0" borderId="0" xfId="56" applyNumberFormat="1" applyFont="1" applyFill="1" applyBorder="1" applyAlignment="1">
      <alignment vertical="center"/>
    </xf>
    <xf numFmtId="176" fontId="34" fillId="0" borderId="12" xfId="55" applyNumberFormat="1" applyFont="1" applyFill="1" applyBorder="1" applyAlignment="1">
      <alignment vertical="center"/>
    </xf>
    <xf numFmtId="176" fontId="34" fillId="0" borderId="0" xfId="55" applyNumberFormat="1" applyFont="1" applyFill="1" applyBorder="1" applyAlignment="1">
      <alignment vertical="center"/>
    </xf>
    <xf numFmtId="176" fontId="6" fillId="0" borderId="9" xfId="56" applyNumberFormat="1" applyFont="1" applyFill="1" applyBorder="1" applyAlignment="1">
      <alignment vertical="center"/>
    </xf>
    <xf numFmtId="177" fontId="34" fillId="0" borderId="0" xfId="59" applyNumberFormat="1" applyFont="1" applyFill="1" applyBorder="1" applyAlignment="1">
      <alignment vertical="center"/>
    </xf>
    <xf numFmtId="177" fontId="34" fillId="0" borderId="0" xfId="59" applyNumberFormat="1" applyFont="1" applyFill="1" applyBorder="1" applyAlignment="1" applyProtection="1">
      <alignment vertical="center"/>
      <protection locked="0"/>
    </xf>
    <xf numFmtId="177" fontId="34" fillId="0" borderId="0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 applyProtection="1">
      <alignment vertical="center"/>
    </xf>
    <xf numFmtId="176" fontId="34" fillId="0" borderId="13" xfId="56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 shrinkToFit="1"/>
    </xf>
    <xf numFmtId="176" fontId="35" fillId="0" borderId="0" xfId="56" applyNumberFormat="1" applyFont="1" applyFill="1" applyBorder="1" applyAlignment="1">
      <alignment vertical="center"/>
    </xf>
    <xf numFmtId="176" fontId="35" fillId="0" borderId="12" xfId="55" applyNumberFormat="1" applyFont="1" applyFill="1" applyBorder="1" applyAlignment="1">
      <alignment vertical="center"/>
    </xf>
    <xf numFmtId="176" fontId="35" fillId="0" borderId="0" xfId="55" applyNumberFormat="1" applyFont="1" applyFill="1" applyBorder="1" applyAlignment="1">
      <alignment vertical="center"/>
    </xf>
    <xf numFmtId="176" fontId="35" fillId="0" borderId="13" xfId="56" applyNumberFormat="1" applyFont="1" applyFill="1" applyBorder="1" applyAlignment="1">
      <alignment vertical="center"/>
    </xf>
    <xf numFmtId="176" fontId="36" fillId="0" borderId="0" xfId="56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7" fontId="13" fillId="0" borderId="0" xfId="60" applyNumberFormat="1" applyFont="1" applyFill="1" applyBorder="1" applyAlignment="1" applyProtection="1">
      <alignment horizontal="right" vertical="center"/>
    </xf>
    <xf numFmtId="176" fontId="6" fillId="0" borderId="13" xfId="56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Fill="1" applyBorder="1" applyAlignment="1" applyProtection="1">
      <alignment horizontal="left" vertical="center"/>
    </xf>
    <xf numFmtId="176" fontId="9" fillId="0" borderId="0" xfId="56" applyNumberFormat="1" applyFont="1" applyFill="1" applyAlignment="1">
      <alignment horizontal="centerContinuous" vertical="center"/>
    </xf>
    <xf numFmtId="176" fontId="9" fillId="0" borderId="0" xfId="56" applyNumberFormat="1" applyFont="1" applyFill="1" applyBorder="1" applyAlignment="1" applyProtection="1">
      <alignment horizontal="left" vertical="center"/>
    </xf>
    <xf numFmtId="176" fontId="9" fillId="0" borderId="0" xfId="56" applyNumberFormat="1" applyFont="1" applyFill="1" applyBorder="1" applyAlignment="1" applyProtection="1">
      <alignment vertical="center"/>
    </xf>
    <xf numFmtId="180" fontId="9" fillId="0" borderId="0" xfId="56" applyNumberFormat="1" applyFont="1" applyFill="1" applyAlignment="1">
      <alignment horizontal="centerContinuous" vertical="center"/>
    </xf>
    <xf numFmtId="176" fontId="9" fillId="0" borderId="4" xfId="56" applyNumberFormat="1" applyFont="1" applyFill="1" applyBorder="1" applyAlignment="1" applyProtection="1">
      <alignment vertical="center"/>
      <protection locked="0"/>
    </xf>
    <xf numFmtId="177" fontId="9" fillId="0" borderId="14" xfId="57" applyNumberFormat="1" applyFont="1" applyFill="1" applyBorder="1" applyAlignment="1">
      <alignment horizontal="left" vertical="center"/>
    </xf>
    <xf numFmtId="177" fontId="9" fillId="0" borderId="0" xfId="57" applyNumberFormat="1" applyFont="1" applyFill="1" applyBorder="1" applyAlignment="1">
      <alignment horizontal="left" vertical="center"/>
    </xf>
    <xf numFmtId="180" fontId="9" fillId="0" borderId="0" xfId="56" applyNumberFormat="1" applyFont="1" applyFill="1" applyBorder="1" applyAlignment="1">
      <alignment vertical="center"/>
    </xf>
    <xf numFmtId="176" fontId="9" fillId="0" borderId="4" xfId="56" applyNumberFormat="1" applyFont="1" applyFill="1" applyBorder="1" applyAlignment="1" applyProtection="1">
      <alignment horizontal="right" vertical="center"/>
    </xf>
    <xf numFmtId="176" fontId="27" fillId="0" borderId="0" xfId="56" applyNumberFormat="1" applyFont="1" applyFill="1" applyAlignment="1">
      <alignment vertical="center"/>
    </xf>
    <xf numFmtId="176" fontId="38" fillId="0" borderId="0" xfId="56" applyNumberFormat="1" applyFont="1" applyFill="1" applyAlignment="1">
      <alignment vertical="center"/>
    </xf>
    <xf numFmtId="176" fontId="27" fillId="0" borderId="0" xfId="56" applyNumberFormat="1" applyFont="1" applyFill="1" applyAlignment="1"/>
    <xf numFmtId="176" fontId="9" fillId="0" borderId="0" xfId="56" applyNumberFormat="1" applyFont="1" applyFill="1" applyBorder="1" applyAlignment="1"/>
    <xf numFmtId="176" fontId="9" fillId="0" borderId="0" xfId="56" applyNumberFormat="1" applyFont="1" applyFill="1" applyAlignment="1"/>
    <xf numFmtId="176" fontId="9" fillId="0" borderId="0" xfId="56" applyNumberFormat="1" applyFont="1" applyFill="1" applyBorder="1" applyAlignment="1" applyProtection="1">
      <protection locked="0"/>
    </xf>
    <xf numFmtId="176" fontId="27" fillId="0" borderId="0" xfId="56" applyNumberFormat="1" applyFont="1" applyFill="1" applyBorder="1" applyAlignment="1"/>
    <xf numFmtId="180" fontId="9" fillId="0" borderId="4" xfId="56" applyNumberFormat="1" applyFont="1" applyFill="1" applyBorder="1" applyAlignment="1">
      <alignment vertical="center"/>
    </xf>
    <xf numFmtId="176" fontId="6" fillId="0" borderId="11" xfId="55" applyNumberFormat="1" applyFont="1" applyFill="1" applyBorder="1" applyAlignment="1">
      <alignment vertical="center"/>
    </xf>
    <xf numFmtId="176" fontId="6" fillId="0" borderId="9" xfId="55" applyNumberFormat="1" applyFont="1" applyFill="1" applyBorder="1" applyAlignment="1">
      <alignment vertical="center"/>
    </xf>
    <xf numFmtId="176" fontId="6" fillId="0" borderId="12" xfId="55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vertical="center"/>
    </xf>
    <xf numFmtId="176" fontId="6" fillId="0" borderId="12" xfId="55" applyNumberFormat="1" applyFont="1" applyFill="1" applyBorder="1" applyAlignment="1" applyProtection="1">
      <alignment horizontal="left"/>
    </xf>
    <xf numFmtId="176" fontId="6" fillId="0" borderId="0" xfId="55" applyNumberFormat="1" applyFont="1" applyFill="1" applyBorder="1" applyAlignment="1"/>
    <xf numFmtId="176" fontId="6" fillId="0" borderId="12" xfId="55" applyNumberFormat="1" applyFont="1" applyFill="1" applyBorder="1" applyAlignment="1" applyProtection="1">
      <alignment horizontal="distributed"/>
    </xf>
    <xf numFmtId="176" fontId="40" fillId="0" borderId="0" xfId="56" applyNumberFormat="1" applyFont="1" applyFill="1" applyBorder="1" applyAlignment="1">
      <alignment vertical="center"/>
    </xf>
    <xf numFmtId="176" fontId="6" fillId="0" borderId="13" xfId="56" applyNumberFormat="1" applyFont="1" applyFill="1" applyBorder="1" applyAlignment="1">
      <alignment vertical="center"/>
    </xf>
    <xf numFmtId="176" fontId="6" fillId="0" borderId="13" xfId="56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horizontal="right"/>
    </xf>
    <xf numFmtId="176" fontId="6" fillId="0" borderId="0" xfId="55" applyNumberFormat="1" applyFont="1" applyFill="1" applyBorder="1" applyAlignment="1" applyProtection="1">
      <alignment horizontal="right"/>
    </xf>
    <xf numFmtId="176" fontId="6" fillId="0" borderId="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>
      <alignment horizontal="left"/>
    </xf>
    <xf numFmtId="176" fontId="6" fillId="0" borderId="13" xfId="55" applyNumberFormat="1" applyFont="1" applyFill="1" applyBorder="1" applyAlignment="1" applyProtection="1">
      <alignment horizontal="distributed"/>
    </xf>
    <xf numFmtId="176" fontId="6" fillId="0" borderId="13" xfId="55" applyNumberFormat="1" applyFont="1" applyFill="1" applyBorder="1" applyAlignment="1" applyProtection="1">
      <alignment horizontal="right"/>
    </xf>
    <xf numFmtId="176" fontId="42" fillId="0" borderId="0" xfId="56" applyNumberFormat="1" applyFont="1" applyFill="1" applyAlignment="1">
      <alignment vertical="center"/>
    </xf>
    <xf numFmtId="177" fontId="9" fillId="0" borderId="0" xfId="57" applyNumberFormat="1" applyFont="1" applyFill="1" applyAlignment="1">
      <alignment horizontal="centerContinuous" vertical="center"/>
    </xf>
    <xf numFmtId="177" fontId="9" fillId="0" borderId="0" xfId="57" applyNumberFormat="1" applyFont="1" applyFill="1" applyAlignment="1">
      <alignment horizontal="left" vertical="center"/>
    </xf>
    <xf numFmtId="177" fontId="9" fillId="0" borderId="0" xfId="57" quotePrefix="1" applyNumberFormat="1" applyFont="1" applyFill="1" applyBorder="1" applyAlignment="1" applyProtection="1">
      <alignment horizontal="left" vertical="center"/>
    </xf>
    <xf numFmtId="177" fontId="9" fillId="0" borderId="0" xfId="57" applyNumberFormat="1" applyFont="1" applyFill="1" applyBorder="1" applyAlignment="1" applyProtection="1">
      <alignment horizontal="left" vertical="center"/>
    </xf>
    <xf numFmtId="177" fontId="9" fillId="0" borderId="0" xfId="57" applyNumberFormat="1" applyFont="1" applyFill="1" applyBorder="1" applyAlignment="1">
      <alignment horizontal="right" vertical="center"/>
    </xf>
    <xf numFmtId="177" fontId="9" fillId="0" borderId="0" xfId="57" applyNumberFormat="1" applyFont="1" applyFill="1" applyAlignment="1">
      <alignment vertical="center"/>
    </xf>
    <xf numFmtId="177" fontId="9" fillId="0" borderId="0" xfId="57" applyNumberFormat="1" applyFont="1" applyFill="1" applyBorder="1" applyAlignment="1">
      <alignment vertical="center"/>
    </xf>
    <xf numFmtId="177" fontId="39" fillId="0" borderId="0" xfId="57" applyNumberFormat="1" applyFont="1" applyFill="1" applyAlignment="1">
      <alignment vertical="center"/>
    </xf>
    <xf numFmtId="177" fontId="38" fillId="0" borderId="0" xfId="58" applyNumberFormat="1" applyFont="1" applyFill="1" applyBorder="1" applyAlignment="1">
      <alignment horizontal="left" vertical="center"/>
    </xf>
    <xf numFmtId="177" fontId="9" fillId="0" borderId="0" xfId="58" applyNumberFormat="1" applyFont="1" applyFill="1" applyBorder="1" applyAlignment="1">
      <alignment horizontal="left" vertical="center"/>
    </xf>
    <xf numFmtId="177" fontId="9" fillId="0" borderId="0" xfId="57" applyNumberFormat="1" applyFont="1" applyFill="1" applyBorder="1" applyAlignment="1" applyProtection="1">
      <alignment vertical="center"/>
      <protection locked="0"/>
    </xf>
    <xf numFmtId="177" fontId="9" fillId="0" borderId="0" xfId="57" applyNumberFormat="1" applyFont="1" applyFill="1" applyBorder="1" applyAlignment="1" applyProtection="1">
      <alignment horizontal="left" vertical="center"/>
      <protection locked="0"/>
    </xf>
    <xf numFmtId="177" fontId="9" fillId="0" borderId="4" xfId="57" applyNumberFormat="1" applyFont="1" applyFill="1" applyBorder="1" applyAlignment="1">
      <alignment vertical="center"/>
    </xf>
    <xf numFmtId="177" fontId="9" fillId="0" borderId="6" xfId="57" applyNumberFormat="1" applyFont="1" applyFill="1" applyBorder="1" applyAlignment="1">
      <alignment vertical="center"/>
    </xf>
    <xf numFmtId="177" fontId="9" fillId="0" borderId="0" xfId="58" applyNumberFormat="1" applyFont="1" applyFill="1" applyBorder="1" applyAlignment="1">
      <alignment vertical="center"/>
    </xf>
    <xf numFmtId="177" fontId="9" fillId="0" borderId="0" xfId="58" applyNumberFormat="1" applyFont="1" applyFill="1" applyAlignment="1">
      <alignment vertical="center"/>
    </xf>
    <xf numFmtId="177" fontId="9" fillId="0" borderId="0" xfId="58" applyNumberFormat="1" applyFont="1" applyFill="1" applyAlignment="1">
      <alignment horizontal="centerContinuous" vertical="center"/>
    </xf>
    <xf numFmtId="177" fontId="9" fillId="0" borderId="0" xfId="58" applyNumberFormat="1" applyFont="1" applyFill="1" applyAlignment="1">
      <alignment horizontal="left" vertical="center"/>
    </xf>
    <xf numFmtId="177" fontId="9" fillId="0" borderId="0" xfId="58" applyNumberFormat="1" applyFont="1" applyFill="1" applyBorder="1" applyAlignment="1" applyProtection="1">
      <alignment horizontal="left" vertical="center"/>
    </xf>
    <xf numFmtId="177" fontId="9" fillId="0" borderId="0" xfId="58" applyNumberFormat="1" applyFont="1" applyFill="1" applyBorder="1" applyAlignment="1">
      <alignment horizontal="right" vertical="center"/>
    </xf>
    <xf numFmtId="177" fontId="38" fillId="0" borderId="0" xfId="58" applyNumberFormat="1" applyFont="1" applyFill="1" applyBorder="1" applyAlignment="1">
      <alignment vertical="center"/>
    </xf>
    <xf numFmtId="177" fontId="9" fillId="0" borderId="0" xfId="58" applyNumberFormat="1" applyFont="1" applyFill="1" applyBorder="1" applyAlignment="1" applyProtection="1">
      <alignment vertical="center"/>
    </xf>
    <xf numFmtId="177" fontId="27" fillId="0" borderId="0" xfId="57" applyNumberFormat="1" applyFont="1" applyFill="1" applyAlignment="1">
      <alignment vertical="center"/>
    </xf>
    <xf numFmtId="177" fontId="9" fillId="0" borderId="0" xfId="58" applyNumberFormat="1" applyFont="1" applyFill="1" applyBorder="1" applyAlignment="1" applyProtection="1">
      <alignment vertical="center"/>
      <protection locked="0"/>
    </xf>
    <xf numFmtId="177" fontId="9" fillId="0" borderId="4" xfId="58" applyNumberFormat="1" applyFont="1" applyFill="1" applyBorder="1" applyAlignment="1">
      <alignment vertical="center"/>
    </xf>
    <xf numFmtId="177" fontId="9" fillId="0" borderId="6" xfId="58" applyNumberFormat="1" applyFont="1" applyFill="1" applyBorder="1" applyAlignment="1">
      <alignment vertical="center"/>
    </xf>
    <xf numFmtId="177" fontId="38" fillId="0" borderId="0" xfId="58" applyNumberFormat="1" applyFont="1" applyFill="1" applyAlignment="1">
      <alignment vertical="center"/>
    </xf>
    <xf numFmtId="177" fontId="38" fillId="0" borderId="0" xfId="58" applyNumberFormat="1" applyFont="1" applyFill="1" applyAlignment="1">
      <alignment horizontal="right" vertical="center"/>
    </xf>
    <xf numFmtId="177" fontId="6" fillId="0" borderId="0" xfId="57" applyNumberFormat="1" applyFont="1" applyFill="1" applyBorder="1" applyAlignment="1" applyProtection="1">
      <alignment horizontal="center" vertical="center"/>
    </xf>
    <xf numFmtId="176" fontId="9" fillId="0" borderId="12" xfId="56" applyNumberFormat="1" applyFont="1" applyFill="1" applyBorder="1" applyAlignment="1" applyProtection="1">
      <alignment horizontal="right" vertical="center"/>
      <protection locked="0"/>
    </xf>
    <xf numFmtId="176" fontId="9" fillId="0" borderId="13" xfId="56" applyNumberFormat="1" applyFont="1" applyFill="1" applyBorder="1" applyAlignment="1" applyProtection="1">
      <alignment horizontal="right" vertical="center"/>
      <protection locked="0"/>
    </xf>
    <xf numFmtId="176" fontId="9" fillId="0" borderId="0" xfId="56" applyNumberFormat="1" applyFont="1" applyFill="1" applyAlignment="1">
      <alignment horizontal="right" vertical="center"/>
    </xf>
    <xf numFmtId="176" fontId="38" fillId="0" borderId="0" xfId="56" applyNumberFormat="1" applyFont="1" applyFill="1" applyBorder="1" applyAlignment="1">
      <alignment horizontal="right" vertical="center"/>
    </xf>
    <xf numFmtId="176" fontId="38" fillId="0" borderId="13" xfId="56" applyNumberFormat="1" applyFont="1" applyFill="1" applyBorder="1" applyAlignment="1">
      <alignment horizontal="right" vertical="center"/>
    </xf>
    <xf numFmtId="176" fontId="38" fillId="0" borderId="12" xfId="56" applyNumberFormat="1" applyFont="1" applyFill="1" applyBorder="1" applyAlignment="1">
      <alignment horizontal="right" vertical="center"/>
    </xf>
    <xf numFmtId="176" fontId="9" fillId="0" borderId="0" xfId="56" applyNumberFormat="1" applyFont="1" applyFill="1" applyBorder="1" applyAlignment="1" applyProtection="1">
      <alignment horizontal="right"/>
      <protection locked="0"/>
    </xf>
    <xf numFmtId="176" fontId="9" fillId="0" borderId="0" xfId="56" applyNumberFormat="1" applyFont="1" applyFill="1" applyBorder="1" applyAlignment="1" applyProtection="1">
      <alignment horizontal="right"/>
    </xf>
    <xf numFmtId="176" fontId="9" fillId="0" borderId="13" xfId="56" applyNumberFormat="1" applyFont="1" applyFill="1" applyBorder="1" applyAlignment="1" applyProtection="1">
      <alignment horizontal="right"/>
    </xf>
    <xf numFmtId="176" fontId="9" fillId="0" borderId="12" xfId="56" applyNumberFormat="1" applyFont="1" applyFill="1" applyBorder="1" applyAlignment="1" applyProtection="1">
      <alignment horizontal="right"/>
    </xf>
    <xf numFmtId="176" fontId="9" fillId="0" borderId="0" xfId="56" applyNumberFormat="1" applyFont="1" applyFill="1" applyAlignment="1" applyProtection="1">
      <alignment vertical="center"/>
      <protection locked="0"/>
    </xf>
    <xf numFmtId="176" fontId="9" fillId="0" borderId="0" xfId="56" applyNumberFormat="1" applyFont="1" applyFill="1" applyBorder="1" applyAlignment="1" applyProtection="1">
      <alignment horizontal="center" vertical="center"/>
    </xf>
    <xf numFmtId="176" fontId="34" fillId="0" borderId="13" xfId="56" applyNumberFormat="1" applyFont="1" applyFill="1" applyBorder="1" applyAlignment="1">
      <alignment vertical="center"/>
    </xf>
    <xf numFmtId="176" fontId="6" fillId="0" borderId="15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left" vertical="center"/>
      <protection locked="0"/>
    </xf>
    <xf numFmtId="176" fontId="6" fillId="0" borderId="10" xfId="56" applyNumberFormat="1" applyFont="1" applyFill="1" applyBorder="1" applyAlignment="1">
      <alignment vertical="center"/>
    </xf>
    <xf numFmtId="176" fontId="9" fillId="0" borderId="9" xfId="56" applyNumberFormat="1" applyFont="1" applyFill="1" applyBorder="1" applyAlignment="1" applyProtection="1">
      <alignment vertical="center"/>
      <protection locked="0"/>
    </xf>
    <xf numFmtId="176" fontId="9" fillId="0" borderId="9" xfId="56" applyNumberFormat="1" applyFont="1" applyFill="1" applyBorder="1" applyAlignment="1">
      <alignment vertical="center"/>
    </xf>
    <xf numFmtId="176" fontId="9" fillId="0" borderId="10" xfId="56" applyNumberFormat="1" applyFont="1" applyFill="1" applyBorder="1" applyAlignment="1" applyProtection="1">
      <alignment vertical="center"/>
      <protection locked="0"/>
    </xf>
    <xf numFmtId="176" fontId="9" fillId="0" borderId="11" xfId="56" applyNumberFormat="1" applyFont="1" applyFill="1" applyBorder="1" applyAlignment="1">
      <alignment vertical="center"/>
    </xf>
    <xf numFmtId="176" fontId="39" fillId="0" borderId="0" xfId="56" applyNumberFormat="1" applyFont="1" applyFill="1" applyAlignment="1">
      <alignment vertical="center"/>
    </xf>
    <xf numFmtId="0" fontId="44" fillId="0" borderId="0" xfId="0" applyFont="1" applyFill="1" applyAlignment="1">
      <alignment vertical="center" shrinkToFit="1"/>
    </xf>
    <xf numFmtId="0" fontId="45" fillId="0" borderId="0" xfId="0" applyFont="1" applyFill="1" applyAlignment="1">
      <alignment vertical="center" shrinkToFit="1"/>
    </xf>
    <xf numFmtId="177" fontId="9" fillId="0" borderId="0" xfId="0" applyNumberFormat="1" applyFont="1" applyFill="1" applyBorder="1" applyAlignment="1">
      <alignment horizontal="right" vertical="center"/>
    </xf>
    <xf numFmtId="176" fontId="6" fillId="0" borderId="0" xfId="56" applyNumberFormat="1" applyFont="1" applyFill="1" applyBorder="1" applyAlignment="1" applyProtection="1">
      <alignment horizontal="left" vertical="center"/>
    </xf>
    <xf numFmtId="176" fontId="6" fillId="0" borderId="0" xfId="56" applyNumberFormat="1" applyFont="1" applyFill="1" applyAlignment="1">
      <alignment horizontal="right" vertical="center"/>
    </xf>
    <xf numFmtId="176" fontId="34" fillId="0" borderId="0" xfId="56" applyNumberFormat="1" applyFont="1" applyFill="1" applyAlignment="1">
      <alignment vertical="center"/>
    </xf>
    <xf numFmtId="176" fontId="6" fillId="0" borderId="0" xfId="55" applyNumberFormat="1" applyFont="1" applyFill="1" applyBorder="1" applyAlignment="1" applyProtection="1">
      <alignment horizontal="distributed" vertical="center"/>
    </xf>
    <xf numFmtId="176" fontId="6" fillId="0" borderId="0" xfId="56" applyNumberFormat="1" applyFont="1" applyFill="1" applyBorder="1" applyAlignment="1" applyProtection="1">
      <alignment horizontal="right" vertical="center"/>
    </xf>
    <xf numFmtId="177" fontId="9" fillId="0" borderId="0" xfId="59" applyNumberFormat="1" applyFont="1" applyFill="1" applyAlignment="1">
      <alignment vertical="center"/>
    </xf>
    <xf numFmtId="177" fontId="9" fillId="0" borderId="0" xfId="59" applyNumberFormat="1" applyFont="1" applyFill="1" applyBorder="1" applyAlignment="1">
      <alignment vertical="center"/>
    </xf>
    <xf numFmtId="177" fontId="39" fillId="0" borderId="0" xfId="59" applyNumberFormat="1" applyFont="1" applyFill="1" applyAlignment="1">
      <alignment vertical="center"/>
    </xf>
    <xf numFmtId="177" fontId="38" fillId="0" borderId="0" xfId="59" applyNumberFormat="1" applyFont="1" applyFill="1" applyBorder="1" applyAlignment="1">
      <alignment vertical="center"/>
    </xf>
    <xf numFmtId="177" fontId="38" fillId="0" borderId="0" xfId="59" applyNumberFormat="1" applyFont="1" applyFill="1" applyAlignment="1">
      <alignment vertical="center"/>
    </xf>
    <xf numFmtId="177" fontId="39" fillId="0" borderId="0" xfId="59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horizontal="left" vertical="center"/>
    </xf>
    <xf numFmtId="179" fontId="9" fillId="0" borderId="0" xfId="0" applyNumberFormat="1" applyFont="1" applyFill="1" applyBorder="1" applyAlignment="1">
      <alignment horizontal="right" vertical="center"/>
    </xf>
    <xf numFmtId="177" fontId="9" fillId="0" borderId="0" xfId="60" applyNumberFormat="1" applyFont="1" applyFill="1" applyBorder="1" applyAlignment="1" applyProtection="1">
      <alignment vertical="center"/>
    </xf>
    <xf numFmtId="177" fontId="9" fillId="0" borderId="0" xfId="60" applyNumberFormat="1" applyFont="1" applyFill="1" applyBorder="1" applyAlignment="1" applyProtection="1">
      <alignment horizontal="right" vertical="center"/>
    </xf>
    <xf numFmtId="177" fontId="39" fillId="0" borderId="0" xfId="0" applyNumberFormat="1" applyFont="1" applyFill="1" applyAlignment="1">
      <alignment vertical="center"/>
    </xf>
    <xf numFmtId="177" fontId="27" fillId="0" borderId="0" xfId="60" applyNumberFormat="1" applyFont="1" applyFill="1" applyBorder="1" applyAlignment="1">
      <alignment vertical="center"/>
    </xf>
    <xf numFmtId="177" fontId="27" fillId="0" borderId="0" xfId="0" applyNumberFormat="1" applyFont="1" applyFill="1" applyAlignment="1">
      <alignment vertical="center"/>
    </xf>
    <xf numFmtId="177" fontId="9" fillId="0" borderId="0" xfId="60" applyNumberFormat="1" applyFont="1" applyFill="1" applyBorder="1" applyAlignment="1">
      <alignment vertical="center"/>
    </xf>
    <xf numFmtId="177" fontId="26" fillId="0" borderId="0" xfId="60" applyNumberFormat="1" applyFont="1" applyFill="1" applyBorder="1" applyAlignment="1" applyProtection="1">
      <alignment horizontal="right" vertical="center"/>
    </xf>
    <xf numFmtId="177" fontId="26" fillId="0" borderId="0" xfId="60" applyNumberFormat="1" applyFont="1" applyFill="1" applyBorder="1" applyAlignment="1" applyProtection="1">
      <alignment vertical="center"/>
    </xf>
    <xf numFmtId="177" fontId="26" fillId="0" borderId="0" xfId="0" applyNumberFormat="1" applyFont="1" applyFill="1" applyAlignment="1">
      <alignment vertical="center"/>
    </xf>
    <xf numFmtId="177" fontId="9" fillId="0" borderId="0" xfId="60" applyNumberFormat="1" applyFont="1" applyFill="1" applyBorder="1" applyAlignment="1">
      <alignment horizontal="right" vertical="center"/>
    </xf>
    <xf numFmtId="177" fontId="26" fillId="0" borderId="0" xfId="60" applyNumberFormat="1" applyFont="1" applyFill="1" applyBorder="1" applyAlignment="1">
      <alignment horizontal="right" vertical="center"/>
    </xf>
    <xf numFmtId="177" fontId="26" fillId="0" borderId="0" xfId="6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6" xfId="0" applyNumberFormat="1" applyFont="1" applyFill="1" applyBorder="1" applyAlignment="1">
      <alignment vertical="center"/>
    </xf>
    <xf numFmtId="176" fontId="7" fillId="0" borderId="0" xfId="56" applyNumberFormat="1" applyFont="1" applyFill="1" applyAlignment="1">
      <alignment vertical="center"/>
    </xf>
    <xf numFmtId="176" fontId="7" fillId="0" borderId="3" xfId="56" applyNumberFormat="1" applyFont="1" applyFill="1" applyBorder="1" applyAlignment="1" applyProtection="1">
      <alignment horizontal="center" vertical="center" shrinkToFit="1"/>
    </xf>
    <xf numFmtId="176" fontId="7" fillId="0" borderId="7" xfId="56" applyNumberFormat="1" applyFont="1" applyFill="1" applyBorder="1" applyAlignment="1" applyProtection="1">
      <alignment horizontal="center" vertical="center" shrinkToFit="1"/>
    </xf>
    <xf numFmtId="176" fontId="7" fillId="0" borderId="7" xfId="56" applyNumberFormat="1" applyFont="1" applyFill="1" applyBorder="1" applyAlignment="1" applyProtection="1">
      <alignment vertical="center"/>
    </xf>
    <xf numFmtId="176" fontId="7" fillId="0" borderId="2" xfId="56" applyNumberFormat="1" applyFont="1" applyFill="1" applyBorder="1" applyAlignment="1" applyProtection="1">
      <alignment vertical="center"/>
    </xf>
    <xf numFmtId="176" fontId="7" fillId="0" borderId="7" xfId="56" applyNumberFormat="1" applyFont="1" applyFill="1" applyBorder="1" applyAlignment="1" applyProtection="1">
      <alignment horizontal="right" vertical="center"/>
    </xf>
    <xf numFmtId="176" fontId="7" fillId="0" borderId="8" xfId="56" applyNumberFormat="1" applyFont="1" applyFill="1" applyBorder="1" applyAlignment="1" applyProtection="1">
      <alignment vertical="center"/>
    </xf>
    <xf numFmtId="176" fontId="7" fillId="0" borderId="2" xfId="56" applyNumberFormat="1" applyFont="1" applyFill="1" applyBorder="1" applyAlignment="1" applyProtection="1">
      <alignment horizontal="right" vertical="center"/>
    </xf>
    <xf numFmtId="177" fontId="31" fillId="0" borderId="0" xfId="61" applyNumberFormat="1" applyFont="1" applyFill="1" applyBorder="1" applyAlignment="1" applyProtection="1">
      <alignment horizontal="right"/>
    </xf>
    <xf numFmtId="177" fontId="6" fillId="0" borderId="16" xfId="57" applyNumberFormat="1" applyFont="1" applyFill="1" applyBorder="1" applyAlignment="1" applyProtection="1">
      <alignment horizontal="center" vertical="center"/>
    </xf>
    <xf numFmtId="178" fontId="9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80" fontId="27" fillId="0" borderId="0" xfId="56" applyNumberFormat="1" applyFont="1" applyFill="1" applyBorder="1" applyAlignment="1" applyProtection="1">
      <alignment vertical="center"/>
    </xf>
    <xf numFmtId="177" fontId="6" fillId="0" borderId="0" xfId="57" applyNumberFormat="1" applyFont="1" applyFill="1" applyBorder="1" applyAlignment="1" applyProtection="1">
      <alignment vertical="center"/>
    </xf>
    <xf numFmtId="177" fontId="9" fillId="0" borderId="0" xfId="57" applyNumberFormat="1" applyFont="1" applyFill="1" applyBorder="1" applyAlignment="1" applyProtection="1">
      <alignment vertical="center"/>
    </xf>
    <xf numFmtId="177" fontId="6" fillId="0" borderId="0" xfId="58" applyNumberFormat="1" applyFont="1" applyFill="1" applyBorder="1" applyAlignment="1" applyProtection="1">
      <alignment vertical="center"/>
    </xf>
    <xf numFmtId="177" fontId="39" fillId="0" borderId="0" xfId="60" applyNumberFormat="1" applyFont="1" applyFill="1" applyBorder="1" applyAlignment="1">
      <alignment vertical="center"/>
    </xf>
    <xf numFmtId="176" fontId="7" fillId="0" borderId="8" xfId="56" applyNumberFormat="1" applyFont="1" applyFill="1" applyBorder="1" applyAlignment="1" applyProtection="1">
      <alignment horizontal="center" vertical="center" shrinkToFit="1"/>
    </xf>
    <xf numFmtId="176" fontId="9" fillId="0" borderId="0" xfId="56" applyNumberFormat="1" applyFont="1" applyFill="1" applyAlignment="1" applyProtection="1">
      <alignment horizontal="center" vertical="center"/>
    </xf>
    <xf numFmtId="177" fontId="9" fillId="0" borderId="0" xfId="57" applyNumberFormat="1" applyFont="1" applyFill="1" applyAlignment="1" applyProtection="1">
      <alignment horizontal="center" vertical="center"/>
    </xf>
    <xf numFmtId="177" fontId="6" fillId="0" borderId="6" xfId="57" applyNumberFormat="1" applyFont="1" applyFill="1" applyBorder="1" applyAlignment="1" applyProtection="1">
      <alignment horizontal="center" vertical="center"/>
    </xf>
    <xf numFmtId="177" fontId="6" fillId="0" borderId="4" xfId="57" applyNumberFormat="1" applyFont="1" applyFill="1" applyBorder="1" applyAlignment="1" applyProtection="1">
      <alignment horizontal="center" vertical="center"/>
    </xf>
    <xf numFmtId="177" fontId="6" fillId="0" borderId="5" xfId="57" applyNumberFormat="1" applyFont="1" applyFill="1" applyBorder="1" applyAlignment="1" applyProtection="1">
      <alignment horizontal="center" vertical="center"/>
    </xf>
    <xf numFmtId="177" fontId="6" fillId="0" borderId="0" xfId="58" applyNumberFormat="1" applyFont="1" applyFill="1" applyBorder="1" applyAlignment="1" applyProtection="1">
      <alignment horizontal="center" vertical="center"/>
    </xf>
    <xf numFmtId="177" fontId="9" fillId="0" borderId="0" xfId="58" applyNumberFormat="1" applyFont="1" applyFill="1" applyAlignment="1" applyProtection="1">
      <alignment horizontal="center" vertical="center"/>
    </xf>
    <xf numFmtId="177" fontId="6" fillId="0" borderId="4" xfId="58" applyNumberFormat="1" applyFont="1" applyFill="1" applyBorder="1" applyAlignment="1" applyProtection="1">
      <alignment horizontal="center" vertical="center"/>
    </xf>
    <xf numFmtId="177" fontId="6" fillId="0" borderId="6" xfId="58" applyNumberFormat="1" applyFont="1" applyFill="1" applyBorder="1" applyAlignment="1" applyProtection="1">
      <alignment horizontal="center" vertical="center"/>
    </xf>
    <xf numFmtId="177" fontId="6" fillId="0" borderId="7" xfId="57" applyNumberFormat="1" applyFont="1" applyFill="1" applyBorder="1" applyAlignment="1" applyProtection="1">
      <alignment horizontal="center" vertical="center"/>
    </xf>
    <xf numFmtId="177" fontId="6" fillId="0" borderId="2" xfId="57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Alignment="1" applyProtection="1">
      <alignment horizontal="center" vertical="center"/>
    </xf>
    <xf numFmtId="177" fontId="6" fillId="0" borderId="5" xfId="59" applyNumberFormat="1" applyFont="1" applyFill="1" applyBorder="1" applyAlignment="1" applyProtection="1">
      <alignment horizontal="center" vertical="center"/>
    </xf>
    <xf numFmtId="177" fontId="6" fillId="0" borderId="0" xfId="59" applyNumberFormat="1" applyFont="1" applyFill="1" applyAlignment="1">
      <alignment horizontal="center" vertical="center"/>
    </xf>
    <xf numFmtId="177" fontId="6" fillId="0" borderId="0" xfId="0" applyNumberFormat="1" applyFont="1" applyFill="1" applyAlignment="1" applyProtection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9" fillId="0" borderId="0" xfId="56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 applyProtection="1">
      <alignment horizontal="center" vertical="center"/>
    </xf>
    <xf numFmtId="177" fontId="6" fillId="0" borderId="4" xfId="59" applyNumberFormat="1" applyFont="1" applyFill="1" applyBorder="1" applyAlignment="1" applyProtection="1">
      <alignment horizontal="center" vertical="center"/>
    </xf>
    <xf numFmtId="176" fontId="7" fillId="0" borderId="16" xfId="56" applyNumberFormat="1" applyFont="1" applyFill="1" applyBorder="1" applyAlignment="1" applyProtection="1">
      <alignment horizontal="center" vertical="top" shrinkToFit="1"/>
    </xf>
    <xf numFmtId="180" fontId="9" fillId="0" borderId="0" xfId="56" applyNumberFormat="1" applyFont="1" applyFill="1" applyBorder="1" applyAlignment="1" applyProtection="1">
      <alignment vertical="center"/>
      <protection locked="0"/>
    </xf>
    <xf numFmtId="176" fontId="27" fillId="0" borderId="0" xfId="56" applyNumberFormat="1" applyFont="1" applyFill="1" applyBorder="1" applyAlignment="1" applyProtection="1">
      <alignment vertical="center"/>
    </xf>
    <xf numFmtId="176" fontId="6" fillId="0" borderId="12" xfId="56" applyNumberFormat="1" applyFont="1" applyFill="1" applyBorder="1" applyAlignment="1" applyProtection="1">
      <alignment horizontal="left" vertical="center"/>
      <protection locked="0"/>
    </xf>
    <xf numFmtId="176" fontId="5" fillId="0" borderId="0" xfId="56" applyNumberFormat="1" applyFont="1" applyFill="1" applyBorder="1" applyAlignment="1" applyProtection="1">
      <alignment vertical="center"/>
      <protection locked="0"/>
    </xf>
    <xf numFmtId="176" fontId="5" fillId="0" borderId="13" xfId="56" applyNumberFormat="1" applyFont="1" applyFill="1" applyBorder="1" applyAlignment="1">
      <alignment horizontal="right" vertical="center"/>
    </xf>
    <xf numFmtId="176" fontId="5" fillId="0" borderId="12" xfId="56" applyNumberFormat="1" applyFont="1" applyFill="1" applyBorder="1" applyAlignment="1">
      <alignment horizontal="left" vertical="center"/>
    </xf>
    <xf numFmtId="176" fontId="5" fillId="0" borderId="0" xfId="55" applyNumberFormat="1" applyFont="1" applyFill="1" applyBorder="1" applyAlignment="1">
      <alignment vertical="center"/>
    </xf>
    <xf numFmtId="180" fontId="40" fillId="0" borderId="0" xfId="56" applyNumberFormat="1" applyFont="1" applyFill="1" applyBorder="1" applyAlignment="1">
      <alignment vertical="center"/>
    </xf>
    <xf numFmtId="180" fontId="41" fillId="0" borderId="0" xfId="56" applyNumberFormat="1" applyFont="1" applyFill="1" applyBorder="1" applyAlignment="1" applyProtection="1">
      <alignment vertical="center"/>
    </xf>
    <xf numFmtId="181" fontId="9" fillId="0" borderId="0" xfId="56" applyNumberFormat="1" applyFont="1" applyFill="1" applyBorder="1" applyAlignment="1">
      <alignment vertical="center"/>
    </xf>
    <xf numFmtId="180" fontId="42" fillId="0" borderId="0" xfId="56" applyNumberFormat="1" applyFont="1" applyFill="1" applyAlignment="1">
      <alignment vertical="center"/>
    </xf>
    <xf numFmtId="180" fontId="43" fillId="0" borderId="0" xfId="56" applyNumberFormat="1" applyFont="1" applyFill="1" applyBorder="1" applyAlignment="1" applyProtection="1">
      <alignment vertical="center"/>
    </xf>
    <xf numFmtId="176" fontId="27" fillId="0" borderId="12" xfId="56" applyNumberFormat="1" applyFont="1" applyFill="1" applyBorder="1" applyAlignment="1" applyProtection="1"/>
    <xf numFmtId="176" fontId="27" fillId="0" borderId="0" xfId="56" applyNumberFormat="1" applyFont="1" applyFill="1" applyBorder="1" applyAlignment="1" applyProtection="1"/>
    <xf numFmtId="181" fontId="39" fillId="0" borderId="0" xfId="56" applyNumberFormat="1" applyFont="1" applyFill="1" applyBorder="1" applyAlignment="1"/>
    <xf numFmtId="176" fontId="5" fillId="0" borderId="0" xfId="55" applyNumberFormat="1" applyFont="1" applyFill="1" applyBorder="1" applyAlignment="1"/>
    <xf numFmtId="176" fontId="5" fillId="0" borderId="0" xfId="55" applyNumberFormat="1" applyFont="1" applyFill="1" applyBorder="1" applyAlignment="1" applyProtection="1">
      <alignment horizontal="distributed"/>
    </xf>
    <xf numFmtId="176" fontId="5" fillId="0" borderId="12" xfId="55" applyNumberFormat="1" applyFont="1" applyFill="1" applyBorder="1" applyAlignment="1" applyProtection="1">
      <alignment horizontal="distributed"/>
    </xf>
    <xf numFmtId="176" fontId="9" fillId="0" borderId="12" xfId="56" applyNumberFormat="1" applyFont="1" applyFill="1" applyBorder="1" applyAlignment="1" applyProtection="1"/>
    <xf numFmtId="181" fontId="9" fillId="0" borderId="0" xfId="56" applyNumberFormat="1" applyFont="1" applyFill="1" applyBorder="1" applyAlignment="1"/>
    <xf numFmtId="176" fontId="39" fillId="0" borderId="12" xfId="56" applyNumberFormat="1" applyFont="1" applyFill="1" applyBorder="1" applyAlignment="1" applyProtection="1"/>
    <xf numFmtId="176" fontId="27" fillId="0" borderId="0" xfId="56" applyNumberFormat="1" applyFont="1" applyFill="1" applyBorder="1" applyAlignment="1" applyProtection="1">
      <protection locked="0"/>
    </xf>
    <xf numFmtId="177" fontId="9" fillId="0" borderId="12" xfId="57" applyNumberFormat="1" applyFont="1" applyFill="1" applyBorder="1" applyAlignment="1">
      <alignment vertical="center"/>
    </xf>
    <xf numFmtId="177" fontId="9" fillId="0" borderId="12" xfId="57" applyNumberFormat="1" applyFont="1" applyFill="1" applyBorder="1" applyAlignment="1" applyProtection="1">
      <alignment vertical="center"/>
    </xf>
    <xf numFmtId="177" fontId="9" fillId="0" borderId="0" xfId="57" applyNumberFormat="1" applyFont="1" applyFill="1" applyBorder="1" applyAlignment="1" applyProtection="1">
      <alignment horizontal="right" vertical="center"/>
    </xf>
    <xf numFmtId="177" fontId="9" fillId="0" borderId="0" xfId="57" applyNumberFormat="1" applyFont="1" applyFill="1" applyAlignment="1">
      <alignment horizontal="right" vertical="center"/>
    </xf>
    <xf numFmtId="177" fontId="37" fillId="0" borderId="0" xfId="57" applyNumberFormat="1" applyFont="1" applyFill="1" applyAlignment="1">
      <alignment vertical="center"/>
    </xf>
    <xf numFmtId="176" fontId="37" fillId="0" borderId="0" xfId="56" applyNumberFormat="1" applyFont="1" applyFill="1" applyBorder="1" applyAlignment="1">
      <alignment horizontal="right" vertical="center"/>
    </xf>
    <xf numFmtId="177" fontId="39" fillId="0" borderId="12" xfId="57" applyNumberFormat="1" applyFont="1" applyFill="1" applyBorder="1" applyAlignment="1" applyProtection="1">
      <alignment vertical="center"/>
    </xf>
    <xf numFmtId="177" fontId="39" fillId="0" borderId="0" xfId="57" applyNumberFormat="1" applyFont="1" applyFill="1" applyBorder="1" applyAlignment="1" applyProtection="1">
      <alignment vertical="center"/>
    </xf>
    <xf numFmtId="177" fontId="38" fillId="0" borderId="12" xfId="58" applyNumberFormat="1" applyFont="1" applyFill="1" applyBorder="1" applyAlignment="1">
      <alignment horizontal="left" vertical="center"/>
    </xf>
    <xf numFmtId="177" fontId="6" fillId="0" borderId="0" xfId="57" applyNumberFormat="1" applyFont="1" applyFill="1" applyBorder="1" applyAlignment="1" applyProtection="1">
      <alignment horizontal="distributed" vertical="center"/>
    </xf>
    <xf numFmtId="177" fontId="9" fillId="0" borderId="12" xfId="58" applyNumberFormat="1" applyFont="1" applyFill="1" applyBorder="1" applyAlignment="1">
      <alignment vertical="center"/>
    </xf>
    <xf numFmtId="177" fontId="9" fillId="0" borderId="12" xfId="58" applyNumberFormat="1" applyFont="1" applyFill="1" applyBorder="1" applyAlignment="1" applyProtection="1">
      <alignment vertical="center"/>
    </xf>
    <xf numFmtId="177" fontId="5" fillId="0" borderId="0" xfId="57" applyNumberFormat="1" applyFont="1" applyFill="1" applyAlignment="1">
      <alignment vertical="center"/>
    </xf>
    <xf numFmtId="177" fontId="27" fillId="0" borderId="12" xfId="58" applyNumberFormat="1" applyFont="1" applyFill="1" applyBorder="1" applyAlignment="1" applyProtection="1">
      <alignment vertical="center"/>
    </xf>
    <xf numFmtId="177" fontId="27" fillId="0" borderId="0" xfId="58" applyNumberFormat="1" applyFont="1" applyFill="1" applyBorder="1" applyAlignment="1" applyProtection="1">
      <alignment vertical="center"/>
    </xf>
    <xf numFmtId="177" fontId="9" fillId="0" borderId="12" xfId="58" applyNumberFormat="1" applyFont="1" applyFill="1" applyBorder="1" applyAlignment="1">
      <alignment horizontal="left" vertical="center"/>
    </xf>
    <xf numFmtId="177" fontId="6" fillId="0" borderId="0" xfId="58" applyNumberFormat="1" applyFont="1" applyFill="1" applyBorder="1" applyAlignment="1" applyProtection="1">
      <alignment horizontal="distributed" vertical="center"/>
    </xf>
    <xf numFmtId="176" fontId="5" fillId="0" borderId="0" xfId="56" applyNumberFormat="1" applyFont="1" applyFill="1" applyBorder="1" applyAlignment="1">
      <alignment horizontal="right" vertical="center"/>
    </xf>
    <xf numFmtId="176" fontId="27" fillId="0" borderId="12" xfId="56" applyNumberFormat="1" applyFont="1" applyFill="1" applyBorder="1" applyAlignment="1" applyProtection="1">
      <alignment horizontal="right" vertical="center"/>
    </xf>
    <xf numFmtId="176" fontId="27" fillId="0" borderId="0" xfId="56" applyNumberFormat="1" applyFont="1" applyFill="1" applyBorder="1" applyAlignment="1" applyProtection="1">
      <alignment horizontal="right" vertical="center"/>
    </xf>
    <xf numFmtId="176" fontId="27" fillId="0" borderId="13" xfId="56" applyNumberFormat="1" applyFont="1" applyFill="1" applyBorder="1" applyAlignment="1" applyProtection="1">
      <alignment horizontal="right" vertical="center"/>
    </xf>
    <xf numFmtId="176" fontId="5" fillId="0" borderId="0" xfId="56" applyNumberFormat="1" applyFont="1" applyFill="1" applyBorder="1" applyAlignment="1">
      <alignment horizontal="left" vertical="center"/>
    </xf>
    <xf numFmtId="176" fontId="27" fillId="0" borderId="12" xfId="56" applyNumberFormat="1" applyFont="1" applyFill="1" applyBorder="1" applyAlignment="1" applyProtection="1">
      <alignment horizontal="right"/>
    </xf>
    <xf numFmtId="176" fontId="27" fillId="0" borderId="0" xfId="56" applyNumberFormat="1" applyFont="1" applyFill="1" applyBorder="1" applyAlignment="1" applyProtection="1">
      <alignment horizontal="right"/>
    </xf>
    <xf numFmtId="176" fontId="27" fillId="0" borderId="13" xfId="56" applyNumberFormat="1" applyFont="1" applyFill="1" applyBorder="1" applyAlignment="1" applyProtection="1">
      <alignment horizontal="right"/>
    </xf>
    <xf numFmtId="176" fontId="5" fillId="0" borderId="13" xfId="55" applyNumberFormat="1" applyFont="1" applyFill="1" applyBorder="1" applyAlignment="1" applyProtection="1">
      <alignment horizontal="distributed"/>
    </xf>
    <xf numFmtId="176" fontId="6" fillId="0" borderId="12" xfId="56" applyNumberFormat="1" applyFont="1" applyFill="1" applyBorder="1" applyAlignment="1" applyProtection="1">
      <alignment vertical="center"/>
      <protection locked="0"/>
    </xf>
    <xf numFmtId="176" fontId="6" fillId="0" borderId="12" xfId="56" applyNumberFormat="1" applyFont="1" applyFill="1" applyBorder="1" applyAlignment="1" applyProtection="1">
      <alignment horizontal="right" vertical="center"/>
      <protection locked="0"/>
    </xf>
    <xf numFmtId="176" fontId="37" fillId="0" borderId="0" xfId="56" applyNumberFormat="1" applyFont="1" applyFill="1" applyAlignment="1">
      <alignment vertical="center"/>
    </xf>
    <xf numFmtId="176" fontId="37" fillId="0" borderId="12" xfId="56" applyNumberFormat="1" applyFont="1" applyFill="1" applyBorder="1" applyAlignment="1" applyProtection="1">
      <alignment horizontal="right" vertical="center"/>
    </xf>
    <xf numFmtId="176" fontId="37" fillId="0" borderId="0" xfId="56" applyNumberFormat="1" applyFont="1" applyFill="1" applyBorder="1" applyAlignment="1" applyProtection="1">
      <alignment horizontal="right" vertical="center"/>
    </xf>
    <xf numFmtId="176" fontId="34" fillId="0" borderId="12" xfId="56" applyNumberFormat="1" applyFont="1" applyFill="1" applyBorder="1" applyAlignment="1">
      <alignment horizontal="right" vertical="center"/>
    </xf>
    <xf numFmtId="177" fontId="6" fillId="0" borderId="7" xfId="59" applyNumberFormat="1" applyFont="1" applyFill="1" applyBorder="1" applyAlignment="1">
      <alignment horizontal="centerContinuous" vertical="center"/>
    </xf>
    <xf numFmtId="177" fontId="6" fillId="0" borderId="6" xfId="59" applyNumberFormat="1" applyFont="1" applyFill="1" applyBorder="1" applyAlignment="1" applyProtection="1">
      <alignment horizontal="center" vertical="center"/>
    </xf>
    <xf numFmtId="177" fontId="6" fillId="0" borderId="12" xfId="59" applyNumberFormat="1" applyFont="1" applyFill="1" applyBorder="1" applyAlignment="1">
      <alignment vertical="center"/>
    </xf>
    <xf numFmtId="177" fontId="6" fillId="0" borderId="12" xfId="59" applyNumberFormat="1" applyFont="1" applyFill="1" applyBorder="1" applyAlignment="1" applyProtection="1">
      <alignment vertical="center"/>
    </xf>
    <xf numFmtId="178" fontId="6" fillId="0" borderId="0" xfId="59" applyNumberFormat="1" applyFont="1" applyFill="1" applyBorder="1" applyAlignment="1" applyProtection="1">
      <alignment vertical="center"/>
    </xf>
    <xf numFmtId="177" fontId="37" fillId="0" borderId="12" xfId="59" applyNumberFormat="1" applyFont="1" applyFill="1" applyBorder="1" applyAlignment="1" applyProtection="1">
      <alignment vertical="center"/>
    </xf>
    <xf numFmtId="177" fontId="37" fillId="0" borderId="0" xfId="59" applyNumberFormat="1" applyFont="1" applyFill="1" applyBorder="1" applyAlignment="1" applyProtection="1">
      <alignment vertical="center"/>
    </xf>
    <xf numFmtId="178" fontId="37" fillId="0" borderId="0" xfId="59" applyNumberFormat="1" applyFont="1" applyFill="1" applyBorder="1" applyAlignment="1" applyProtection="1">
      <alignment vertical="center"/>
    </xf>
    <xf numFmtId="177" fontId="34" fillId="0" borderId="12" xfId="59" applyNumberFormat="1" applyFont="1" applyFill="1" applyBorder="1" applyAlignment="1">
      <alignment vertical="center"/>
    </xf>
    <xf numFmtId="178" fontId="34" fillId="0" borderId="0" xfId="59" applyNumberFormat="1" applyFont="1" applyFill="1" applyBorder="1" applyAlignment="1" applyProtection="1">
      <alignment vertical="center"/>
    </xf>
    <xf numFmtId="177" fontId="6" fillId="0" borderId="11" xfId="0" applyNumberFormat="1" applyFont="1" applyFill="1" applyBorder="1" applyAlignment="1">
      <alignment horizontal="centerContinuous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177" fontId="6" fillId="0" borderId="12" xfId="0" applyNumberFormat="1" applyFont="1" applyFill="1" applyBorder="1" applyAlignment="1" applyProtection="1">
      <alignment vertical="center"/>
    </xf>
    <xf numFmtId="178" fontId="6" fillId="0" borderId="0" xfId="0" applyNumberFormat="1" applyFont="1" applyFill="1" applyBorder="1" applyAlignment="1" applyProtection="1">
      <alignment vertical="center"/>
    </xf>
    <xf numFmtId="177" fontId="37" fillId="0" borderId="12" xfId="0" applyNumberFormat="1" applyFont="1" applyFill="1" applyBorder="1" applyAlignment="1" applyProtection="1">
      <alignment vertical="center"/>
    </xf>
    <xf numFmtId="177" fontId="37" fillId="0" borderId="0" xfId="0" applyNumberFormat="1" applyFont="1" applyFill="1" applyBorder="1" applyAlignment="1" applyProtection="1">
      <alignment vertical="center"/>
    </xf>
    <xf numFmtId="178" fontId="37" fillId="0" borderId="0" xfId="0" applyNumberFormat="1" applyFont="1" applyFill="1" applyBorder="1" applyAlignment="1" applyProtection="1">
      <alignment vertical="center"/>
    </xf>
    <xf numFmtId="177" fontId="34" fillId="0" borderId="12" xfId="0" applyNumberFormat="1" applyFont="1" applyFill="1" applyBorder="1" applyAlignment="1" applyProtection="1">
      <alignment vertical="center"/>
    </xf>
    <xf numFmtId="178" fontId="34" fillId="0" borderId="0" xfId="0" applyNumberFormat="1" applyFont="1" applyFill="1" applyBorder="1" applyAlignment="1" applyProtection="1">
      <alignment vertical="center"/>
    </xf>
    <xf numFmtId="176" fontId="9" fillId="0" borderId="12" xfId="56" applyNumberFormat="1" applyFont="1" applyFill="1" applyBorder="1" applyAlignment="1" applyProtection="1">
      <alignment horizontal="center" vertical="center"/>
    </xf>
    <xf numFmtId="178" fontId="9" fillId="0" borderId="0" xfId="56" applyNumberFormat="1" applyFont="1" applyFill="1" applyBorder="1" applyAlignment="1" applyProtection="1">
      <alignment horizontal="center" vertical="center" wrapText="1"/>
    </xf>
    <xf numFmtId="178" fontId="9" fillId="0" borderId="0" xfId="56" applyNumberFormat="1" applyFont="1" applyFill="1" applyBorder="1" applyAlignment="1">
      <alignment horizontal="center" vertical="center"/>
    </xf>
    <xf numFmtId="177" fontId="9" fillId="0" borderId="12" xfId="60" applyNumberFormat="1" applyFont="1" applyFill="1" applyBorder="1" applyAlignment="1" applyProtection="1">
      <alignment horizontal="right" vertical="center"/>
    </xf>
    <xf numFmtId="178" fontId="9" fillId="0" borderId="0" xfId="60" applyNumberFormat="1" applyFont="1" applyFill="1" applyBorder="1" applyAlignment="1" applyProtection="1">
      <alignment horizontal="right" vertical="center"/>
    </xf>
    <xf numFmtId="178" fontId="39" fillId="0" borderId="0" xfId="60" applyNumberFormat="1" applyFont="1" applyFill="1" applyBorder="1" applyAlignment="1">
      <alignment vertical="center"/>
    </xf>
    <xf numFmtId="177" fontId="39" fillId="0" borderId="12" xfId="60" applyNumberFormat="1" applyFont="1" applyFill="1" applyBorder="1" applyAlignment="1">
      <alignment vertical="center"/>
    </xf>
    <xf numFmtId="178" fontId="39" fillId="0" borderId="0" xfId="60" applyNumberFormat="1" applyFont="1" applyFill="1" applyBorder="1" applyAlignment="1" applyProtection="1">
      <alignment horizontal="right" vertical="center"/>
    </xf>
    <xf numFmtId="177" fontId="27" fillId="0" borderId="12" xfId="60" applyNumberFormat="1" applyFont="1" applyFill="1" applyBorder="1" applyAlignment="1">
      <alignment vertical="center"/>
    </xf>
    <xf numFmtId="178" fontId="27" fillId="0" borderId="0" xfId="60" applyNumberFormat="1" applyFont="1" applyFill="1" applyBorder="1" applyAlignment="1">
      <alignment vertical="center"/>
    </xf>
    <xf numFmtId="177" fontId="6" fillId="0" borderId="0" xfId="60" applyNumberFormat="1" applyFont="1" applyFill="1" applyBorder="1" applyAlignment="1">
      <alignment vertical="center"/>
    </xf>
    <xf numFmtId="177" fontId="9" fillId="0" borderId="12" xfId="60" applyNumberFormat="1" applyFont="1" applyFill="1" applyBorder="1" applyAlignment="1">
      <alignment vertical="center"/>
    </xf>
    <xf numFmtId="177" fontId="26" fillId="0" borderId="12" xfId="60" applyNumberFormat="1" applyFont="1" applyFill="1" applyBorder="1" applyAlignment="1" applyProtection="1">
      <alignment horizontal="right" vertical="center"/>
    </xf>
    <xf numFmtId="178" fontId="26" fillId="0" borderId="0" xfId="60" applyNumberFormat="1" applyFont="1" applyFill="1" applyBorder="1" applyAlignment="1" applyProtection="1">
      <alignment horizontal="right" vertical="center"/>
    </xf>
    <xf numFmtId="177" fontId="6" fillId="0" borderId="0" xfId="60" applyNumberFormat="1" applyFont="1" applyFill="1" applyBorder="1" applyAlignment="1" applyProtection="1">
      <alignment horizontal="left" vertical="center"/>
    </xf>
    <xf numFmtId="177" fontId="6" fillId="0" borderId="0" xfId="60" applyNumberFormat="1" applyFont="1" applyFill="1" applyBorder="1" applyAlignment="1" applyProtection="1">
      <alignment horizontal="right" vertical="center" shrinkToFit="1"/>
    </xf>
    <xf numFmtId="177" fontId="26" fillId="0" borderId="12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 applyProtection="1">
      <alignment vertical="center"/>
    </xf>
    <xf numFmtId="177" fontId="9" fillId="0" borderId="12" xfId="60" applyNumberFormat="1" applyFont="1" applyFill="1" applyBorder="1" applyAlignment="1">
      <alignment horizontal="right" vertical="center"/>
    </xf>
    <xf numFmtId="178" fontId="9" fillId="0" borderId="0" xfId="60" applyNumberFormat="1" applyFont="1" applyFill="1" applyBorder="1" applyAlignment="1">
      <alignment horizontal="right" vertical="center"/>
    </xf>
    <xf numFmtId="178" fontId="26" fillId="0" borderId="0" xfId="60" applyNumberFormat="1" applyFont="1" applyFill="1" applyBorder="1" applyAlignment="1">
      <alignment vertical="center"/>
    </xf>
    <xf numFmtId="176" fontId="6" fillId="0" borderId="13" xfId="56" applyNumberFormat="1" applyFont="1" applyFill="1" applyBorder="1" applyAlignment="1">
      <alignment horizontal="right" vertical="center"/>
    </xf>
    <xf numFmtId="180" fontId="9" fillId="0" borderId="0" xfId="56" applyNumberFormat="1" applyFont="1" applyFill="1" applyBorder="1" applyAlignment="1" applyProtection="1">
      <alignment vertical="center"/>
    </xf>
    <xf numFmtId="176" fontId="47" fillId="0" borderId="12" xfId="56" applyNumberFormat="1" applyFont="1" applyFill="1" applyBorder="1" applyAlignment="1" applyProtection="1"/>
    <xf numFmtId="176" fontId="47" fillId="0" borderId="0" xfId="56" applyNumberFormat="1" applyFont="1" applyFill="1" applyBorder="1" applyAlignment="1" applyProtection="1"/>
    <xf numFmtId="181" fontId="47" fillId="0" borderId="0" xfId="56" applyNumberFormat="1" applyFont="1" applyFill="1" applyBorder="1" applyAlignment="1"/>
    <xf numFmtId="176" fontId="47" fillId="0" borderId="0" xfId="56" applyNumberFormat="1" applyFont="1" applyFill="1" applyAlignment="1"/>
    <xf numFmtId="176" fontId="46" fillId="0" borderId="0" xfId="55" applyNumberFormat="1" applyFont="1" applyFill="1" applyBorder="1" applyAlignment="1"/>
    <xf numFmtId="176" fontId="46" fillId="0" borderId="0" xfId="55" applyNumberFormat="1" applyFont="1" applyFill="1" applyBorder="1" applyAlignment="1" applyProtection="1">
      <alignment horizontal="distributed"/>
    </xf>
    <xf numFmtId="176" fontId="46" fillId="0" borderId="12" xfId="55" applyNumberFormat="1" applyFont="1" applyFill="1" applyBorder="1" applyAlignment="1" applyProtection="1">
      <alignment horizontal="distributed"/>
    </xf>
    <xf numFmtId="176" fontId="47" fillId="0" borderId="0" xfId="56" applyNumberFormat="1" applyFont="1" applyFill="1" applyBorder="1" applyAlignment="1" applyProtection="1">
      <protection locked="0"/>
    </xf>
    <xf numFmtId="176" fontId="47" fillId="0" borderId="0" xfId="56" applyNumberFormat="1" applyFont="1" applyFill="1" applyBorder="1" applyAlignment="1"/>
    <xf numFmtId="178" fontId="9" fillId="0" borderId="0" xfId="60" applyNumberFormat="1" applyFont="1" applyFill="1" applyBorder="1" applyAlignment="1">
      <alignment vertical="center"/>
    </xf>
    <xf numFmtId="176" fontId="46" fillId="0" borderId="12" xfId="55" applyNumberFormat="1" applyFont="1" applyFill="1" applyBorder="1" applyAlignment="1" applyProtection="1">
      <alignment horizontal="right"/>
    </xf>
    <xf numFmtId="176" fontId="46" fillId="0" borderId="0" xfId="55" applyNumberFormat="1" applyFont="1" applyFill="1" applyBorder="1" applyAlignment="1" applyProtection="1">
      <alignment horizontal="right"/>
    </xf>
    <xf numFmtId="176" fontId="46" fillId="0" borderId="0" xfId="55" applyNumberFormat="1" applyFont="1" applyFill="1" applyBorder="1" applyAlignment="1" applyProtection="1">
      <alignment horizontal="left"/>
    </xf>
    <xf numFmtId="37" fontId="46" fillId="0" borderId="13" xfId="55" applyFont="1" applyFill="1" applyBorder="1" applyAlignment="1">
      <alignment horizontal="left"/>
    </xf>
    <xf numFmtId="37" fontId="46" fillId="0" borderId="0" xfId="55" applyFont="1" applyFill="1" applyBorder="1" applyAlignment="1">
      <alignment horizontal="right"/>
    </xf>
    <xf numFmtId="37" fontId="46" fillId="0" borderId="0" xfId="55" applyFont="1" applyFill="1" applyBorder="1" applyAlignment="1">
      <alignment horizontal="left"/>
    </xf>
    <xf numFmtId="176" fontId="7" fillId="0" borderId="15" xfId="56" applyNumberFormat="1" applyFont="1" applyFill="1" applyBorder="1" applyAlignment="1" applyProtection="1">
      <alignment horizontal="center" vertical="center" wrapText="1"/>
    </xf>
    <xf numFmtId="176" fontId="7" fillId="0" borderId="17" xfId="56" applyNumberFormat="1" applyFont="1" applyFill="1" applyBorder="1" applyAlignment="1" applyProtection="1">
      <alignment horizontal="center" vertical="center" wrapText="1"/>
    </xf>
    <xf numFmtId="176" fontId="7" fillId="0" borderId="16" xfId="56" applyNumberFormat="1" applyFont="1" applyFill="1" applyBorder="1" applyAlignment="1" applyProtection="1">
      <alignment horizontal="center" vertical="center" wrapText="1"/>
    </xf>
    <xf numFmtId="37" fontId="46" fillId="0" borderId="0" xfId="55" applyFont="1" applyFill="1" applyBorder="1" applyAlignment="1"/>
    <xf numFmtId="176" fontId="46" fillId="0" borderId="0" xfId="55" applyNumberFormat="1" applyFont="1" applyFill="1" applyBorder="1" applyAlignment="1" applyProtection="1"/>
    <xf numFmtId="176" fontId="9" fillId="0" borderId="0" xfId="56" applyNumberFormat="1" applyFont="1" applyFill="1" applyBorder="1" applyAlignment="1">
      <alignment horizontal="right" vertical="center"/>
    </xf>
    <xf numFmtId="176" fontId="7" fillId="0" borderId="11" xfId="56" applyNumberFormat="1" applyFont="1" applyFill="1" applyBorder="1" applyAlignment="1" applyProtection="1">
      <alignment horizontal="center" vertical="center" wrapText="1"/>
    </xf>
    <xf numFmtId="176" fontId="7" fillId="0" borderId="12" xfId="56" applyNumberFormat="1" applyFont="1" applyFill="1" applyBorder="1" applyAlignment="1" applyProtection="1">
      <alignment horizontal="center" vertical="center" wrapText="1"/>
    </xf>
    <xf numFmtId="176" fontId="7" fillId="0" borderId="6" xfId="56" applyNumberFormat="1" applyFont="1" applyFill="1" applyBorder="1" applyAlignment="1" applyProtection="1">
      <alignment horizontal="center" vertical="center" wrapText="1"/>
    </xf>
    <xf numFmtId="176" fontId="7" fillId="0" borderId="15" xfId="56" applyNumberFormat="1" applyFont="1" applyFill="1" applyBorder="1" applyAlignment="1">
      <alignment horizontal="center" vertical="center" wrapText="1"/>
    </xf>
    <xf numFmtId="176" fontId="7" fillId="0" borderId="17" xfId="56" applyNumberFormat="1" applyFont="1" applyFill="1" applyBorder="1" applyAlignment="1">
      <alignment horizontal="center" vertical="center" wrapText="1"/>
    </xf>
    <xf numFmtId="176" fontId="7" fillId="0" borderId="16" xfId="56" applyNumberFormat="1" applyFont="1" applyFill="1" applyBorder="1" applyAlignment="1">
      <alignment horizontal="center" vertical="center" wrapText="1"/>
    </xf>
    <xf numFmtId="176" fontId="7" fillId="0" borderId="2" xfId="56" applyNumberFormat="1" applyFont="1" applyFill="1" applyBorder="1" applyAlignment="1" applyProtection="1">
      <alignment horizontal="center" vertical="center" shrinkToFit="1"/>
    </xf>
    <xf numFmtId="176" fontId="7" fillId="0" borderId="8" xfId="56" applyNumberFormat="1" applyFont="1" applyFill="1" applyBorder="1" applyAlignment="1" applyProtection="1">
      <alignment horizontal="center" vertical="center" shrinkToFit="1"/>
    </xf>
    <xf numFmtId="176" fontId="7" fillId="0" borderId="6" xfId="56" applyNumberFormat="1" applyFont="1" applyFill="1" applyBorder="1" applyAlignment="1" applyProtection="1">
      <alignment horizontal="center" vertical="center" shrinkToFit="1"/>
    </xf>
    <xf numFmtId="176" fontId="7" fillId="0" borderId="4" xfId="56" applyNumberFormat="1" applyFont="1" applyFill="1" applyBorder="1" applyAlignment="1" applyProtection="1">
      <alignment horizontal="center" vertical="center" shrinkToFit="1"/>
    </xf>
    <xf numFmtId="176" fontId="46" fillId="0" borderId="12" xfId="55" applyNumberFormat="1" applyFont="1" applyFill="1" applyBorder="1" applyAlignment="1">
      <alignment horizontal="right"/>
    </xf>
    <xf numFmtId="176" fontId="46" fillId="0" borderId="0" xfId="55" applyNumberFormat="1" applyFont="1" applyFill="1" applyBorder="1" applyAlignment="1">
      <alignment horizontal="right"/>
    </xf>
    <xf numFmtId="176" fontId="7" fillId="0" borderId="9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center"/>
    </xf>
    <xf numFmtId="176" fontId="7" fillId="0" borderId="0" xfId="56" applyNumberFormat="1" applyFont="1" applyFill="1" applyBorder="1" applyAlignment="1" applyProtection="1">
      <alignment horizontal="center" vertical="center"/>
    </xf>
    <xf numFmtId="176" fontId="7" fillId="0" borderId="6" xfId="56" applyNumberFormat="1" applyFont="1" applyFill="1" applyBorder="1" applyAlignment="1" applyProtection="1">
      <alignment horizontal="center" vertical="center"/>
    </xf>
    <xf numFmtId="176" fontId="7" fillId="0" borderId="4" xfId="56" applyNumberFormat="1" applyFont="1" applyFill="1" applyBorder="1" applyAlignment="1" applyProtection="1">
      <alignment horizontal="center" vertical="center"/>
    </xf>
    <xf numFmtId="176" fontId="9" fillId="0" borderId="0" xfId="56" applyNumberFormat="1" applyFont="1" applyFill="1" applyAlignment="1" applyProtection="1">
      <alignment horizontal="center" vertical="center"/>
    </xf>
    <xf numFmtId="176" fontId="7" fillId="0" borderId="9" xfId="56" applyNumberFormat="1" applyFont="1" applyFill="1" applyBorder="1" applyAlignment="1" applyProtection="1">
      <alignment horizontal="center" vertical="center" wrapText="1"/>
    </xf>
    <xf numFmtId="176" fontId="7" fillId="0" borderId="10" xfId="56" applyNumberFormat="1" applyFont="1" applyFill="1" applyBorder="1" applyAlignment="1" applyProtection="1">
      <alignment horizontal="center" vertical="center"/>
    </xf>
    <xf numFmtId="176" fontId="7" fillId="0" borderId="13" xfId="56" applyNumberFormat="1" applyFont="1" applyFill="1" applyBorder="1" applyAlignment="1" applyProtection="1">
      <alignment horizontal="center" vertical="center"/>
    </xf>
    <xf numFmtId="176" fontId="7" fillId="0" borderId="5" xfId="56" applyNumberFormat="1" applyFont="1" applyFill="1" applyBorder="1" applyAlignment="1" applyProtection="1">
      <alignment horizontal="center" vertical="center"/>
    </xf>
    <xf numFmtId="176" fontId="7" fillId="0" borderId="15" xfId="56" applyNumberFormat="1" applyFont="1" applyFill="1" applyBorder="1" applyAlignment="1" applyProtection="1">
      <alignment horizontal="center" vertical="center"/>
    </xf>
    <xf numFmtId="176" fontId="7" fillId="0" borderId="17" xfId="56" applyNumberFormat="1" applyFont="1" applyFill="1" applyBorder="1" applyAlignment="1" applyProtection="1">
      <alignment horizontal="center" vertical="center"/>
    </xf>
    <xf numFmtId="176" fontId="7" fillId="0" borderId="16" xfId="56" applyNumberFormat="1" applyFont="1" applyFill="1" applyBorder="1" applyAlignment="1" applyProtection="1">
      <alignment horizontal="center" vertical="center"/>
    </xf>
    <xf numFmtId="176" fontId="7" fillId="0" borderId="3" xfId="56" applyNumberFormat="1" applyFont="1" applyFill="1" applyBorder="1" applyAlignment="1">
      <alignment horizontal="center" vertical="center" wrapText="1"/>
    </xf>
    <xf numFmtId="176" fontId="7" fillId="0" borderId="7" xfId="56" applyNumberFormat="1" applyFont="1" applyFill="1" applyBorder="1" applyAlignment="1">
      <alignment horizontal="center" vertical="center" wrapText="1"/>
    </xf>
    <xf numFmtId="176" fontId="7" fillId="0" borderId="11" xfId="56" applyNumberFormat="1" applyFont="1" applyFill="1" applyBorder="1" applyAlignment="1">
      <alignment horizontal="center" vertical="center" wrapText="1"/>
    </xf>
    <xf numFmtId="176" fontId="7" fillId="0" borderId="12" xfId="56" applyNumberFormat="1" applyFont="1" applyFill="1" applyBorder="1" applyAlignment="1">
      <alignment horizontal="center" vertical="center" wrapText="1"/>
    </xf>
    <xf numFmtId="176" fontId="7" fillId="0" borderId="6" xfId="56" applyNumberFormat="1" applyFont="1" applyFill="1" applyBorder="1" applyAlignment="1">
      <alignment horizontal="center" vertical="center" wrapText="1"/>
    </xf>
    <xf numFmtId="176" fontId="32" fillId="0" borderId="9" xfId="56" applyNumberFormat="1" applyFont="1" applyFill="1" applyBorder="1" applyAlignment="1" applyProtection="1">
      <alignment wrapText="1"/>
      <protection locked="0"/>
    </xf>
    <xf numFmtId="176" fontId="32" fillId="0" borderId="0" xfId="56" applyNumberFormat="1" applyFont="1" applyFill="1" applyAlignment="1" applyProtection="1">
      <alignment wrapText="1"/>
      <protection locked="0"/>
    </xf>
    <xf numFmtId="176" fontId="7" fillId="0" borderId="15" xfId="56" quotePrefix="1" applyNumberFormat="1" applyFont="1" applyFill="1" applyBorder="1" applyAlignment="1" applyProtection="1">
      <alignment horizontal="center" vertical="center" wrapText="1"/>
    </xf>
    <xf numFmtId="176" fontId="30" fillId="0" borderId="15" xfId="56" applyNumberFormat="1" applyFont="1" applyFill="1" applyBorder="1" applyAlignment="1" applyProtection="1">
      <alignment horizontal="center" vertical="center" wrapText="1"/>
    </xf>
    <xf numFmtId="176" fontId="30" fillId="0" borderId="17" xfId="56" applyNumberFormat="1" applyFont="1" applyFill="1" applyBorder="1" applyAlignment="1" applyProtection="1">
      <alignment horizontal="center" vertical="center" wrapText="1"/>
    </xf>
    <xf numFmtId="176" fontId="30" fillId="0" borderId="16" xfId="56" applyNumberFormat="1" applyFont="1" applyFill="1" applyBorder="1" applyAlignment="1" applyProtection="1">
      <alignment horizontal="center" vertical="center" wrapText="1"/>
    </xf>
    <xf numFmtId="180" fontId="7" fillId="0" borderId="15" xfId="56" applyNumberFormat="1" applyFont="1" applyFill="1" applyBorder="1" applyAlignment="1" applyProtection="1">
      <alignment horizontal="center" vertical="center" wrapText="1"/>
    </xf>
    <xf numFmtId="180" fontId="7" fillId="0" borderId="17" xfId="56" applyNumberFormat="1" applyFont="1" applyFill="1" applyBorder="1" applyAlignment="1" applyProtection="1">
      <alignment horizontal="center" vertical="center" wrapText="1"/>
    </xf>
    <xf numFmtId="180" fontId="7" fillId="0" borderId="16" xfId="56" applyNumberFormat="1" applyFont="1" applyFill="1" applyBorder="1" applyAlignment="1" applyProtection="1">
      <alignment horizontal="center" vertical="center" wrapText="1"/>
    </xf>
    <xf numFmtId="176" fontId="7" fillId="0" borderId="4" xfId="56" applyNumberFormat="1" applyFont="1" applyFill="1" applyBorder="1" applyAlignment="1" applyProtection="1">
      <alignment horizontal="center" vertical="center" wrapText="1"/>
    </xf>
    <xf numFmtId="0" fontId="29" fillId="0" borderId="7" xfId="61" applyFont="1" applyFill="1" applyBorder="1" applyAlignment="1" applyProtection="1">
      <alignment horizontal="center" vertical="center"/>
    </xf>
    <xf numFmtId="0" fontId="29" fillId="0" borderId="2" xfId="61" applyFont="1" applyFill="1" applyBorder="1" applyAlignment="1" applyProtection="1">
      <alignment horizontal="center" vertical="center"/>
    </xf>
    <xf numFmtId="0" fontId="29" fillId="0" borderId="8" xfId="61" applyFont="1" applyFill="1" applyBorder="1" applyAlignment="1" applyProtection="1">
      <alignment horizontal="center" vertical="center"/>
    </xf>
    <xf numFmtId="179" fontId="7" fillId="0" borderId="18" xfId="56" applyNumberFormat="1" applyFont="1" applyFill="1" applyBorder="1" applyAlignment="1">
      <alignment horizontal="center" vertical="center" wrapText="1"/>
    </xf>
    <xf numFmtId="179" fontId="7" fillId="0" borderId="19" xfId="56" applyNumberFormat="1" applyFont="1" applyFill="1" applyBorder="1" applyAlignment="1">
      <alignment horizontal="center" vertical="center"/>
    </xf>
    <xf numFmtId="179" fontId="7" fillId="0" borderId="20" xfId="56" applyNumberFormat="1" applyFont="1" applyFill="1" applyBorder="1" applyAlignment="1">
      <alignment horizontal="center" vertical="center"/>
    </xf>
    <xf numFmtId="176" fontId="7" fillId="0" borderId="10" xfId="56" applyNumberFormat="1" applyFont="1" applyFill="1" applyBorder="1" applyAlignment="1">
      <alignment horizontal="center" vertical="center"/>
    </xf>
    <xf numFmtId="176" fontId="7" fillId="0" borderId="6" xfId="56" applyNumberFormat="1" applyFont="1" applyFill="1" applyBorder="1" applyAlignment="1">
      <alignment horizontal="center" vertical="center"/>
    </xf>
    <xf numFmtId="176" fontId="7" fillId="0" borderId="5" xfId="56" applyNumberFormat="1" applyFont="1" applyFill="1" applyBorder="1" applyAlignment="1">
      <alignment horizontal="center" vertical="center"/>
    </xf>
    <xf numFmtId="179" fontId="7" fillId="0" borderId="15" xfId="56" applyNumberFormat="1" applyFont="1" applyFill="1" applyBorder="1" applyAlignment="1">
      <alignment horizontal="center" vertical="center" wrapText="1"/>
    </xf>
    <xf numFmtId="179" fontId="7" fillId="0" borderId="17" xfId="56" applyNumberFormat="1" applyFont="1" applyFill="1" applyBorder="1" applyAlignment="1">
      <alignment horizontal="center" vertical="center" wrapText="1"/>
    </xf>
    <xf numFmtId="179" fontId="7" fillId="0" borderId="16" xfId="56" applyNumberFormat="1" applyFont="1" applyFill="1" applyBorder="1" applyAlignment="1">
      <alignment horizontal="center" vertical="center" wrapText="1"/>
    </xf>
    <xf numFmtId="176" fontId="5" fillId="0" borderId="0" xfId="55" applyNumberFormat="1" applyFont="1" applyFill="1" applyBorder="1" applyAlignment="1" applyProtection="1">
      <alignment horizontal="left"/>
    </xf>
    <xf numFmtId="37" fontId="5" fillId="0" borderId="0" xfId="55" applyFont="1" applyFill="1" applyBorder="1" applyAlignment="1"/>
    <xf numFmtId="176" fontId="5" fillId="0" borderId="12" xfId="55" applyNumberFormat="1" applyFont="1" applyFill="1" applyBorder="1" applyAlignment="1" applyProtection="1">
      <alignment horizontal="right"/>
    </xf>
    <xf numFmtId="37" fontId="5" fillId="0" borderId="0" xfId="55" applyFont="1" applyFill="1" applyBorder="1" applyAlignment="1">
      <alignment horizontal="right"/>
    </xf>
    <xf numFmtId="176" fontId="5" fillId="0" borderId="0" xfId="55" applyNumberFormat="1" applyFont="1" applyFill="1" applyBorder="1" applyAlignment="1" applyProtection="1"/>
    <xf numFmtId="176" fontId="5" fillId="0" borderId="0" xfId="55" applyNumberFormat="1" applyFont="1" applyFill="1" applyBorder="1" applyAlignment="1" applyProtection="1">
      <alignment horizontal="right"/>
    </xf>
    <xf numFmtId="176" fontId="5" fillId="0" borderId="12" xfId="55" applyNumberFormat="1" applyFont="1" applyFill="1" applyBorder="1" applyAlignment="1">
      <alignment horizontal="right"/>
    </xf>
    <xf numFmtId="176" fontId="5" fillId="0" borderId="0" xfId="55" applyNumberFormat="1" applyFont="1" applyFill="1" applyBorder="1" applyAlignment="1">
      <alignment horizontal="right"/>
    </xf>
    <xf numFmtId="37" fontId="5" fillId="0" borderId="13" xfId="55" applyFont="1" applyFill="1" applyBorder="1" applyAlignment="1">
      <alignment horizontal="left"/>
    </xf>
    <xf numFmtId="37" fontId="5" fillId="0" borderId="0" xfId="55" applyFont="1" applyFill="1" applyBorder="1" applyAlignment="1">
      <alignment horizontal="left"/>
    </xf>
    <xf numFmtId="177" fontId="9" fillId="0" borderId="0" xfId="57" applyNumberFormat="1" applyFont="1" applyFill="1" applyAlignment="1" applyProtection="1">
      <alignment horizontal="center" vertical="center"/>
    </xf>
    <xf numFmtId="177" fontId="6" fillId="0" borderId="9" xfId="57" applyNumberFormat="1" applyFont="1" applyFill="1" applyBorder="1" applyAlignment="1">
      <alignment horizontal="center" vertical="center"/>
    </xf>
    <xf numFmtId="177" fontId="6" fillId="0" borderId="10" xfId="57" applyNumberFormat="1" applyFont="1" applyFill="1" applyBorder="1" applyAlignment="1">
      <alignment horizontal="center" vertical="center"/>
    </xf>
    <xf numFmtId="177" fontId="6" fillId="0" borderId="0" xfId="57" applyNumberFormat="1" applyFont="1" applyFill="1" applyBorder="1" applyAlignment="1">
      <alignment horizontal="center" vertical="center"/>
    </xf>
    <xf numFmtId="177" fontId="6" fillId="0" borderId="13" xfId="57" applyNumberFormat="1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177" fontId="6" fillId="0" borderId="5" xfId="57" applyNumberFormat="1" applyFont="1" applyFill="1" applyBorder="1" applyAlignment="1">
      <alignment horizontal="center" vertical="center"/>
    </xf>
    <xf numFmtId="177" fontId="6" fillId="0" borderId="11" xfId="57" applyNumberFormat="1" applyFont="1" applyFill="1" applyBorder="1" applyAlignment="1" applyProtection="1">
      <alignment horizontal="center" vertical="center"/>
    </xf>
    <xf numFmtId="177" fontId="6" fillId="0" borderId="9" xfId="57" applyNumberFormat="1" applyFont="1" applyFill="1" applyBorder="1" applyAlignment="1" applyProtection="1">
      <alignment horizontal="center" vertical="center"/>
    </xf>
    <xf numFmtId="177" fontId="6" fillId="0" borderId="10" xfId="57" applyNumberFormat="1" applyFont="1" applyFill="1" applyBorder="1" applyAlignment="1" applyProtection="1">
      <alignment horizontal="center" vertical="center"/>
    </xf>
    <xf numFmtId="177" fontId="6" fillId="0" borderId="6" xfId="57" applyNumberFormat="1" applyFont="1" applyFill="1" applyBorder="1" applyAlignment="1" applyProtection="1">
      <alignment horizontal="center" vertical="center"/>
    </xf>
    <xf numFmtId="177" fontId="6" fillId="0" borderId="4" xfId="57" applyNumberFormat="1" applyFont="1" applyFill="1" applyBorder="1" applyAlignment="1" applyProtection="1">
      <alignment horizontal="center" vertical="center"/>
    </xf>
    <xf numFmtId="177" fontId="6" fillId="0" borderId="5" xfId="57" applyNumberFormat="1" applyFont="1" applyFill="1" applyBorder="1" applyAlignment="1" applyProtection="1">
      <alignment horizontal="center" vertical="center"/>
    </xf>
    <xf numFmtId="177" fontId="6" fillId="0" borderId="11" xfId="57" applyNumberFormat="1" applyFont="1" applyFill="1" applyBorder="1" applyAlignment="1">
      <alignment horizontal="center" vertical="center"/>
    </xf>
    <xf numFmtId="177" fontId="6" fillId="0" borderId="6" xfId="57" applyNumberFormat="1" applyFont="1" applyFill="1" applyBorder="1" applyAlignment="1">
      <alignment horizontal="center" vertical="center"/>
    </xf>
    <xf numFmtId="177" fontId="6" fillId="0" borderId="27" xfId="57" applyNumberFormat="1" applyFont="1" applyFill="1" applyBorder="1" applyAlignment="1" applyProtection="1">
      <alignment horizontal="center" vertical="center"/>
    </xf>
    <xf numFmtId="177" fontId="6" fillId="0" borderId="28" xfId="57" applyNumberFormat="1" applyFont="1" applyFill="1" applyBorder="1" applyAlignment="1" applyProtection="1">
      <alignment horizontal="center" vertical="center"/>
    </xf>
    <xf numFmtId="177" fontId="6" fillId="0" borderId="29" xfId="57" applyNumberFormat="1" applyFont="1" applyFill="1" applyBorder="1" applyAlignment="1" applyProtection="1">
      <alignment horizontal="center" vertical="center"/>
    </xf>
    <xf numFmtId="37" fontId="6" fillId="0" borderId="28" xfId="57" applyFont="1" applyFill="1" applyBorder="1" applyAlignment="1">
      <alignment horizontal="center" vertical="center"/>
    </xf>
    <xf numFmtId="37" fontId="6" fillId="0" borderId="29" xfId="57" applyFont="1" applyFill="1" applyBorder="1" applyAlignment="1">
      <alignment horizontal="center" vertical="center"/>
    </xf>
    <xf numFmtId="177" fontId="6" fillId="0" borderId="9" xfId="57" applyNumberFormat="1" applyFont="1" applyFill="1" applyBorder="1" applyAlignment="1">
      <alignment horizontal="center" vertical="center" wrapText="1"/>
    </xf>
    <xf numFmtId="177" fontId="6" fillId="0" borderId="6" xfId="57" applyNumberFormat="1" applyFont="1" applyFill="1" applyBorder="1" applyAlignment="1" applyProtection="1">
      <alignment horizontal="center" vertical="center" shrinkToFit="1"/>
    </xf>
    <xf numFmtId="177" fontId="6" fillId="0" borderId="4" xfId="57" applyNumberFormat="1" applyFont="1" applyFill="1" applyBorder="1" applyAlignment="1" applyProtection="1">
      <alignment horizontal="center" vertical="center" shrinkToFit="1"/>
    </xf>
    <xf numFmtId="177" fontId="6" fillId="0" borderId="5" xfId="57" applyNumberFormat="1" applyFont="1" applyFill="1" applyBorder="1" applyAlignment="1" applyProtection="1">
      <alignment horizontal="center" vertical="center" shrinkToFit="1"/>
    </xf>
    <xf numFmtId="177" fontId="6" fillId="0" borderId="24" xfId="57" applyNumberFormat="1" applyFont="1" applyFill="1" applyBorder="1" applyAlignment="1">
      <alignment horizontal="center" vertical="center"/>
    </xf>
    <xf numFmtId="37" fontId="6" fillId="0" borderId="25" xfId="57" applyFont="1" applyFill="1" applyBorder="1" applyAlignment="1">
      <alignment horizontal="center" vertical="center"/>
    </xf>
    <xf numFmtId="37" fontId="6" fillId="0" borderId="26" xfId="57" applyFont="1" applyFill="1" applyBorder="1" applyAlignment="1">
      <alignment horizontal="center" vertical="center"/>
    </xf>
    <xf numFmtId="177" fontId="6" fillId="0" borderId="15" xfId="57" applyNumberFormat="1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77" fontId="6" fillId="0" borderId="7" xfId="57" applyNumberFormat="1" applyFont="1" applyFill="1" applyBorder="1" applyAlignment="1" applyProtection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177" fontId="6" fillId="0" borderId="7" xfId="58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7" fontId="6" fillId="0" borderId="11" xfId="58" applyNumberFormat="1" applyFont="1" applyFill="1" applyBorder="1" applyAlignment="1">
      <alignment horizontal="center" vertical="center" wrapText="1"/>
    </xf>
    <xf numFmtId="177" fontId="6" fillId="0" borderId="9" xfId="58" applyNumberFormat="1" applyFont="1" applyFill="1" applyBorder="1" applyAlignment="1">
      <alignment horizontal="center" vertical="center"/>
    </xf>
    <xf numFmtId="177" fontId="6" fillId="0" borderId="6" xfId="58" applyNumberFormat="1" applyFont="1" applyFill="1" applyBorder="1" applyAlignment="1">
      <alignment horizontal="center" vertical="center"/>
    </xf>
    <xf numFmtId="177" fontId="6" fillId="0" borderId="4" xfId="58" applyNumberFormat="1" applyFont="1" applyFill="1" applyBorder="1" applyAlignment="1">
      <alignment horizontal="center" vertical="center"/>
    </xf>
    <xf numFmtId="177" fontId="6" fillId="0" borderId="11" xfId="58" applyNumberFormat="1" applyFont="1" applyFill="1" applyBorder="1" applyAlignment="1">
      <alignment horizontal="center" vertical="center"/>
    </xf>
    <xf numFmtId="177" fontId="6" fillId="0" borderId="11" xfId="58" applyNumberFormat="1" applyFont="1" applyFill="1" applyBorder="1" applyAlignment="1" applyProtection="1">
      <alignment horizontal="center" vertical="center"/>
    </xf>
    <xf numFmtId="177" fontId="6" fillId="0" borderId="9" xfId="58" applyNumberFormat="1" applyFont="1" applyFill="1" applyBorder="1" applyAlignment="1" applyProtection="1">
      <alignment horizontal="center" vertical="center"/>
    </xf>
    <xf numFmtId="177" fontId="6" fillId="0" borderId="10" xfId="58" applyNumberFormat="1" applyFont="1" applyFill="1" applyBorder="1" applyAlignment="1" applyProtection="1">
      <alignment horizontal="center" vertical="center"/>
    </xf>
    <xf numFmtId="177" fontId="6" fillId="0" borderId="6" xfId="58" applyNumberFormat="1" applyFont="1" applyFill="1" applyBorder="1" applyAlignment="1" applyProtection="1">
      <alignment horizontal="center" vertical="center"/>
    </xf>
    <xf numFmtId="177" fontId="6" fillId="0" borderId="4" xfId="58" applyNumberFormat="1" applyFont="1" applyFill="1" applyBorder="1" applyAlignment="1" applyProtection="1">
      <alignment horizontal="center" vertical="center"/>
    </xf>
    <xf numFmtId="177" fontId="6" fillId="0" borderId="5" xfId="58" applyNumberFormat="1" applyFont="1" applyFill="1" applyBorder="1" applyAlignment="1" applyProtection="1">
      <alignment horizontal="center" vertical="center"/>
    </xf>
    <xf numFmtId="177" fontId="6" fillId="0" borderId="0" xfId="58" applyNumberFormat="1" applyFont="1" applyFill="1" applyBorder="1" applyAlignment="1" applyProtection="1">
      <alignment horizontal="center" vertical="center"/>
    </xf>
    <xf numFmtId="177" fontId="6" fillId="0" borderId="11" xfId="58" quotePrefix="1" applyNumberFormat="1" applyFont="1" applyFill="1" applyBorder="1" applyAlignment="1" applyProtection="1">
      <alignment horizontal="center" vertical="center"/>
    </xf>
    <xf numFmtId="177" fontId="6" fillId="0" borderId="10" xfId="58" quotePrefix="1" applyNumberFormat="1" applyFont="1" applyFill="1" applyBorder="1" applyAlignment="1" applyProtection="1">
      <alignment horizontal="center" vertical="center"/>
    </xf>
    <xf numFmtId="177" fontId="6" fillId="0" borderId="11" xfId="58" applyNumberFormat="1" applyFont="1" applyFill="1" applyBorder="1" applyAlignment="1" applyProtection="1">
      <alignment horizontal="center" vertical="center" shrinkToFit="1"/>
    </xf>
    <xf numFmtId="177" fontId="6" fillId="0" borderId="10" xfId="58" applyNumberFormat="1" applyFont="1" applyFill="1" applyBorder="1" applyAlignment="1" applyProtection="1">
      <alignment horizontal="center" vertical="center" shrinkToFit="1"/>
    </xf>
    <xf numFmtId="177" fontId="6" fillId="0" borderId="11" xfId="57" applyNumberFormat="1" applyFont="1" applyFill="1" applyBorder="1" applyAlignment="1">
      <alignment horizontal="center" vertical="center" wrapText="1"/>
    </xf>
    <xf numFmtId="177" fontId="6" fillId="0" borderId="7" xfId="57" applyNumberFormat="1" applyFont="1" applyFill="1" applyBorder="1" applyAlignment="1" applyProtection="1">
      <alignment horizontal="center" vertical="center"/>
    </xf>
    <xf numFmtId="177" fontId="6" fillId="0" borderId="2" xfId="57" applyNumberFormat="1" applyFont="1" applyFill="1" applyBorder="1" applyAlignment="1" applyProtection="1">
      <alignment horizontal="center" vertical="center"/>
    </xf>
    <xf numFmtId="177" fontId="6" fillId="0" borderId="8" xfId="57" applyNumberFormat="1" applyFont="1" applyFill="1" applyBorder="1" applyAlignment="1" applyProtection="1">
      <alignment horizontal="center" vertical="center"/>
    </xf>
    <xf numFmtId="177" fontId="6" fillId="0" borderId="6" xfId="58" quotePrefix="1" applyNumberFormat="1" applyFont="1" applyFill="1" applyBorder="1" applyAlignment="1" applyProtection="1">
      <alignment horizontal="center" vertical="center" wrapText="1"/>
    </xf>
    <xf numFmtId="177" fontId="6" fillId="0" borderId="5" xfId="58" quotePrefix="1" applyNumberFormat="1" applyFont="1" applyFill="1" applyBorder="1" applyAlignment="1" applyProtection="1">
      <alignment horizontal="center" vertical="center" wrapText="1"/>
    </xf>
    <xf numFmtId="177" fontId="6" fillId="0" borderId="7" xfId="58" applyNumberFormat="1" applyFont="1" applyFill="1" applyBorder="1" applyAlignment="1" applyProtection="1">
      <alignment horizontal="center" vertical="center" shrinkToFit="1"/>
    </xf>
    <xf numFmtId="177" fontId="6" fillId="0" borderId="2" xfId="58" applyNumberFormat="1" applyFont="1" applyFill="1" applyBorder="1" applyAlignment="1" applyProtection="1">
      <alignment horizontal="center" vertical="center" shrinkToFit="1"/>
    </xf>
    <xf numFmtId="177" fontId="6" fillId="0" borderId="8" xfId="58" applyNumberFormat="1" applyFont="1" applyFill="1" applyBorder="1" applyAlignment="1" applyProtection="1">
      <alignment horizontal="center" vertical="center" shrinkToFit="1"/>
    </xf>
    <xf numFmtId="177" fontId="6" fillId="0" borderId="21" xfId="58" applyNumberFormat="1" applyFont="1" applyFill="1" applyBorder="1" applyAlignment="1" applyProtection="1">
      <alignment horizontal="center" vertical="center"/>
    </xf>
    <xf numFmtId="177" fontId="6" fillId="0" borderId="22" xfId="58" applyNumberFormat="1" applyFont="1" applyFill="1" applyBorder="1" applyAlignment="1" applyProtection="1">
      <alignment horizontal="center" vertical="center"/>
    </xf>
    <xf numFmtId="177" fontId="6" fillId="0" borderId="23" xfId="58" applyNumberFormat="1" applyFont="1" applyFill="1" applyBorder="1" applyAlignment="1" applyProtection="1">
      <alignment horizontal="center" vertical="center"/>
    </xf>
    <xf numFmtId="177" fontId="6" fillId="0" borderId="21" xfId="58" applyNumberFormat="1" applyFont="1" applyFill="1" applyBorder="1" applyAlignment="1" applyProtection="1">
      <alignment horizontal="center" vertical="center" wrapText="1"/>
    </xf>
    <xf numFmtId="177" fontId="6" fillId="0" borderId="22" xfId="58" applyNumberFormat="1" applyFont="1" applyFill="1" applyBorder="1" applyAlignment="1" applyProtection="1">
      <alignment horizontal="center" vertical="center" wrapText="1"/>
    </xf>
    <xf numFmtId="177" fontId="6" fillId="0" borderId="23" xfId="58" applyNumberFormat="1" applyFont="1" applyFill="1" applyBorder="1" applyAlignment="1" applyProtection="1">
      <alignment horizontal="center" vertical="center" wrapText="1"/>
    </xf>
    <xf numFmtId="177" fontId="9" fillId="0" borderId="0" xfId="58" applyNumberFormat="1" applyFont="1" applyFill="1" applyAlignment="1" applyProtection="1">
      <alignment horizontal="center" vertical="center"/>
    </xf>
    <xf numFmtId="177" fontId="6" fillId="0" borderId="13" xfId="58" applyNumberFormat="1" applyFont="1" applyFill="1" applyBorder="1" applyAlignment="1" applyProtection="1">
      <alignment horizontal="center" vertical="center"/>
    </xf>
    <xf numFmtId="177" fontId="6" fillId="0" borderId="7" xfId="58" applyNumberFormat="1" applyFont="1" applyFill="1" applyBorder="1" applyAlignment="1">
      <alignment horizontal="center" vertical="center"/>
    </xf>
    <xf numFmtId="177" fontId="6" fillId="0" borderId="2" xfId="58" applyNumberFormat="1" applyFont="1" applyFill="1" applyBorder="1" applyAlignment="1">
      <alignment horizontal="center" vertical="center"/>
    </xf>
    <xf numFmtId="177" fontId="6" fillId="0" borderId="8" xfId="58" applyNumberFormat="1" applyFont="1" applyFill="1" applyBorder="1" applyAlignment="1">
      <alignment horizontal="center" vertical="center"/>
    </xf>
    <xf numFmtId="176" fontId="5" fillId="0" borderId="13" xfId="55" applyNumberFormat="1" applyFont="1" applyFill="1" applyBorder="1" applyAlignment="1" applyProtection="1">
      <alignment horizontal="left"/>
    </xf>
    <xf numFmtId="176" fontId="5" fillId="0" borderId="13" xfId="55" applyNumberFormat="1" applyFont="1" applyFill="1" applyBorder="1" applyAlignment="1" applyProtection="1"/>
    <xf numFmtId="176" fontId="6" fillId="0" borderId="3" xfId="56" applyNumberFormat="1" applyFont="1" applyFill="1" applyBorder="1" applyAlignment="1" applyProtection="1">
      <alignment horizontal="center" vertical="center" wrapText="1"/>
    </xf>
    <xf numFmtId="176" fontId="6" fillId="0" borderId="3" xfId="56" applyNumberFormat="1" applyFont="1" applyFill="1" applyBorder="1" applyAlignment="1" applyProtection="1">
      <alignment horizontal="center" vertical="center"/>
    </xf>
    <xf numFmtId="176" fontId="6" fillId="0" borderId="7" xfId="56" applyNumberFormat="1" applyFont="1" applyFill="1" applyBorder="1" applyAlignment="1" applyProtection="1">
      <alignment horizontal="center" vertical="center"/>
    </xf>
    <xf numFmtId="37" fontId="5" fillId="0" borderId="13" xfId="55" applyFont="1" applyFill="1" applyBorder="1" applyAlignment="1"/>
    <xf numFmtId="176" fontId="6" fillId="0" borderId="11" xfId="56" applyNumberFormat="1" applyFont="1" applyFill="1" applyBorder="1" applyAlignment="1" applyProtection="1">
      <alignment horizontal="center" vertical="center" wrapText="1"/>
    </xf>
    <xf numFmtId="176" fontId="6" fillId="0" borderId="10" xfId="56" applyNumberFormat="1" applyFont="1" applyFill="1" applyBorder="1" applyAlignment="1" applyProtection="1">
      <alignment horizontal="center" vertical="center" wrapText="1"/>
    </xf>
    <xf numFmtId="176" fontId="6" fillId="0" borderId="6" xfId="56" applyNumberFormat="1" applyFont="1" applyFill="1" applyBorder="1" applyAlignment="1" applyProtection="1">
      <alignment horizontal="center" vertical="center" wrapText="1"/>
    </xf>
    <xf numFmtId="176" fontId="6" fillId="0" borderId="5" xfId="56" applyNumberFormat="1" applyFont="1" applyFill="1" applyBorder="1" applyAlignment="1" applyProtection="1">
      <alignment horizontal="center" vertical="center" wrapText="1"/>
    </xf>
    <xf numFmtId="176" fontId="6" fillId="0" borderId="9" xfId="56" applyNumberFormat="1" applyFont="1" applyFill="1" applyBorder="1" applyAlignment="1" applyProtection="1">
      <alignment horizontal="center" vertical="center"/>
    </xf>
    <xf numFmtId="176" fontId="6" fillId="0" borderId="12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center" vertical="center"/>
    </xf>
    <xf numFmtId="176" fontId="6" fillId="0" borderId="9" xfId="56" applyNumberFormat="1" applyFont="1" applyFill="1" applyBorder="1" applyAlignment="1" applyProtection="1">
      <alignment horizontal="center" vertical="center" wrapText="1"/>
    </xf>
    <xf numFmtId="176" fontId="6" fillId="0" borderId="10" xfId="56" applyNumberFormat="1" applyFont="1" applyFill="1" applyBorder="1" applyAlignment="1" applyProtection="1">
      <alignment horizontal="center" vertical="center"/>
    </xf>
    <xf numFmtId="176" fontId="6" fillId="0" borderId="13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 wrapText="1"/>
    </xf>
    <xf numFmtId="176" fontId="6" fillId="0" borderId="11" xfId="56" applyNumberFormat="1" applyFont="1" applyFill="1" applyBorder="1" applyAlignment="1" applyProtection="1">
      <alignment horizontal="center" vertical="center"/>
    </xf>
    <xf numFmtId="176" fontId="6" fillId="0" borderId="6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/>
    </xf>
    <xf numFmtId="176" fontId="6" fillId="0" borderId="5" xfId="56" applyNumberFormat="1" applyFont="1" applyFill="1" applyBorder="1" applyAlignment="1" applyProtection="1">
      <alignment horizontal="center" vertical="center"/>
    </xf>
    <xf numFmtId="176" fontId="6" fillId="0" borderId="13" xfId="56" applyNumberFormat="1" applyFont="1" applyFill="1" applyBorder="1" applyAlignment="1" applyProtection="1">
      <alignment horizontal="center" vertical="center" wrapText="1"/>
    </xf>
    <xf numFmtId="176" fontId="6" fillId="0" borderId="30" xfId="56" applyNumberFormat="1" applyFont="1" applyFill="1" applyBorder="1" applyAlignment="1" applyProtection="1">
      <alignment horizontal="center" vertical="center"/>
    </xf>
    <xf numFmtId="176" fontId="6" fillId="0" borderId="31" xfId="56" applyNumberFormat="1" applyFont="1" applyFill="1" applyBorder="1" applyAlignment="1" applyProtection="1">
      <alignment horizontal="center" vertical="center"/>
    </xf>
    <xf numFmtId="176" fontId="6" fillId="0" borderId="32" xfId="56" applyNumberFormat="1" applyFont="1" applyFill="1" applyBorder="1" applyAlignment="1" applyProtection="1">
      <alignment horizontal="center" vertical="center"/>
    </xf>
    <xf numFmtId="176" fontId="6" fillId="0" borderId="33" xfId="56" applyNumberFormat="1" applyFont="1" applyFill="1" applyBorder="1" applyAlignment="1" applyProtection="1">
      <alignment horizontal="center" vertical="center"/>
    </xf>
    <xf numFmtId="176" fontId="6" fillId="0" borderId="34" xfId="56" applyNumberFormat="1" applyFont="1" applyFill="1" applyBorder="1" applyAlignment="1" applyProtection="1">
      <alignment horizontal="center" vertical="center"/>
    </xf>
    <xf numFmtId="176" fontId="6" fillId="0" borderId="35" xfId="56" applyNumberFormat="1" applyFont="1" applyFill="1" applyBorder="1" applyAlignment="1" applyProtection="1">
      <alignment horizontal="center" vertical="center"/>
    </xf>
    <xf numFmtId="176" fontId="6" fillId="0" borderId="18" xfId="56" applyNumberFormat="1" applyFont="1" applyFill="1" applyBorder="1" applyAlignment="1" applyProtection="1">
      <alignment horizontal="center" vertical="center"/>
    </xf>
    <xf numFmtId="176" fontId="6" fillId="0" borderId="19" xfId="56" applyNumberFormat="1" applyFont="1" applyFill="1" applyBorder="1" applyAlignment="1" applyProtection="1">
      <alignment horizontal="center" vertical="center"/>
    </xf>
    <xf numFmtId="176" fontId="6" fillId="0" borderId="20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Alignment="1" applyProtection="1">
      <alignment horizontal="center" vertical="center"/>
    </xf>
    <xf numFmtId="177" fontId="6" fillId="0" borderId="10" xfId="59" applyNumberFormat="1" applyFont="1" applyFill="1" applyBorder="1" applyAlignment="1" applyProtection="1">
      <alignment horizontal="center" vertical="center"/>
    </xf>
    <xf numFmtId="177" fontId="6" fillId="0" borderId="5" xfId="59" applyNumberFormat="1" applyFont="1" applyFill="1" applyBorder="1" applyAlignment="1" applyProtection="1">
      <alignment horizontal="center" vertical="center"/>
    </xf>
    <xf numFmtId="177" fontId="6" fillId="0" borderId="10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7" fontId="6" fillId="0" borderId="0" xfId="59" applyNumberFormat="1" applyFont="1" applyFill="1" applyAlignment="1">
      <alignment horizontal="center" vertical="center"/>
    </xf>
    <xf numFmtId="177" fontId="6" fillId="0" borderId="0" xfId="0" applyNumberFormat="1" applyFont="1" applyFill="1" applyAlignment="1" applyProtection="1">
      <alignment horizontal="center" vertical="center"/>
    </xf>
    <xf numFmtId="177" fontId="9" fillId="0" borderId="0" xfId="60" applyNumberFormat="1" applyFont="1" applyFill="1" applyBorder="1" applyAlignment="1">
      <alignment horizontal="right" vertical="center" indent="2"/>
    </xf>
    <xf numFmtId="177" fontId="26" fillId="0" borderId="0" xfId="60" applyNumberFormat="1" applyFont="1" applyFill="1" applyBorder="1" applyAlignment="1" applyProtection="1">
      <alignment horizontal="right" vertical="center" indent="2"/>
    </xf>
    <xf numFmtId="177" fontId="26" fillId="0" borderId="0" xfId="60" applyNumberFormat="1" applyFont="1" applyFill="1" applyBorder="1" applyAlignment="1">
      <alignment horizontal="right" vertical="center" indent="2"/>
    </xf>
    <xf numFmtId="177" fontId="9" fillId="0" borderId="0" xfId="0" applyNumberFormat="1" applyFont="1" applyFill="1" applyAlignment="1">
      <alignment horizontal="center" vertical="center"/>
    </xf>
    <xf numFmtId="177" fontId="9" fillId="0" borderId="0" xfId="60" applyNumberFormat="1" applyFont="1" applyFill="1" applyBorder="1" applyAlignment="1" applyProtection="1">
      <alignment horizontal="right" vertical="center" indent="2"/>
    </xf>
    <xf numFmtId="179" fontId="7" fillId="0" borderId="11" xfId="56" applyNumberFormat="1" applyFont="1" applyFill="1" applyBorder="1" applyAlignment="1">
      <alignment horizontal="center" vertical="center" wrapText="1"/>
    </xf>
    <xf numFmtId="179" fontId="7" fillId="0" borderId="12" xfId="56" applyNumberFormat="1" applyFont="1" applyFill="1" applyBorder="1" applyAlignment="1">
      <alignment horizontal="center" vertical="center" wrapText="1"/>
    </xf>
    <xf numFmtId="179" fontId="7" fillId="0" borderId="6" xfId="56" applyNumberFormat="1" applyFont="1" applyFill="1" applyBorder="1" applyAlignment="1">
      <alignment horizontal="center" vertical="center" wrapText="1"/>
    </xf>
    <xf numFmtId="176" fontId="7" fillId="0" borderId="10" xfId="56" applyNumberFormat="1" applyFont="1" applyFill="1" applyBorder="1" applyAlignment="1" applyProtection="1">
      <alignment horizontal="center" vertical="center" wrapText="1"/>
    </xf>
    <xf numFmtId="176" fontId="7" fillId="0" borderId="13" xfId="56" applyNumberFormat="1" applyFont="1" applyFill="1" applyBorder="1" applyAlignment="1" applyProtection="1">
      <alignment horizontal="center" vertical="center" wrapText="1"/>
    </xf>
    <xf numFmtId="176" fontId="7" fillId="0" borderId="5" xfId="56" applyNumberFormat="1" applyFont="1" applyFill="1" applyBorder="1" applyAlignment="1" applyProtection="1">
      <alignment horizontal="center" vertical="center" wrapText="1"/>
    </xf>
    <xf numFmtId="176" fontId="7" fillId="0" borderId="7" xfId="56" applyNumberFormat="1" applyFont="1" applyFill="1" applyBorder="1" applyAlignment="1" applyProtection="1">
      <alignment horizontal="center" vertical="center"/>
    </xf>
    <xf numFmtId="176" fontId="7" fillId="0" borderId="8" xfId="56" applyNumberFormat="1" applyFont="1" applyFill="1" applyBorder="1" applyAlignment="1" applyProtection="1">
      <alignment horizontal="center" vertical="center"/>
    </xf>
    <xf numFmtId="176" fontId="7" fillId="0" borderId="2" xfId="56" applyNumberFormat="1" applyFont="1" applyFill="1" applyBorder="1" applyAlignment="1" applyProtection="1">
      <alignment horizontal="center" vertical="center"/>
    </xf>
  </cellXfs>
  <cellStyles count="6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スタイル 1" xfId="19" xr:uid="{00000000-0005-0000-0000-000012000000}"/>
    <cellStyle name="センター" xfId="20" xr:uid="{00000000-0005-0000-0000-000013000000}"/>
    <cellStyle name="ハイパーリンク 2" xfId="21" xr:uid="{00000000-0005-0000-0000-000014000000}"/>
    <cellStyle name="桁区切り 2" xfId="22" xr:uid="{00000000-0005-0000-0000-000015000000}"/>
    <cellStyle name="桁区切り 2 2" xfId="23" xr:uid="{00000000-0005-0000-0000-000016000000}"/>
    <cellStyle name="桁区切り 3" xfId="24" xr:uid="{00000000-0005-0000-0000-000017000000}"/>
    <cellStyle name="標準" xfId="0" builtinId="0"/>
    <cellStyle name="標準 10" xfId="25" xr:uid="{00000000-0005-0000-0000-000019000000}"/>
    <cellStyle name="標準 11" xfId="26" xr:uid="{00000000-0005-0000-0000-00001A000000}"/>
    <cellStyle name="標準 12" xfId="27" xr:uid="{00000000-0005-0000-0000-00001B000000}"/>
    <cellStyle name="標準 13" xfId="28" xr:uid="{00000000-0005-0000-0000-00001C000000}"/>
    <cellStyle name="標準 14" xfId="29" xr:uid="{00000000-0005-0000-0000-00001D000000}"/>
    <cellStyle name="標準 15" xfId="30" xr:uid="{00000000-0005-0000-0000-00001E000000}"/>
    <cellStyle name="標準 16" xfId="31" xr:uid="{00000000-0005-0000-0000-00001F000000}"/>
    <cellStyle name="標準 17" xfId="32" xr:uid="{00000000-0005-0000-0000-000020000000}"/>
    <cellStyle name="標準 18" xfId="33" xr:uid="{00000000-0005-0000-0000-000021000000}"/>
    <cellStyle name="標準 19" xfId="34" xr:uid="{00000000-0005-0000-0000-000022000000}"/>
    <cellStyle name="標準 2" xfId="35" xr:uid="{00000000-0005-0000-0000-000023000000}"/>
    <cellStyle name="標準 2 2" xfId="36" xr:uid="{00000000-0005-0000-0000-000024000000}"/>
    <cellStyle name="標準 2 3" xfId="37" xr:uid="{00000000-0005-0000-0000-000025000000}"/>
    <cellStyle name="標準 20" xfId="38" xr:uid="{00000000-0005-0000-0000-000026000000}"/>
    <cellStyle name="標準 21" xfId="39" xr:uid="{00000000-0005-0000-0000-000027000000}"/>
    <cellStyle name="標準 22" xfId="40" xr:uid="{00000000-0005-0000-0000-000028000000}"/>
    <cellStyle name="標準 23" xfId="41" xr:uid="{00000000-0005-0000-0000-000029000000}"/>
    <cellStyle name="標準 24" xfId="42" xr:uid="{00000000-0005-0000-0000-00002A000000}"/>
    <cellStyle name="標準 25" xfId="43" xr:uid="{00000000-0005-0000-0000-00002B000000}"/>
    <cellStyle name="標準 26" xfId="44" xr:uid="{00000000-0005-0000-0000-00002C000000}"/>
    <cellStyle name="標準 27" xfId="45" xr:uid="{00000000-0005-0000-0000-00002D000000}"/>
    <cellStyle name="標準 28" xfId="46" xr:uid="{00000000-0005-0000-0000-00002E000000}"/>
    <cellStyle name="標準 3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_第02表  H14" xfId="55" xr:uid="{00000000-0005-0000-0000-000037000000}"/>
    <cellStyle name="標準_第03表 H14" xfId="56" xr:uid="{00000000-0005-0000-0000-000038000000}"/>
    <cellStyle name="標準_第42表 H14" xfId="57" xr:uid="{00000000-0005-0000-0000-000039000000}"/>
    <cellStyle name="標準_第43表 H14" xfId="58" xr:uid="{00000000-0005-0000-0000-00003A000000}"/>
    <cellStyle name="標準_第45表 H14" xfId="59" xr:uid="{00000000-0005-0000-0000-00003B000000}"/>
    <cellStyle name="標準_第51表 H14" xfId="60" xr:uid="{00000000-0005-0000-0000-00003C000000}"/>
    <cellStyle name="標準_付表－２H13" xfId="61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61469" name="正方形/長方形 2">
          <a:extLst>
            <a:ext uri="{FF2B5EF4-FFF2-40B4-BE49-F238E27FC236}">
              <a16:creationId xmlns:a16="http://schemas.microsoft.com/office/drawing/2014/main" id="{00000000-0008-0000-0000-00001DF00000}"/>
            </a:ext>
          </a:extLst>
        </xdr:cNvPr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59117" name="正方形/長方形 2">
          <a:extLst>
            <a:ext uri="{FF2B5EF4-FFF2-40B4-BE49-F238E27FC236}">
              <a16:creationId xmlns:a16="http://schemas.microsoft.com/office/drawing/2014/main" id="{00000000-0008-0000-0100-0000EDE60000}"/>
            </a:ext>
          </a:extLst>
        </xdr:cNvPr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18</xdr:row>
      <xdr:rowOff>85725</xdr:rowOff>
    </xdr:from>
    <xdr:to>
      <xdr:col>23</xdr:col>
      <xdr:colOff>485775</xdr:colOff>
      <xdr:row>22</xdr:row>
      <xdr:rowOff>104775</xdr:rowOff>
    </xdr:to>
    <xdr:sp macro="" textlink="">
      <xdr:nvSpPr>
        <xdr:cNvPr id="60158" name="正方形/長方形 1">
          <a:extLst>
            <a:ext uri="{FF2B5EF4-FFF2-40B4-BE49-F238E27FC236}">
              <a16:creationId xmlns:a16="http://schemas.microsoft.com/office/drawing/2014/main" id="{00000000-0008-0000-0200-0000FEEA0000}"/>
            </a:ext>
          </a:extLst>
        </xdr:cNvPr>
        <xdr:cNvSpPr>
          <a:spLocks noChangeArrowheads="1"/>
        </xdr:cNvSpPr>
      </xdr:nvSpPr>
      <xdr:spPr bwMode="auto">
        <a:xfrm>
          <a:off x="1000125" y="4200525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32</xdr:col>
      <xdr:colOff>647700</xdr:colOff>
      <xdr:row>28</xdr:row>
      <xdr:rowOff>19050</xdr:rowOff>
    </xdr:to>
    <xdr:sp macro="" textlink="">
      <xdr:nvSpPr>
        <xdr:cNvPr id="60159" name="正方形/長方形 2">
          <a:extLst>
            <a:ext uri="{FF2B5EF4-FFF2-40B4-BE49-F238E27FC236}">
              <a16:creationId xmlns:a16="http://schemas.microsoft.com/office/drawing/2014/main" id="{00000000-0008-0000-0200-0000FFEA0000}"/>
            </a:ext>
          </a:extLst>
        </xdr:cNvPr>
        <xdr:cNvSpPr>
          <a:spLocks noChangeArrowheads="1"/>
        </xdr:cNvSpPr>
      </xdr:nvSpPr>
      <xdr:spPr bwMode="auto">
        <a:xfrm>
          <a:off x="6153150" y="5486400"/>
          <a:ext cx="126111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</sheetPr>
  <dimension ref="A1:AF81"/>
  <sheetViews>
    <sheetView showGridLines="0" tabSelected="1" view="pageBreakPreview" zoomScaleNormal="100" zoomScaleSheetLayoutView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2" sqref="C2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76" t="s">
        <v>242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85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77" t="s">
        <v>203</v>
      </c>
      <c r="B4" s="378"/>
      <c r="C4" s="381" t="s">
        <v>0</v>
      </c>
      <c r="D4" s="384" t="s">
        <v>150</v>
      </c>
      <c r="E4" s="384"/>
      <c r="F4" s="384"/>
      <c r="G4" s="384"/>
      <c r="H4" s="384"/>
      <c r="I4" s="384"/>
      <c r="J4" s="385"/>
      <c r="K4" s="362" t="s">
        <v>151</v>
      </c>
      <c r="L4" s="386" t="s">
        <v>152</v>
      </c>
      <c r="M4" s="405"/>
      <c r="N4" s="362" t="s">
        <v>240</v>
      </c>
      <c r="O4" s="205"/>
      <c r="P4" s="209" t="s">
        <v>255</v>
      </c>
      <c r="Q4" s="206"/>
      <c r="R4" s="208"/>
      <c r="S4" s="362" t="s">
        <v>183</v>
      </c>
      <c r="T4" s="386" t="s">
        <v>260</v>
      </c>
      <c r="U4" s="399" t="s">
        <v>261</v>
      </c>
      <c r="V4" s="400"/>
      <c r="W4" s="400"/>
      <c r="X4" s="401"/>
      <c r="Y4" s="377" t="s">
        <v>163</v>
      </c>
      <c r="Z4" s="377"/>
      <c r="AA4" s="377"/>
      <c r="AB4" s="377"/>
      <c r="AC4" s="395" t="s">
        <v>144</v>
      </c>
      <c r="AD4" s="402" t="s">
        <v>270</v>
      </c>
      <c r="AE4" s="359" t="s">
        <v>203</v>
      </c>
      <c r="AF4" s="371"/>
    </row>
    <row r="5" spans="1:32" s="202" customFormat="1" ht="18" customHeight="1">
      <c r="A5" s="373"/>
      <c r="B5" s="379"/>
      <c r="C5" s="382"/>
      <c r="D5" s="362" t="s">
        <v>75</v>
      </c>
      <c r="E5" s="362" t="s">
        <v>81</v>
      </c>
      <c r="F5" s="362" t="s">
        <v>82</v>
      </c>
      <c r="G5" s="362" t="s">
        <v>83</v>
      </c>
      <c r="H5" s="362" t="s">
        <v>239</v>
      </c>
      <c r="I5" s="362" t="s">
        <v>84</v>
      </c>
      <c r="J5" s="362" t="s">
        <v>281</v>
      </c>
      <c r="K5" s="363"/>
      <c r="L5" s="406"/>
      <c r="M5" s="407"/>
      <c r="N5" s="363"/>
      <c r="O5" s="353" t="s">
        <v>256</v>
      </c>
      <c r="P5" s="207" t="s">
        <v>266</v>
      </c>
      <c r="Q5" s="206" t="s">
        <v>267</v>
      </c>
      <c r="R5" s="359" t="s">
        <v>257</v>
      </c>
      <c r="S5" s="363"/>
      <c r="T5" s="387"/>
      <c r="U5" s="391" t="s">
        <v>262</v>
      </c>
      <c r="V5" s="392" t="s">
        <v>263</v>
      </c>
      <c r="W5" s="353" t="s">
        <v>265</v>
      </c>
      <c r="X5" s="353" t="s">
        <v>268</v>
      </c>
      <c r="Y5" s="398"/>
      <c r="Z5" s="398"/>
      <c r="AA5" s="398"/>
      <c r="AB5" s="398"/>
      <c r="AC5" s="396"/>
      <c r="AD5" s="403"/>
      <c r="AE5" s="372"/>
      <c r="AF5" s="373"/>
    </row>
    <row r="6" spans="1:32" s="202" customFormat="1" ht="18" customHeight="1">
      <c r="A6" s="373"/>
      <c r="B6" s="379"/>
      <c r="C6" s="382"/>
      <c r="D6" s="363"/>
      <c r="E6" s="363"/>
      <c r="F6" s="363"/>
      <c r="G6" s="363"/>
      <c r="H6" s="363"/>
      <c r="I6" s="363"/>
      <c r="J6" s="363"/>
      <c r="K6" s="363"/>
      <c r="L6" s="363" t="s">
        <v>278</v>
      </c>
      <c r="M6" s="363" t="s">
        <v>78</v>
      </c>
      <c r="N6" s="363"/>
      <c r="O6" s="354"/>
      <c r="P6" s="353" t="s">
        <v>258</v>
      </c>
      <c r="Q6" s="353" t="s">
        <v>259</v>
      </c>
      <c r="R6" s="360"/>
      <c r="S6" s="363"/>
      <c r="T6" s="387"/>
      <c r="U6" s="354"/>
      <c r="V6" s="393"/>
      <c r="W6" s="354"/>
      <c r="X6" s="354"/>
      <c r="Y6" s="365" t="s">
        <v>143</v>
      </c>
      <c r="Z6" s="366"/>
      <c r="AA6" s="367" t="s">
        <v>153</v>
      </c>
      <c r="AB6" s="368"/>
      <c r="AC6" s="396"/>
      <c r="AD6" s="403"/>
      <c r="AE6" s="372"/>
      <c r="AF6" s="373"/>
    </row>
    <row r="7" spans="1:32" s="202" customFormat="1" ht="18" customHeight="1">
      <c r="A7" s="375"/>
      <c r="B7" s="380"/>
      <c r="C7" s="383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55"/>
      <c r="P7" s="355"/>
      <c r="Q7" s="355"/>
      <c r="R7" s="361"/>
      <c r="S7" s="364"/>
      <c r="T7" s="388"/>
      <c r="U7" s="355"/>
      <c r="V7" s="394"/>
      <c r="W7" s="239" t="s">
        <v>264</v>
      </c>
      <c r="X7" s="355"/>
      <c r="Y7" s="219" t="s">
        <v>86</v>
      </c>
      <c r="Z7" s="203" t="s">
        <v>87</v>
      </c>
      <c r="AA7" s="203" t="s">
        <v>86</v>
      </c>
      <c r="AB7" s="204" t="s">
        <v>87</v>
      </c>
      <c r="AC7" s="397"/>
      <c r="AD7" s="404"/>
      <c r="AE7" s="374"/>
      <c r="AF7" s="375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335" t="s">
        <v>309</v>
      </c>
      <c r="C9" s="44">
        <f>D9+K9+L9+M9+N9+O9+P9+Q9+R9+S9+T9</f>
        <v>16818</v>
      </c>
      <c r="D9" s="44">
        <f>SUM(E9:J9)</f>
        <v>9374</v>
      </c>
      <c r="E9" s="44">
        <v>8750</v>
      </c>
      <c r="F9" s="44">
        <v>544</v>
      </c>
      <c r="G9" s="44">
        <v>21</v>
      </c>
      <c r="H9" s="44">
        <v>5</v>
      </c>
      <c r="I9" s="44">
        <v>54</v>
      </c>
      <c r="J9" s="44">
        <v>0</v>
      </c>
      <c r="K9" s="44">
        <v>3003</v>
      </c>
      <c r="L9" s="44">
        <v>163</v>
      </c>
      <c r="M9" s="44">
        <v>318</v>
      </c>
      <c r="N9" s="44">
        <v>140</v>
      </c>
      <c r="O9" s="44">
        <v>50</v>
      </c>
      <c r="P9" s="44">
        <v>3039</v>
      </c>
      <c r="Q9" s="44">
        <v>6</v>
      </c>
      <c r="R9" s="44">
        <v>181</v>
      </c>
      <c r="S9" s="44">
        <v>543</v>
      </c>
      <c r="T9" s="44">
        <v>1</v>
      </c>
      <c r="U9" s="44">
        <v>3</v>
      </c>
      <c r="V9" s="38">
        <v>4</v>
      </c>
      <c r="W9" s="86">
        <f>O9+P9+U9+V9</f>
        <v>3096</v>
      </c>
      <c r="X9" s="44">
        <v>629</v>
      </c>
      <c r="Y9" s="44">
        <v>9099</v>
      </c>
      <c r="Z9" s="44">
        <v>550</v>
      </c>
      <c r="AA9" s="44">
        <v>637</v>
      </c>
      <c r="AB9" s="44">
        <v>7</v>
      </c>
      <c r="AC9" s="336">
        <f>D9/C9*100</f>
        <v>55.737899869187778</v>
      </c>
      <c r="AD9" s="336">
        <v>18.40884766321798</v>
      </c>
      <c r="AE9" s="242" t="s">
        <v>309</v>
      </c>
      <c r="AF9" s="104"/>
    </row>
    <row r="10" spans="1:32" s="93" customFormat="1" ht="18" customHeight="1">
      <c r="A10" s="243"/>
      <c r="B10" s="244" t="s">
        <v>310</v>
      </c>
      <c r="C10" s="241">
        <f t="shared" ref="C10:P10" si="0">C15+C35+C38+C43+C45+C48+C52+C56+C59+C62+C64</f>
        <v>17006</v>
      </c>
      <c r="D10" s="241">
        <f t="shared" si="0"/>
        <v>9670</v>
      </c>
      <c r="E10" s="241">
        <f t="shared" si="0"/>
        <v>9056</v>
      </c>
      <c r="F10" s="241">
        <f t="shared" si="0"/>
        <v>544</v>
      </c>
      <c r="G10" s="241">
        <f t="shared" si="0"/>
        <v>21</v>
      </c>
      <c r="H10" s="241">
        <f t="shared" si="0"/>
        <v>0</v>
      </c>
      <c r="I10" s="241">
        <f t="shared" si="0"/>
        <v>49</v>
      </c>
      <c r="J10" s="241">
        <f t="shared" si="0"/>
        <v>0</v>
      </c>
      <c r="K10" s="241">
        <f t="shared" si="0"/>
        <v>2776</v>
      </c>
      <c r="L10" s="241">
        <f t="shared" si="0"/>
        <v>280</v>
      </c>
      <c r="M10" s="241">
        <f t="shared" si="0"/>
        <v>392</v>
      </c>
      <c r="N10" s="241">
        <f t="shared" si="0"/>
        <v>142</v>
      </c>
      <c r="O10" s="241">
        <f t="shared" si="0"/>
        <v>52</v>
      </c>
      <c r="P10" s="241">
        <f t="shared" si="0"/>
        <v>2926</v>
      </c>
      <c r="Q10" s="241">
        <f t="shared" ref="Q10:AB10" si="1">Q15+Q35+Q38+Q43+Q45+Q48+Q52+Q56+Q59+Q62+Q64</f>
        <v>14</v>
      </c>
      <c r="R10" s="241">
        <f t="shared" si="1"/>
        <v>188</v>
      </c>
      <c r="S10" s="241">
        <f t="shared" si="1"/>
        <v>563</v>
      </c>
      <c r="T10" s="241">
        <f t="shared" si="1"/>
        <v>3</v>
      </c>
      <c r="U10" s="241">
        <f t="shared" si="1"/>
        <v>6</v>
      </c>
      <c r="V10" s="241">
        <f t="shared" si="1"/>
        <v>8</v>
      </c>
      <c r="W10" s="241">
        <f t="shared" si="1"/>
        <v>2992</v>
      </c>
      <c r="X10" s="241">
        <f t="shared" si="1"/>
        <v>659</v>
      </c>
      <c r="Y10" s="241">
        <f t="shared" si="1"/>
        <v>9604</v>
      </c>
      <c r="Z10" s="241">
        <f t="shared" si="1"/>
        <v>544</v>
      </c>
      <c r="AA10" s="241">
        <f>AA15+AA35+AA38+AA43+AA45+AA48+AA52+AA56+AA59+AA62+AA64</f>
        <v>573</v>
      </c>
      <c r="AB10" s="241">
        <f t="shared" si="1"/>
        <v>4</v>
      </c>
      <c r="AC10" s="214">
        <f>D10/C10*100</f>
        <v>56.862283899800069</v>
      </c>
      <c r="AD10" s="214">
        <f>W10/C10*100</f>
        <v>17.59379042690815</v>
      </c>
      <c r="AE10" s="245" t="s">
        <v>310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11686</v>
      </c>
      <c r="D12" s="40">
        <f>SUM(E12:J12)</f>
        <v>6222</v>
      </c>
      <c r="E12" s="40">
        <v>5828</v>
      </c>
      <c r="F12" s="40">
        <v>331</v>
      </c>
      <c r="G12" s="40">
        <v>14</v>
      </c>
      <c r="H12" s="40">
        <v>0</v>
      </c>
      <c r="I12" s="40">
        <v>49</v>
      </c>
      <c r="J12" s="40">
        <v>0</v>
      </c>
      <c r="K12" s="40">
        <v>1834</v>
      </c>
      <c r="L12" s="358">
        <v>280</v>
      </c>
      <c r="M12" s="358">
        <v>392</v>
      </c>
      <c r="N12" s="40">
        <v>120</v>
      </c>
      <c r="O12" s="40">
        <v>33</v>
      </c>
      <c r="P12" s="40">
        <v>2465</v>
      </c>
      <c r="Q12" s="40">
        <v>9</v>
      </c>
      <c r="R12" s="40">
        <v>102</v>
      </c>
      <c r="S12" s="40">
        <v>397</v>
      </c>
      <c r="T12" s="40">
        <v>2</v>
      </c>
      <c r="U12" s="40">
        <v>4</v>
      </c>
      <c r="V12" s="40">
        <v>4</v>
      </c>
      <c r="W12" s="40">
        <f>O12+P12+U12+V12</f>
        <v>2506</v>
      </c>
      <c r="X12" s="358">
        <v>659</v>
      </c>
      <c r="Y12" s="40">
        <v>6260</v>
      </c>
      <c r="Z12" s="40">
        <v>331</v>
      </c>
      <c r="AA12" s="358">
        <v>573</v>
      </c>
      <c r="AB12" s="358">
        <v>4</v>
      </c>
      <c r="AC12" s="249">
        <f>D12/C12*100</f>
        <v>53.243196987848705</v>
      </c>
      <c r="AD12" s="249">
        <f>W12/C12*100</f>
        <v>21.444463460551084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5320</v>
      </c>
      <c r="D13" s="40">
        <f>SUM(E13:J13)</f>
        <v>3448</v>
      </c>
      <c r="E13" s="40">
        <v>3228</v>
      </c>
      <c r="F13" s="40">
        <v>213</v>
      </c>
      <c r="G13" s="40">
        <v>7</v>
      </c>
      <c r="H13" s="40">
        <v>0</v>
      </c>
      <c r="I13" s="40">
        <v>0</v>
      </c>
      <c r="J13" s="40">
        <v>0</v>
      </c>
      <c r="K13" s="40">
        <v>942</v>
      </c>
      <c r="L13" s="358"/>
      <c r="M13" s="358"/>
      <c r="N13" s="40">
        <v>22</v>
      </c>
      <c r="O13" s="40">
        <v>19</v>
      </c>
      <c r="P13" s="40">
        <v>461</v>
      </c>
      <c r="Q13" s="40">
        <v>5</v>
      </c>
      <c r="R13" s="40">
        <v>86</v>
      </c>
      <c r="S13" s="40">
        <v>166</v>
      </c>
      <c r="T13" s="40">
        <v>1</v>
      </c>
      <c r="U13" s="40">
        <v>2</v>
      </c>
      <c r="V13" s="40">
        <v>4</v>
      </c>
      <c r="W13" s="40">
        <f>O13+P13+U13+V13</f>
        <v>486</v>
      </c>
      <c r="X13" s="358"/>
      <c r="Y13" s="40">
        <v>3344</v>
      </c>
      <c r="Z13" s="40">
        <v>213</v>
      </c>
      <c r="AA13" s="358"/>
      <c r="AB13" s="358"/>
      <c r="AC13" s="249">
        <f>D13/C13*100</f>
        <v>64.812030075187963</v>
      </c>
      <c r="AD13" s="249">
        <f>W13/C13*100</f>
        <v>9.1353383458646622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340" customFormat="1" ht="18" customHeight="1">
      <c r="A15" s="349" t="s">
        <v>212</v>
      </c>
      <c r="B15" s="356"/>
      <c r="C15" s="337">
        <f>SUM(C17:C34)</f>
        <v>15424</v>
      </c>
      <c r="D15" s="338">
        <f t="shared" ref="D15:AB15" si="2">SUM(D17:D34)</f>
        <v>9308</v>
      </c>
      <c r="E15" s="338">
        <f t="shared" si="2"/>
        <v>8755</v>
      </c>
      <c r="F15" s="338">
        <f t="shared" si="2"/>
        <v>484</v>
      </c>
      <c r="G15" s="338">
        <f t="shared" si="2"/>
        <v>20</v>
      </c>
      <c r="H15" s="338">
        <f t="shared" si="2"/>
        <v>0</v>
      </c>
      <c r="I15" s="338">
        <f t="shared" si="2"/>
        <v>49</v>
      </c>
      <c r="J15" s="338">
        <f t="shared" si="2"/>
        <v>0</v>
      </c>
      <c r="K15" s="338">
        <f t="shared" si="2"/>
        <v>2401</v>
      </c>
      <c r="L15" s="338">
        <f t="shared" si="2"/>
        <v>280</v>
      </c>
      <c r="M15" s="338">
        <f t="shared" si="2"/>
        <v>345</v>
      </c>
      <c r="N15" s="338">
        <f t="shared" si="2"/>
        <v>108</v>
      </c>
      <c r="O15" s="338">
        <f t="shared" si="2"/>
        <v>32</v>
      </c>
      <c r="P15" s="338">
        <f>SUM(P17:P34)</f>
        <v>2230</v>
      </c>
      <c r="Q15" s="338">
        <f t="shared" si="2"/>
        <v>14</v>
      </c>
      <c r="R15" s="338">
        <f t="shared" si="2"/>
        <v>158</v>
      </c>
      <c r="S15" s="338">
        <f t="shared" si="2"/>
        <v>545</v>
      </c>
      <c r="T15" s="338">
        <f t="shared" si="2"/>
        <v>3</v>
      </c>
      <c r="U15" s="338">
        <f t="shared" si="2"/>
        <v>3</v>
      </c>
      <c r="V15" s="338">
        <f>SUM(V17:V34)</f>
        <v>8</v>
      </c>
      <c r="W15" s="338">
        <f t="shared" si="2"/>
        <v>2273</v>
      </c>
      <c r="X15" s="338">
        <f t="shared" si="2"/>
        <v>538</v>
      </c>
      <c r="Y15" s="338">
        <f t="shared" si="2"/>
        <v>9298</v>
      </c>
      <c r="Z15" s="338">
        <f t="shared" si="2"/>
        <v>484</v>
      </c>
      <c r="AA15" s="338">
        <f t="shared" si="2"/>
        <v>573</v>
      </c>
      <c r="AB15" s="338">
        <f t="shared" si="2"/>
        <v>4</v>
      </c>
      <c r="AC15" s="339">
        <f t="shared" ref="AC15:AC46" si="3">D15/C15*100</f>
        <v>60.347510373443981</v>
      </c>
      <c r="AD15" s="339">
        <f t="shared" ref="AD15:AD65" si="4">W15/C15*100</f>
        <v>14.736773858921163</v>
      </c>
      <c r="AE15" s="347" t="s">
        <v>170</v>
      </c>
      <c r="AF15" s="351"/>
    </row>
    <row r="16" spans="1:32" s="340" customFormat="1" ht="18" customHeight="1">
      <c r="A16" s="341"/>
      <c r="B16" s="342" t="s">
        <v>148</v>
      </c>
      <c r="C16" s="337">
        <f>SUM(C17:C21)</f>
        <v>9636</v>
      </c>
      <c r="D16" s="338">
        <f t="shared" ref="D16:AB16" si="5">SUM(D17:D21)</f>
        <v>6512</v>
      </c>
      <c r="E16" s="338">
        <f t="shared" si="5"/>
        <v>6220</v>
      </c>
      <c r="F16" s="338">
        <f t="shared" si="5"/>
        <v>276</v>
      </c>
      <c r="G16" s="338">
        <f t="shared" si="5"/>
        <v>16</v>
      </c>
      <c r="H16" s="338">
        <f t="shared" si="5"/>
        <v>0</v>
      </c>
      <c r="I16" s="338">
        <f t="shared" si="5"/>
        <v>0</v>
      </c>
      <c r="J16" s="338">
        <f t="shared" si="5"/>
        <v>0</v>
      </c>
      <c r="K16" s="338">
        <f t="shared" si="5"/>
        <v>1313</v>
      </c>
      <c r="L16" s="338">
        <f t="shared" si="5"/>
        <v>216</v>
      </c>
      <c r="M16" s="338">
        <f t="shared" si="5"/>
        <v>262</v>
      </c>
      <c r="N16" s="338">
        <f t="shared" si="5"/>
        <v>41</v>
      </c>
      <c r="O16" s="338">
        <f t="shared" si="5"/>
        <v>20</v>
      </c>
      <c r="P16" s="338">
        <f>SUM(P17:P21)</f>
        <v>811</v>
      </c>
      <c r="Q16" s="338">
        <f t="shared" si="5"/>
        <v>7</v>
      </c>
      <c r="R16" s="338">
        <f t="shared" si="5"/>
        <v>87</v>
      </c>
      <c r="S16" s="338">
        <f t="shared" si="5"/>
        <v>364</v>
      </c>
      <c r="T16" s="338">
        <f t="shared" si="5"/>
        <v>3</v>
      </c>
      <c r="U16" s="338">
        <f t="shared" si="5"/>
        <v>1</v>
      </c>
      <c r="V16" s="338">
        <f>SUM(V17:V21)</f>
        <v>6</v>
      </c>
      <c r="W16" s="338">
        <f t="shared" si="5"/>
        <v>838</v>
      </c>
      <c r="X16" s="338">
        <f t="shared" si="5"/>
        <v>228</v>
      </c>
      <c r="Y16" s="338">
        <f t="shared" si="5"/>
        <v>6694</v>
      </c>
      <c r="Z16" s="338">
        <f t="shared" si="5"/>
        <v>276</v>
      </c>
      <c r="AA16" s="338">
        <f>SUM(AA17:AA21)</f>
        <v>532</v>
      </c>
      <c r="AB16" s="338">
        <f t="shared" si="5"/>
        <v>4</v>
      </c>
      <c r="AC16" s="339">
        <f t="shared" si="3"/>
        <v>67.579908675799089</v>
      </c>
      <c r="AD16" s="339">
        <f t="shared" si="4"/>
        <v>8.6965545869655472</v>
      </c>
      <c r="AE16" s="343" t="s">
        <v>148</v>
      </c>
      <c r="AF16" s="341"/>
    </row>
    <row r="17" spans="1:32" s="97" customFormat="1" ht="18" customHeight="1">
      <c r="A17" s="111"/>
      <c r="B17" s="112" t="s">
        <v>23</v>
      </c>
      <c r="C17" s="258">
        <f t="shared" ref="C17:C34" si="6">D17+K17+L17+M17+N17+O17+P17+Q17+R17+S17+T17</f>
        <v>2936</v>
      </c>
      <c r="D17" s="98">
        <f t="shared" ref="D17:D33" si="7">SUM(E17:J17)</f>
        <v>1775</v>
      </c>
      <c r="E17" s="96">
        <v>1678</v>
      </c>
      <c r="F17" s="96">
        <v>94</v>
      </c>
      <c r="G17" s="96">
        <v>3</v>
      </c>
      <c r="H17" s="96">
        <v>0</v>
      </c>
      <c r="I17" s="96">
        <v>0</v>
      </c>
      <c r="J17" s="96">
        <v>0</v>
      </c>
      <c r="K17" s="96">
        <v>485</v>
      </c>
      <c r="L17" s="96">
        <v>64</v>
      </c>
      <c r="M17" s="96">
        <v>84</v>
      </c>
      <c r="N17" s="96">
        <v>8</v>
      </c>
      <c r="O17" s="96">
        <v>17</v>
      </c>
      <c r="P17" s="96">
        <v>345</v>
      </c>
      <c r="Q17" s="96">
        <v>0</v>
      </c>
      <c r="R17" s="96">
        <v>36</v>
      </c>
      <c r="S17" s="96">
        <v>122</v>
      </c>
      <c r="T17" s="96">
        <v>0</v>
      </c>
      <c r="U17" s="98">
        <v>0</v>
      </c>
      <c r="V17" s="96">
        <v>0</v>
      </c>
      <c r="W17" s="96">
        <f t="shared" ref="W17:W34" si="8">O17+P17+U17+V17</f>
        <v>362</v>
      </c>
      <c r="X17" s="96">
        <v>102</v>
      </c>
      <c r="Y17" s="96">
        <v>1811</v>
      </c>
      <c r="Z17" s="96">
        <v>94</v>
      </c>
      <c r="AA17" s="96">
        <v>66</v>
      </c>
      <c r="AB17" s="96">
        <v>1</v>
      </c>
      <c r="AC17" s="259">
        <f t="shared" si="3"/>
        <v>60.456403269754766</v>
      </c>
      <c r="AD17" s="259">
        <f t="shared" si="4"/>
        <v>12.329700272479565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6"/>
        <v>2344</v>
      </c>
      <c r="D18" s="98">
        <f t="shared" si="7"/>
        <v>1618</v>
      </c>
      <c r="E18" s="96">
        <v>1580</v>
      </c>
      <c r="F18" s="96">
        <v>31</v>
      </c>
      <c r="G18" s="96">
        <v>7</v>
      </c>
      <c r="H18" s="96">
        <v>0</v>
      </c>
      <c r="I18" s="96">
        <v>0</v>
      </c>
      <c r="J18" s="96">
        <v>0</v>
      </c>
      <c r="K18" s="96">
        <v>243</v>
      </c>
      <c r="L18" s="96">
        <v>84</v>
      </c>
      <c r="M18" s="96">
        <v>45</v>
      </c>
      <c r="N18" s="96">
        <v>21</v>
      </c>
      <c r="O18" s="96">
        <v>0</v>
      </c>
      <c r="P18" s="96">
        <v>229</v>
      </c>
      <c r="Q18" s="96">
        <v>0</v>
      </c>
      <c r="R18" s="96">
        <v>20</v>
      </c>
      <c r="S18" s="96">
        <v>83</v>
      </c>
      <c r="T18" s="96">
        <v>1</v>
      </c>
      <c r="U18" s="98">
        <v>0</v>
      </c>
      <c r="V18" s="96">
        <v>0</v>
      </c>
      <c r="W18" s="96">
        <f t="shared" si="8"/>
        <v>229</v>
      </c>
      <c r="X18" s="96">
        <v>64</v>
      </c>
      <c r="Y18" s="96">
        <v>1723</v>
      </c>
      <c r="Z18" s="96">
        <v>31</v>
      </c>
      <c r="AA18" s="96">
        <v>149</v>
      </c>
      <c r="AB18" s="96">
        <v>0</v>
      </c>
      <c r="AC18" s="259">
        <f t="shared" si="3"/>
        <v>69.027303754266214</v>
      </c>
      <c r="AD18" s="259">
        <f t="shared" si="4"/>
        <v>9.7696245733788398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6"/>
        <v>1513</v>
      </c>
      <c r="D19" s="98">
        <f t="shared" si="7"/>
        <v>1100</v>
      </c>
      <c r="E19" s="96">
        <v>1034</v>
      </c>
      <c r="F19" s="96">
        <v>66</v>
      </c>
      <c r="G19" s="96">
        <v>0</v>
      </c>
      <c r="H19" s="96">
        <v>0</v>
      </c>
      <c r="I19" s="96">
        <v>0</v>
      </c>
      <c r="J19" s="96">
        <v>0</v>
      </c>
      <c r="K19" s="96">
        <v>143</v>
      </c>
      <c r="L19" s="96">
        <v>42</v>
      </c>
      <c r="M19" s="96">
        <v>81</v>
      </c>
      <c r="N19" s="96">
        <v>2</v>
      </c>
      <c r="O19" s="96">
        <v>0</v>
      </c>
      <c r="P19" s="96">
        <v>48</v>
      </c>
      <c r="Q19" s="96">
        <v>3</v>
      </c>
      <c r="R19" s="96">
        <v>14</v>
      </c>
      <c r="S19" s="96">
        <v>79</v>
      </c>
      <c r="T19" s="96">
        <v>1</v>
      </c>
      <c r="U19" s="98">
        <v>1</v>
      </c>
      <c r="V19" s="96">
        <v>3</v>
      </c>
      <c r="W19" s="96">
        <f t="shared" si="8"/>
        <v>52</v>
      </c>
      <c r="X19" s="96">
        <v>20</v>
      </c>
      <c r="Y19" s="96">
        <v>1175</v>
      </c>
      <c r="Z19" s="96">
        <v>66</v>
      </c>
      <c r="AA19" s="96">
        <v>182</v>
      </c>
      <c r="AB19" s="96">
        <v>0</v>
      </c>
      <c r="AC19" s="259">
        <f t="shared" si="3"/>
        <v>72.703238598810316</v>
      </c>
      <c r="AD19" s="259">
        <f t="shared" si="4"/>
        <v>3.4368803701255786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6"/>
        <v>1225</v>
      </c>
      <c r="D20" s="98">
        <f t="shared" si="7"/>
        <v>945</v>
      </c>
      <c r="E20" s="96">
        <v>912</v>
      </c>
      <c r="F20" s="96">
        <v>30</v>
      </c>
      <c r="G20" s="96">
        <v>3</v>
      </c>
      <c r="H20" s="96">
        <v>0</v>
      </c>
      <c r="I20" s="96">
        <v>0</v>
      </c>
      <c r="J20" s="96">
        <v>0</v>
      </c>
      <c r="K20" s="96">
        <v>144</v>
      </c>
      <c r="L20" s="96">
        <v>12</v>
      </c>
      <c r="M20" s="96">
        <v>32</v>
      </c>
      <c r="N20" s="96">
        <v>2</v>
      </c>
      <c r="O20" s="96">
        <v>1</v>
      </c>
      <c r="P20" s="96">
        <v>35</v>
      </c>
      <c r="Q20" s="96">
        <v>1</v>
      </c>
      <c r="R20" s="96">
        <v>0</v>
      </c>
      <c r="S20" s="96">
        <v>53</v>
      </c>
      <c r="T20" s="96">
        <v>0</v>
      </c>
      <c r="U20" s="98">
        <v>0</v>
      </c>
      <c r="V20" s="96">
        <v>0</v>
      </c>
      <c r="W20" s="96">
        <f t="shared" si="8"/>
        <v>36</v>
      </c>
      <c r="X20" s="96">
        <v>4</v>
      </c>
      <c r="Y20" s="96">
        <v>935</v>
      </c>
      <c r="Z20" s="96">
        <v>30</v>
      </c>
      <c r="AA20" s="96">
        <v>80</v>
      </c>
      <c r="AB20" s="96">
        <v>2</v>
      </c>
      <c r="AC20" s="259">
        <f t="shared" si="3"/>
        <v>77.142857142857153</v>
      </c>
      <c r="AD20" s="259">
        <f t="shared" si="4"/>
        <v>2.9387755102040813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6"/>
        <v>1618</v>
      </c>
      <c r="D21" s="98">
        <f t="shared" si="7"/>
        <v>1074</v>
      </c>
      <c r="E21" s="96">
        <v>1016</v>
      </c>
      <c r="F21" s="96">
        <v>55</v>
      </c>
      <c r="G21" s="96">
        <v>3</v>
      </c>
      <c r="H21" s="96">
        <v>0</v>
      </c>
      <c r="I21" s="96">
        <v>0</v>
      </c>
      <c r="J21" s="96">
        <v>0</v>
      </c>
      <c r="K21" s="96">
        <v>298</v>
      </c>
      <c r="L21" s="96">
        <v>14</v>
      </c>
      <c r="M21" s="96">
        <v>20</v>
      </c>
      <c r="N21" s="96">
        <v>8</v>
      </c>
      <c r="O21" s="96">
        <v>2</v>
      </c>
      <c r="P21" s="96">
        <v>154</v>
      </c>
      <c r="Q21" s="96">
        <v>3</v>
      </c>
      <c r="R21" s="96">
        <v>17</v>
      </c>
      <c r="S21" s="96">
        <v>27</v>
      </c>
      <c r="T21" s="96">
        <v>1</v>
      </c>
      <c r="U21" s="98">
        <v>0</v>
      </c>
      <c r="V21" s="96">
        <v>3</v>
      </c>
      <c r="W21" s="96">
        <f t="shared" si="8"/>
        <v>159</v>
      </c>
      <c r="X21" s="96">
        <v>38</v>
      </c>
      <c r="Y21" s="96">
        <v>1050</v>
      </c>
      <c r="Z21" s="96">
        <v>55</v>
      </c>
      <c r="AA21" s="96">
        <v>55</v>
      </c>
      <c r="AB21" s="96">
        <v>1</v>
      </c>
      <c r="AC21" s="259">
        <f t="shared" si="3"/>
        <v>66.378244746600743</v>
      </c>
      <c r="AD21" s="259">
        <f t="shared" si="4"/>
        <v>9.8269468479604445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6"/>
        <v>1002</v>
      </c>
      <c r="D22" s="98">
        <f t="shared" si="7"/>
        <v>424</v>
      </c>
      <c r="E22" s="96">
        <v>393</v>
      </c>
      <c r="F22" s="96">
        <v>25</v>
      </c>
      <c r="G22" s="96">
        <v>0</v>
      </c>
      <c r="H22" s="96">
        <v>0</v>
      </c>
      <c r="I22" s="96">
        <v>6</v>
      </c>
      <c r="J22" s="96">
        <v>0</v>
      </c>
      <c r="K22" s="96">
        <v>170</v>
      </c>
      <c r="L22" s="96">
        <v>43</v>
      </c>
      <c r="M22" s="96">
        <v>3</v>
      </c>
      <c r="N22" s="96">
        <v>10</v>
      </c>
      <c r="O22" s="96">
        <v>3</v>
      </c>
      <c r="P22" s="96">
        <v>297</v>
      </c>
      <c r="Q22" s="96">
        <v>2</v>
      </c>
      <c r="R22" s="96">
        <v>18</v>
      </c>
      <c r="S22" s="96">
        <v>32</v>
      </c>
      <c r="T22" s="96">
        <v>0</v>
      </c>
      <c r="U22" s="98">
        <v>1</v>
      </c>
      <c r="V22" s="96">
        <v>1</v>
      </c>
      <c r="W22" s="96">
        <f t="shared" si="8"/>
        <v>302</v>
      </c>
      <c r="X22" s="96">
        <v>54</v>
      </c>
      <c r="Y22" s="96">
        <v>410</v>
      </c>
      <c r="Z22" s="96">
        <v>25</v>
      </c>
      <c r="AA22" s="96">
        <v>23</v>
      </c>
      <c r="AB22" s="96">
        <v>0</v>
      </c>
      <c r="AC22" s="259">
        <f t="shared" si="3"/>
        <v>42.315369261477045</v>
      </c>
      <c r="AD22" s="259">
        <f t="shared" si="4"/>
        <v>30.139720558882239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6"/>
        <v>309</v>
      </c>
      <c r="D23" s="98">
        <f t="shared" si="7"/>
        <v>116</v>
      </c>
      <c r="E23" s="96">
        <v>101</v>
      </c>
      <c r="F23" s="96">
        <v>15</v>
      </c>
      <c r="G23" s="96">
        <v>0</v>
      </c>
      <c r="H23" s="96">
        <v>0</v>
      </c>
      <c r="I23" s="96">
        <v>0</v>
      </c>
      <c r="J23" s="96">
        <v>0</v>
      </c>
      <c r="K23" s="96">
        <v>128</v>
      </c>
      <c r="L23" s="96">
        <v>0</v>
      </c>
      <c r="M23" s="96">
        <v>0</v>
      </c>
      <c r="N23" s="96">
        <v>1</v>
      </c>
      <c r="O23" s="96">
        <v>0</v>
      </c>
      <c r="P23" s="96">
        <v>55</v>
      </c>
      <c r="Q23" s="96">
        <v>0</v>
      </c>
      <c r="R23" s="96">
        <v>2</v>
      </c>
      <c r="S23" s="96">
        <v>7</v>
      </c>
      <c r="T23" s="96">
        <v>0</v>
      </c>
      <c r="U23" s="98">
        <v>0</v>
      </c>
      <c r="V23" s="96">
        <v>0</v>
      </c>
      <c r="W23" s="96">
        <f t="shared" si="8"/>
        <v>55</v>
      </c>
      <c r="X23" s="96">
        <v>10</v>
      </c>
      <c r="Y23" s="96">
        <v>105</v>
      </c>
      <c r="Z23" s="96">
        <v>15</v>
      </c>
      <c r="AA23" s="96">
        <v>0</v>
      </c>
      <c r="AB23" s="96">
        <v>0</v>
      </c>
      <c r="AC23" s="259">
        <f t="shared" si="3"/>
        <v>37.540453074433657</v>
      </c>
      <c r="AD23" s="259">
        <f t="shared" si="4"/>
        <v>17.79935275080906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6"/>
        <v>438</v>
      </c>
      <c r="D24" s="98">
        <f t="shared" si="7"/>
        <v>183</v>
      </c>
      <c r="E24" s="96">
        <v>155</v>
      </c>
      <c r="F24" s="96">
        <v>25</v>
      </c>
      <c r="G24" s="96">
        <v>0</v>
      </c>
      <c r="H24" s="96">
        <v>0</v>
      </c>
      <c r="I24" s="96">
        <v>3</v>
      </c>
      <c r="J24" s="96">
        <v>0</v>
      </c>
      <c r="K24" s="96">
        <v>100</v>
      </c>
      <c r="L24" s="96">
        <v>0</v>
      </c>
      <c r="M24" s="96">
        <v>5</v>
      </c>
      <c r="N24" s="96">
        <v>5</v>
      </c>
      <c r="O24" s="96">
        <v>1</v>
      </c>
      <c r="P24" s="96">
        <v>127</v>
      </c>
      <c r="Q24" s="96">
        <v>0</v>
      </c>
      <c r="R24" s="96">
        <v>2</v>
      </c>
      <c r="S24" s="96">
        <v>15</v>
      </c>
      <c r="T24" s="96">
        <v>0</v>
      </c>
      <c r="U24" s="98">
        <v>0</v>
      </c>
      <c r="V24" s="96">
        <v>0</v>
      </c>
      <c r="W24" s="96">
        <f t="shared" si="8"/>
        <v>128</v>
      </c>
      <c r="X24" s="96">
        <v>34</v>
      </c>
      <c r="Y24" s="96">
        <v>155</v>
      </c>
      <c r="Z24" s="96">
        <v>25</v>
      </c>
      <c r="AA24" s="96">
        <v>1</v>
      </c>
      <c r="AB24" s="96">
        <v>0</v>
      </c>
      <c r="AC24" s="259">
        <f t="shared" si="3"/>
        <v>41.780821917808218</v>
      </c>
      <c r="AD24" s="259">
        <f t="shared" si="4"/>
        <v>29.223744292237441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6"/>
        <v>468</v>
      </c>
      <c r="D25" s="98">
        <f t="shared" si="7"/>
        <v>281</v>
      </c>
      <c r="E25" s="96">
        <v>233</v>
      </c>
      <c r="F25" s="96">
        <v>8</v>
      </c>
      <c r="G25" s="96">
        <v>0</v>
      </c>
      <c r="H25" s="96">
        <v>0</v>
      </c>
      <c r="I25" s="96">
        <v>40</v>
      </c>
      <c r="J25" s="96">
        <v>0</v>
      </c>
      <c r="K25" s="96">
        <v>23</v>
      </c>
      <c r="L25" s="96">
        <v>4</v>
      </c>
      <c r="M25" s="96">
        <v>4</v>
      </c>
      <c r="N25" s="96">
        <v>6</v>
      </c>
      <c r="O25" s="96">
        <v>0</v>
      </c>
      <c r="P25" s="96">
        <v>131</v>
      </c>
      <c r="Q25" s="96">
        <v>0</v>
      </c>
      <c r="R25" s="96">
        <v>1</v>
      </c>
      <c r="S25" s="96">
        <v>18</v>
      </c>
      <c r="T25" s="96">
        <v>0</v>
      </c>
      <c r="U25" s="98">
        <v>0</v>
      </c>
      <c r="V25" s="96">
        <v>0</v>
      </c>
      <c r="W25" s="96">
        <f t="shared" si="8"/>
        <v>131</v>
      </c>
      <c r="X25" s="96">
        <v>49</v>
      </c>
      <c r="Y25" s="96">
        <v>233</v>
      </c>
      <c r="Z25" s="96">
        <v>8</v>
      </c>
      <c r="AA25" s="96">
        <v>0</v>
      </c>
      <c r="AB25" s="96">
        <v>0</v>
      </c>
      <c r="AC25" s="259">
        <f t="shared" si="3"/>
        <v>60.042735042735039</v>
      </c>
      <c r="AD25" s="259">
        <f t="shared" si="4"/>
        <v>27.991452991452991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6"/>
        <v>462</v>
      </c>
      <c r="D26" s="98">
        <f t="shared" si="7"/>
        <v>210</v>
      </c>
      <c r="E26" s="96">
        <v>184</v>
      </c>
      <c r="F26" s="96">
        <v>25</v>
      </c>
      <c r="G26" s="96">
        <v>1</v>
      </c>
      <c r="H26" s="96">
        <v>0</v>
      </c>
      <c r="I26" s="96">
        <v>0</v>
      </c>
      <c r="J26" s="96">
        <v>0</v>
      </c>
      <c r="K26" s="96">
        <v>129</v>
      </c>
      <c r="L26" s="96">
        <v>0</v>
      </c>
      <c r="M26" s="96">
        <v>3</v>
      </c>
      <c r="N26" s="96">
        <v>6</v>
      </c>
      <c r="O26" s="96">
        <v>3</v>
      </c>
      <c r="P26" s="96">
        <v>101</v>
      </c>
      <c r="Q26" s="96">
        <v>0</v>
      </c>
      <c r="R26" s="96">
        <v>5</v>
      </c>
      <c r="S26" s="96">
        <v>5</v>
      </c>
      <c r="T26" s="96">
        <v>0</v>
      </c>
      <c r="U26" s="98">
        <v>0</v>
      </c>
      <c r="V26" s="96">
        <v>0</v>
      </c>
      <c r="W26" s="96">
        <f t="shared" si="8"/>
        <v>104</v>
      </c>
      <c r="X26" s="96">
        <v>24</v>
      </c>
      <c r="Y26" s="96">
        <v>192</v>
      </c>
      <c r="Z26" s="96">
        <v>25</v>
      </c>
      <c r="AA26" s="96">
        <v>0</v>
      </c>
      <c r="AB26" s="96">
        <v>0</v>
      </c>
      <c r="AC26" s="259">
        <f t="shared" si="3"/>
        <v>45.454545454545453</v>
      </c>
      <c r="AD26" s="259">
        <f t="shared" si="4"/>
        <v>22.510822510822511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6"/>
        <v>112</v>
      </c>
      <c r="D27" s="98">
        <f t="shared" si="7"/>
        <v>66</v>
      </c>
      <c r="E27" s="96">
        <v>63</v>
      </c>
      <c r="F27" s="96">
        <v>3</v>
      </c>
      <c r="G27" s="96">
        <v>0</v>
      </c>
      <c r="H27" s="96">
        <v>0</v>
      </c>
      <c r="I27" s="96">
        <v>0</v>
      </c>
      <c r="J27" s="96">
        <v>0</v>
      </c>
      <c r="K27" s="96">
        <v>21</v>
      </c>
      <c r="L27" s="96">
        <v>2</v>
      </c>
      <c r="M27" s="96">
        <v>0</v>
      </c>
      <c r="N27" s="96">
        <v>2</v>
      </c>
      <c r="O27" s="96">
        <v>0</v>
      </c>
      <c r="P27" s="96">
        <v>21</v>
      </c>
      <c r="Q27" s="96">
        <v>0</v>
      </c>
      <c r="R27" s="96">
        <v>0</v>
      </c>
      <c r="S27" s="96">
        <v>0</v>
      </c>
      <c r="T27" s="96">
        <v>0</v>
      </c>
      <c r="U27" s="98">
        <v>0</v>
      </c>
      <c r="V27" s="96">
        <v>0</v>
      </c>
      <c r="W27" s="96">
        <f t="shared" si="8"/>
        <v>21</v>
      </c>
      <c r="X27" s="96">
        <v>5</v>
      </c>
      <c r="Y27" s="96">
        <v>63</v>
      </c>
      <c r="Z27" s="96">
        <v>3</v>
      </c>
      <c r="AA27" s="96">
        <v>3</v>
      </c>
      <c r="AB27" s="96">
        <v>0</v>
      </c>
      <c r="AC27" s="259">
        <f t="shared" si="3"/>
        <v>58.928571428571431</v>
      </c>
      <c r="AD27" s="259">
        <f t="shared" si="4"/>
        <v>18.75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6"/>
        <v>310</v>
      </c>
      <c r="D28" s="98">
        <f t="shared" si="7"/>
        <v>217</v>
      </c>
      <c r="E28" s="96">
        <v>212</v>
      </c>
      <c r="F28" s="96">
        <v>5</v>
      </c>
      <c r="G28" s="96">
        <v>0</v>
      </c>
      <c r="H28" s="96">
        <v>0</v>
      </c>
      <c r="I28" s="96">
        <v>0</v>
      </c>
      <c r="J28" s="96">
        <v>0</v>
      </c>
      <c r="K28" s="96">
        <v>29</v>
      </c>
      <c r="L28" s="96">
        <v>1</v>
      </c>
      <c r="M28" s="96">
        <v>0</v>
      </c>
      <c r="N28" s="96">
        <v>3</v>
      </c>
      <c r="O28" s="96">
        <v>0</v>
      </c>
      <c r="P28" s="96">
        <v>34</v>
      </c>
      <c r="Q28" s="96">
        <v>4</v>
      </c>
      <c r="R28" s="96">
        <v>2</v>
      </c>
      <c r="S28" s="96">
        <v>20</v>
      </c>
      <c r="T28" s="96">
        <v>0</v>
      </c>
      <c r="U28" s="98">
        <v>0</v>
      </c>
      <c r="V28" s="96">
        <v>0</v>
      </c>
      <c r="W28" s="96">
        <f t="shared" si="8"/>
        <v>34</v>
      </c>
      <c r="X28" s="96">
        <v>3</v>
      </c>
      <c r="Y28" s="96">
        <v>230</v>
      </c>
      <c r="Z28" s="96">
        <v>5</v>
      </c>
      <c r="AA28" s="96">
        <v>1</v>
      </c>
      <c r="AB28" s="96">
        <v>0</v>
      </c>
      <c r="AC28" s="259">
        <f t="shared" si="3"/>
        <v>70</v>
      </c>
      <c r="AD28" s="259">
        <f t="shared" si="4"/>
        <v>10.967741935483872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6"/>
        <v>268</v>
      </c>
      <c r="D29" s="98">
        <f t="shared" si="7"/>
        <v>96</v>
      </c>
      <c r="E29" s="96">
        <v>77</v>
      </c>
      <c r="F29" s="96">
        <v>19</v>
      </c>
      <c r="G29" s="96">
        <v>0</v>
      </c>
      <c r="H29" s="96">
        <v>0</v>
      </c>
      <c r="I29" s="96">
        <v>0</v>
      </c>
      <c r="J29" s="96">
        <v>0</v>
      </c>
      <c r="K29" s="96">
        <v>99</v>
      </c>
      <c r="L29" s="96">
        <v>0</v>
      </c>
      <c r="M29" s="96">
        <v>0</v>
      </c>
      <c r="N29" s="96">
        <v>7</v>
      </c>
      <c r="O29" s="96">
        <v>0</v>
      </c>
      <c r="P29" s="96">
        <v>52</v>
      </c>
      <c r="Q29" s="96">
        <v>0</v>
      </c>
      <c r="R29" s="96">
        <v>10</v>
      </c>
      <c r="S29" s="96">
        <v>4</v>
      </c>
      <c r="T29" s="96">
        <v>0</v>
      </c>
      <c r="U29" s="98">
        <v>0</v>
      </c>
      <c r="V29" s="96">
        <v>0</v>
      </c>
      <c r="W29" s="96">
        <f t="shared" si="8"/>
        <v>52</v>
      </c>
      <c r="X29" s="96">
        <v>16</v>
      </c>
      <c r="Y29" s="96">
        <v>77</v>
      </c>
      <c r="Z29" s="96">
        <v>19</v>
      </c>
      <c r="AA29" s="96">
        <v>0</v>
      </c>
      <c r="AB29" s="96">
        <v>0</v>
      </c>
      <c r="AC29" s="259">
        <f t="shared" si="3"/>
        <v>35.820895522388057</v>
      </c>
      <c r="AD29" s="259">
        <f t="shared" si="4"/>
        <v>19.402985074626866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6"/>
        <v>455</v>
      </c>
      <c r="D30" s="98">
        <f t="shared" si="7"/>
        <v>192</v>
      </c>
      <c r="E30" s="96">
        <v>177</v>
      </c>
      <c r="F30" s="96">
        <v>15</v>
      </c>
      <c r="G30" s="96">
        <v>0</v>
      </c>
      <c r="H30" s="96">
        <v>0</v>
      </c>
      <c r="I30" s="96">
        <v>0</v>
      </c>
      <c r="J30" s="96">
        <v>0</v>
      </c>
      <c r="K30" s="96">
        <v>89</v>
      </c>
      <c r="L30" s="96">
        <v>11</v>
      </c>
      <c r="M30" s="96">
        <v>1</v>
      </c>
      <c r="N30" s="96">
        <v>12</v>
      </c>
      <c r="O30" s="96">
        <v>3</v>
      </c>
      <c r="P30" s="96">
        <v>129</v>
      </c>
      <c r="Q30" s="96">
        <v>0</v>
      </c>
      <c r="R30" s="96">
        <v>0</v>
      </c>
      <c r="S30" s="96">
        <v>18</v>
      </c>
      <c r="T30" s="96">
        <v>0</v>
      </c>
      <c r="U30" s="98">
        <v>0</v>
      </c>
      <c r="V30" s="96">
        <v>0</v>
      </c>
      <c r="W30" s="96">
        <f t="shared" si="8"/>
        <v>132</v>
      </c>
      <c r="X30" s="96">
        <v>22</v>
      </c>
      <c r="Y30" s="96">
        <v>189</v>
      </c>
      <c r="Z30" s="96">
        <v>15</v>
      </c>
      <c r="AA30" s="96">
        <v>10</v>
      </c>
      <c r="AB30" s="96">
        <v>0</v>
      </c>
      <c r="AC30" s="259">
        <f t="shared" si="3"/>
        <v>42.197802197802197</v>
      </c>
      <c r="AD30" s="259">
        <f t="shared" si="4"/>
        <v>29.010989010989015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6"/>
        <v>337</v>
      </c>
      <c r="D31" s="98">
        <f t="shared" si="7"/>
        <v>132</v>
      </c>
      <c r="E31" s="96">
        <v>112</v>
      </c>
      <c r="F31" s="96">
        <v>19</v>
      </c>
      <c r="G31" s="96">
        <v>1</v>
      </c>
      <c r="H31" s="96">
        <v>0</v>
      </c>
      <c r="I31" s="96">
        <v>0</v>
      </c>
      <c r="J31" s="96">
        <v>0</v>
      </c>
      <c r="K31" s="96">
        <v>77</v>
      </c>
      <c r="L31" s="96">
        <v>0</v>
      </c>
      <c r="M31" s="96">
        <v>0</v>
      </c>
      <c r="N31" s="96">
        <v>5</v>
      </c>
      <c r="O31" s="96">
        <v>0</v>
      </c>
      <c r="P31" s="96">
        <v>110</v>
      </c>
      <c r="Q31" s="96">
        <v>0</v>
      </c>
      <c r="R31" s="96">
        <v>0</v>
      </c>
      <c r="S31" s="96">
        <v>13</v>
      </c>
      <c r="T31" s="96">
        <v>0</v>
      </c>
      <c r="U31" s="98">
        <v>0</v>
      </c>
      <c r="V31" s="96">
        <v>0</v>
      </c>
      <c r="W31" s="96">
        <f t="shared" si="8"/>
        <v>110</v>
      </c>
      <c r="X31" s="96">
        <v>28</v>
      </c>
      <c r="Y31" s="96">
        <v>113</v>
      </c>
      <c r="Z31" s="96">
        <v>19</v>
      </c>
      <c r="AA31" s="96">
        <v>0</v>
      </c>
      <c r="AB31" s="96">
        <v>0</v>
      </c>
      <c r="AC31" s="259">
        <f t="shared" si="3"/>
        <v>39.169139465875368</v>
      </c>
      <c r="AD31" s="259">
        <f t="shared" si="4"/>
        <v>32.640949554896146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6"/>
        <v>235</v>
      </c>
      <c r="D32" s="98">
        <f t="shared" si="7"/>
        <v>104</v>
      </c>
      <c r="E32" s="96">
        <v>92</v>
      </c>
      <c r="F32" s="96">
        <v>11</v>
      </c>
      <c r="G32" s="96">
        <v>1</v>
      </c>
      <c r="H32" s="96">
        <v>0</v>
      </c>
      <c r="I32" s="96">
        <v>0</v>
      </c>
      <c r="J32" s="96">
        <v>0</v>
      </c>
      <c r="K32" s="96">
        <v>60</v>
      </c>
      <c r="L32" s="96">
        <v>0</v>
      </c>
      <c r="M32" s="96">
        <v>11</v>
      </c>
      <c r="N32" s="96">
        <v>0</v>
      </c>
      <c r="O32" s="96">
        <v>0</v>
      </c>
      <c r="P32" s="96">
        <v>43</v>
      </c>
      <c r="Q32" s="96">
        <v>1</v>
      </c>
      <c r="R32" s="96">
        <v>7</v>
      </c>
      <c r="S32" s="96">
        <v>9</v>
      </c>
      <c r="T32" s="96">
        <v>0</v>
      </c>
      <c r="U32" s="98">
        <v>0</v>
      </c>
      <c r="V32" s="96">
        <v>1</v>
      </c>
      <c r="W32" s="96">
        <f t="shared" si="8"/>
        <v>44</v>
      </c>
      <c r="X32" s="96">
        <v>9</v>
      </c>
      <c r="Y32" s="96">
        <v>92</v>
      </c>
      <c r="Z32" s="96">
        <v>11</v>
      </c>
      <c r="AA32" s="96">
        <v>0</v>
      </c>
      <c r="AB32" s="96">
        <v>0</v>
      </c>
      <c r="AC32" s="259">
        <f t="shared" si="3"/>
        <v>44.255319148936167</v>
      </c>
      <c r="AD32" s="259">
        <f t="shared" si="4"/>
        <v>18.723404255319149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6"/>
        <v>1157</v>
      </c>
      <c r="D33" s="98">
        <f t="shared" si="7"/>
        <v>596</v>
      </c>
      <c r="E33" s="96">
        <v>559</v>
      </c>
      <c r="F33" s="96">
        <v>36</v>
      </c>
      <c r="G33" s="96">
        <v>1</v>
      </c>
      <c r="H33" s="96">
        <v>0</v>
      </c>
      <c r="I33" s="96">
        <v>0</v>
      </c>
      <c r="J33" s="96">
        <v>0</v>
      </c>
      <c r="K33" s="96">
        <v>115</v>
      </c>
      <c r="L33" s="96">
        <v>3</v>
      </c>
      <c r="M33" s="96">
        <v>56</v>
      </c>
      <c r="N33" s="96">
        <v>10</v>
      </c>
      <c r="O33" s="96">
        <v>2</v>
      </c>
      <c r="P33" s="96">
        <v>317</v>
      </c>
      <c r="Q33" s="96">
        <v>0</v>
      </c>
      <c r="R33" s="96">
        <v>24</v>
      </c>
      <c r="S33" s="96">
        <v>34</v>
      </c>
      <c r="T33" s="96">
        <v>0</v>
      </c>
      <c r="U33" s="98">
        <v>1</v>
      </c>
      <c r="V33" s="96">
        <v>0</v>
      </c>
      <c r="W33" s="96">
        <f t="shared" si="8"/>
        <v>320</v>
      </c>
      <c r="X33" s="96">
        <v>56</v>
      </c>
      <c r="Y33" s="96">
        <v>559</v>
      </c>
      <c r="Z33" s="96">
        <v>36</v>
      </c>
      <c r="AA33" s="96">
        <v>0</v>
      </c>
      <c r="AB33" s="96">
        <v>0</v>
      </c>
      <c r="AC33" s="259">
        <f t="shared" si="3"/>
        <v>51.51253241140882</v>
      </c>
      <c r="AD33" s="259">
        <f t="shared" si="4"/>
        <v>27.657735522904066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6"/>
        <v>235</v>
      </c>
      <c r="D34" s="98">
        <f>SUM(E34:J34)</f>
        <v>179</v>
      </c>
      <c r="E34" s="96">
        <v>177</v>
      </c>
      <c r="F34" s="96">
        <v>2</v>
      </c>
      <c r="G34" s="96">
        <v>0</v>
      </c>
      <c r="H34" s="96">
        <v>0</v>
      </c>
      <c r="I34" s="96">
        <v>0</v>
      </c>
      <c r="J34" s="96">
        <v>0</v>
      </c>
      <c r="K34" s="96">
        <v>48</v>
      </c>
      <c r="L34" s="96">
        <v>0</v>
      </c>
      <c r="M34" s="96">
        <v>0</v>
      </c>
      <c r="N34" s="96">
        <v>0</v>
      </c>
      <c r="O34" s="96">
        <v>0</v>
      </c>
      <c r="P34" s="96">
        <v>2</v>
      </c>
      <c r="Q34" s="96">
        <v>0</v>
      </c>
      <c r="R34" s="96">
        <v>0</v>
      </c>
      <c r="S34" s="96">
        <v>6</v>
      </c>
      <c r="T34" s="96">
        <v>0</v>
      </c>
      <c r="U34" s="98">
        <v>0</v>
      </c>
      <c r="V34" s="96">
        <v>0</v>
      </c>
      <c r="W34" s="96">
        <f t="shared" si="8"/>
        <v>2</v>
      </c>
      <c r="X34" s="96">
        <v>0</v>
      </c>
      <c r="Y34" s="96">
        <v>186</v>
      </c>
      <c r="Z34" s="96">
        <v>2</v>
      </c>
      <c r="AA34" s="96">
        <v>3</v>
      </c>
      <c r="AB34" s="96">
        <v>0</v>
      </c>
      <c r="AC34" s="259">
        <f t="shared" si="3"/>
        <v>76.170212765957444</v>
      </c>
      <c r="AD34" s="259">
        <f t="shared" si="4"/>
        <v>0.85106382978723405</v>
      </c>
      <c r="AE34" s="107" t="s">
        <v>206</v>
      </c>
      <c r="AF34" s="106"/>
    </row>
    <row r="35" spans="1:32" s="340" customFormat="1" ht="18" customHeight="1">
      <c r="A35" s="357" t="s">
        <v>171</v>
      </c>
      <c r="B35" s="357"/>
      <c r="C35" s="337">
        <f>SUM(C36:C37)</f>
        <v>50</v>
      </c>
      <c r="D35" s="344">
        <f t="shared" ref="D35:AB35" si="9">SUM(D36:D37)</f>
        <v>12</v>
      </c>
      <c r="E35" s="338">
        <f t="shared" si="9"/>
        <v>8</v>
      </c>
      <c r="F35" s="338">
        <f t="shared" si="9"/>
        <v>4</v>
      </c>
      <c r="G35" s="338">
        <f t="shared" si="9"/>
        <v>0</v>
      </c>
      <c r="H35" s="338">
        <f t="shared" si="9"/>
        <v>0</v>
      </c>
      <c r="I35" s="338">
        <f t="shared" si="9"/>
        <v>0</v>
      </c>
      <c r="J35" s="338">
        <f t="shared" si="9"/>
        <v>0</v>
      </c>
      <c r="K35" s="338">
        <f t="shared" si="9"/>
        <v>9</v>
      </c>
      <c r="L35" s="338">
        <f t="shared" si="9"/>
        <v>0</v>
      </c>
      <c r="M35" s="338">
        <f t="shared" si="9"/>
        <v>1</v>
      </c>
      <c r="N35" s="338">
        <f t="shared" si="9"/>
        <v>2</v>
      </c>
      <c r="O35" s="338">
        <f t="shared" si="9"/>
        <v>0</v>
      </c>
      <c r="P35" s="338">
        <f t="shared" si="9"/>
        <v>24</v>
      </c>
      <c r="Q35" s="338">
        <f t="shared" si="9"/>
        <v>0</v>
      </c>
      <c r="R35" s="338">
        <f t="shared" si="9"/>
        <v>1</v>
      </c>
      <c r="S35" s="338">
        <f t="shared" si="9"/>
        <v>1</v>
      </c>
      <c r="T35" s="338">
        <f t="shared" si="9"/>
        <v>0</v>
      </c>
      <c r="U35" s="344">
        <f t="shared" si="9"/>
        <v>0</v>
      </c>
      <c r="V35" s="345">
        <f>SUM(V36:V37)</f>
        <v>0</v>
      </c>
      <c r="W35" s="345">
        <f t="shared" si="9"/>
        <v>24</v>
      </c>
      <c r="X35" s="338">
        <f t="shared" si="9"/>
        <v>0</v>
      </c>
      <c r="Y35" s="338">
        <f t="shared" si="9"/>
        <v>8</v>
      </c>
      <c r="Z35" s="338">
        <f t="shared" si="9"/>
        <v>4</v>
      </c>
      <c r="AA35" s="338">
        <f t="shared" si="9"/>
        <v>0</v>
      </c>
      <c r="AB35" s="338">
        <f t="shared" si="9"/>
        <v>0</v>
      </c>
      <c r="AC35" s="339">
        <f t="shared" si="3"/>
        <v>24</v>
      </c>
      <c r="AD35" s="339">
        <f t="shared" si="4"/>
        <v>48</v>
      </c>
      <c r="AE35" s="347" t="s">
        <v>171</v>
      </c>
      <c r="AF35" s="348"/>
    </row>
    <row r="36" spans="1:32" s="97" customFormat="1" ht="18" customHeight="1">
      <c r="A36" s="111"/>
      <c r="B36" s="113" t="s">
        <v>35</v>
      </c>
      <c r="C36" s="258">
        <f>D36+K36+L36+M36+N36+O36+P36+Q36+R36+S36+T36</f>
        <v>26</v>
      </c>
      <c r="D36" s="98">
        <f>SUM(E36:J36)</f>
        <v>3</v>
      </c>
      <c r="E36" s="96">
        <v>0</v>
      </c>
      <c r="F36" s="96">
        <v>3</v>
      </c>
      <c r="G36" s="96">
        <v>0</v>
      </c>
      <c r="H36" s="96">
        <v>0</v>
      </c>
      <c r="I36" s="96">
        <v>0</v>
      </c>
      <c r="J36" s="96">
        <v>0</v>
      </c>
      <c r="K36" s="96">
        <v>6</v>
      </c>
      <c r="L36" s="96">
        <v>0</v>
      </c>
      <c r="M36" s="96">
        <v>0</v>
      </c>
      <c r="N36" s="96">
        <v>1</v>
      </c>
      <c r="O36" s="96">
        <v>0</v>
      </c>
      <c r="P36" s="96">
        <v>15</v>
      </c>
      <c r="Q36" s="96">
        <v>0</v>
      </c>
      <c r="R36" s="96">
        <v>0</v>
      </c>
      <c r="S36" s="96">
        <v>1</v>
      </c>
      <c r="T36" s="96">
        <v>0</v>
      </c>
      <c r="U36" s="98">
        <v>0</v>
      </c>
      <c r="V36" s="96">
        <v>0</v>
      </c>
      <c r="W36" s="96">
        <f>O36+P36+U36+V36</f>
        <v>15</v>
      </c>
      <c r="X36" s="96">
        <v>0</v>
      </c>
      <c r="Y36" s="96">
        <v>0</v>
      </c>
      <c r="Z36" s="96">
        <v>3</v>
      </c>
      <c r="AA36" s="96">
        <v>0</v>
      </c>
      <c r="AB36" s="96">
        <v>0</v>
      </c>
      <c r="AC36" s="259">
        <f t="shared" si="3"/>
        <v>11.538461538461538</v>
      </c>
      <c r="AD36" s="259">
        <f t="shared" si="4"/>
        <v>57.692307692307686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24</v>
      </c>
      <c r="D37" s="98">
        <f>SUM(E37:J37)</f>
        <v>9</v>
      </c>
      <c r="E37" s="96">
        <v>8</v>
      </c>
      <c r="F37" s="96">
        <v>1</v>
      </c>
      <c r="G37" s="96">
        <v>0</v>
      </c>
      <c r="H37" s="96">
        <v>0</v>
      </c>
      <c r="I37" s="96">
        <v>0</v>
      </c>
      <c r="J37" s="96">
        <v>0</v>
      </c>
      <c r="K37" s="96">
        <v>3</v>
      </c>
      <c r="L37" s="96">
        <v>0</v>
      </c>
      <c r="M37" s="96">
        <v>1</v>
      </c>
      <c r="N37" s="96">
        <v>1</v>
      </c>
      <c r="O37" s="96">
        <v>0</v>
      </c>
      <c r="P37" s="96">
        <v>9</v>
      </c>
      <c r="Q37" s="96">
        <v>0</v>
      </c>
      <c r="R37" s="96">
        <v>1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9</v>
      </c>
      <c r="X37" s="96">
        <v>0</v>
      </c>
      <c r="Y37" s="96">
        <v>8</v>
      </c>
      <c r="Z37" s="96">
        <v>1</v>
      </c>
      <c r="AA37" s="96">
        <v>0</v>
      </c>
      <c r="AB37" s="96">
        <v>0</v>
      </c>
      <c r="AC37" s="259">
        <f t="shared" si="3"/>
        <v>37.5</v>
      </c>
      <c r="AD37" s="259">
        <f t="shared" si="4"/>
        <v>37.5</v>
      </c>
      <c r="AE37" s="107" t="s">
        <v>36</v>
      </c>
      <c r="AF37" s="106"/>
    </row>
    <row r="38" spans="1:32" s="340" customFormat="1" ht="18" customHeight="1">
      <c r="A38" s="349" t="s">
        <v>172</v>
      </c>
      <c r="B38" s="349"/>
      <c r="C38" s="337">
        <f>SUM(C39:C42)</f>
        <v>397</v>
      </c>
      <c r="D38" s="344">
        <f t="shared" ref="D38:AB38" si="10">SUM(D39:D42)</f>
        <v>79</v>
      </c>
      <c r="E38" s="338">
        <f t="shared" si="10"/>
        <v>65</v>
      </c>
      <c r="F38" s="338">
        <f t="shared" si="10"/>
        <v>14</v>
      </c>
      <c r="G38" s="338">
        <f t="shared" si="10"/>
        <v>0</v>
      </c>
      <c r="H38" s="338">
        <f t="shared" si="10"/>
        <v>0</v>
      </c>
      <c r="I38" s="338">
        <f t="shared" si="10"/>
        <v>0</v>
      </c>
      <c r="J38" s="338">
        <f t="shared" si="10"/>
        <v>0</v>
      </c>
      <c r="K38" s="338">
        <f t="shared" si="10"/>
        <v>121</v>
      </c>
      <c r="L38" s="338">
        <f t="shared" si="10"/>
        <v>0</v>
      </c>
      <c r="M38" s="338">
        <f t="shared" si="10"/>
        <v>4</v>
      </c>
      <c r="N38" s="338">
        <f t="shared" si="10"/>
        <v>4</v>
      </c>
      <c r="O38" s="338">
        <f t="shared" si="10"/>
        <v>2</v>
      </c>
      <c r="P38" s="338">
        <f t="shared" si="10"/>
        <v>159</v>
      </c>
      <c r="Q38" s="338">
        <f t="shared" si="10"/>
        <v>0</v>
      </c>
      <c r="R38" s="338">
        <f t="shared" si="10"/>
        <v>23</v>
      </c>
      <c r="S38" s="338">
        <f t="shared" si="10"/>
        <v>5</v>
      </c>
      <c r="T38" s="338">
        <f t="shared" si="10"/>
        <v>0</v>
      </c>
      <c r="U38" s="344">
        <f t="shared" si="10"/>
        <v>0</v>
      </c>
      <c r="V38" s="338">
        <f>SUM(V39:V42)</f>
        <v>0</v>
      </c>
      <c r="W38" s="338">
        <f t="shared" si="10"/>
        <v>161</v>
      </c>
      <c r="X38" s="338">
        <f t="shared" si="10"/>
        <v>27</v>
      </c>
      <c r="Y38" s="338">
        <f t="shared" si="10"/>
        <v>65</v>
      </c>
      <c r="Z38" s="338">
        <f t="shared" si="10"/>
        <v>14</v>
      </c>
      <c r="AA38" s="338">
        <f t="shared" si="10"/>
        <v>0</v>
      </c>
      <c r="AB38" s="338">
        <f t="shared" si="10"/>
        <v>0</v>
      </c>
      <c r="AC38" s="339">
        <f t="shared" si="3"/>
        <v>19.899244332493705</v>
      </c>
      <c r="AD38" s="339">
        <f t="shared" si="4"/>
        <v>40.554156171284632</v>
      </c>
      <c r="AE38" s="347" t="s">
        <v>172</v>
      </c>
      <c r="AF38" s="348"/>
    </row>
    <row r="39" spans="1:32" s="97" customFormat="1" ht="18" customHeight="1">
      <c r="A39" s="111"/>
      <c r="B39" s="113" t="s">
        <v>74</v>
      </c>
      <c r="C39" s="258">
        <f>D39+K39+L39+M39+N39+O39+P39+Q39+R39+S39+T39</f>
        <v>200</v>
      </c>
      <c r="D39" s="98">
        <f>SUM(E39:J39)</f>
        <v>15</v>
      </c>
      <c r="E39" s="96">
        <v>9</v>
      </c>
      <c r="F39" s="96">
        <v>6</v>
      </c>
      <c r="G39" s="96">
        <v>0</v>
      </c>
      <c r="H39" s="96">
        <v>0</v>
      </c>
      <c r="I39" s="96">
        <v>0</v>
      </c>
      <c r="J39" s="96">
        <v>0</v>
      </c>
      <c r="K39" s="96">
        <v>66</v>
      </c>
      <c r="L39" s="96">
        <v>0</v>
      </c>
      <c r="M39" s="96">
        <v>1</v>
      </c>
      <c r="N39" s="96">
        <v>3</v>
      </c>
      <c r="O39" s="96">
        <v>2</v>
      </c>
      <c r="P39" s="96">
        <v>102</v>
      </c>
      <c r="Q39" s="96">
        <v>0</v>
      </c>
      <c r="R39" s="96">
        <v>9</v>
      </c>
      <c r="S39" s="96">
        <v>2</v>
      </c>
      <c r="T39" s="96">
        <v>0</v>
      </c>
      <c r="U39" s="98">
        <v>0</v>
      </c>
      <c r="V39" s="96">
        <v>0</v>
      </c>
      <c r="W39" s="96">
        <f>O39+P39+U39+V39</f>
        <v>104</v>
      </c>
      <c r="X39" s="96">
        <v>15</v>
      </c>
      <c r="Y39" s="96">
        <v>9</v>
      </c>
      <c r="Z39" s="96">
        <v>6</v>
      </c>
      <c r="AA39" s="96">
        <v>0</v>
      </c>
      <c r="AB39" s="96">
        <v>0</v>
      </c>
      <c r="AC39" s="259">
        <f t="shared" si="3"/>
        <v>7.5</v>
      </c>
      <c r="AD39" s="259">
        <f t="shared" si="4"/>
        <v>52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45</v>
      </c>
      <c r="D40" s="98">
        <f>SUM(E40:J40)</f>
        <v>11</v>
      </c>
      <c r="E40" s="96">
        <v>9</v>
      </c>
      <c r="F40" s="96">
        <v>2</v>
      </c>
      <c r="G40" s="96">
        <v>0</v>
      </c>
      <c r="H40" s="96">
        <v>0</v>
      </c>
      <c r="I40" s="96">
        <v>0</v>
      </c>
      <c r="J40" s="96">
        <v>0</v>
      </c>
      <c r="K40" s="96">
        <v>12</v>
      </c>
      <c r="L40" s="96">
        <v>0</v>
      </c>
      <c r="M40" s="96">
        <v>0</v>
      </c>
      <c r="N40" s="96">
        <v>0</v>
      </c>
      <c r="O40" s="96">
        <v>0</v>
      </c>
      <c r="P40" s="96">
        <v>19</v>
      </c>
      <c r="Q40" s="96">
        <v>0</v>
      </c>
      <c r="R40" s="96">
        <v>2</v>
      </c>
      <c r="S40" s="96">
        <v>1</v>
      </c>
      <c r="T40" s="96">
        <v>0</v>
      </c>
      <c r="U40" s="98">
        <v>0</v>
      </c>
      <c r="V40" s="96">
        <v>0</v>
      </c>
      <c r="W40" s="96">
        <f>O40+P40+U40+V40</f>
        <v>19</v>
      </c>
      <c r="X40" s="96">
        <v>6</v>
      </c>
      <c r="Y40" s="96">
        <v>9</v>
      </c>
      <c r="Z40" s="96">
        <v>2</v>
      </c>
      <c r="AA40" s="96">
        <v>0</v>
      </c>
      <c r="AB40" s="96">
        <v>0</v>
      </c>
      <c r="AC40" s="259">
        <f t="shared" si="3"/>
        <v>24.444444444444443</v>
      </c>
      <c r="AD40" s="259">
        <f t="shared" si="4"/>
        <v>42.222222222222221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137</v>
      </c>
      <c r="D41" s="98">
        <f>SUM(E41:J41)</f>
        <v>52</v>
      </c>
      <c r="E41" s="96">
        <v>46</v>
      </c>
      <c r="F41" s="96">
        <v>6</v>
      </c>
      <c r="G41" s="96">
        <v>0</v>
      </c>
      <c r="H41" s="96">
        <v>0</v>
      </c>
      <c r="I41" s="96">
        <v>0</v>
      </c>
      <c r="J41" s="96">
        <v>0</v>
      </c>
      <c r="K41" s="96">
        <v>41</v>
      </c>
      <c r="L41" s="96">
        <v>0</v>
      </c>
      <c r="M41" s="96">
        <v>3</v>
      </c>
      <c r="N41" s="96">
        <v>0</v>
      </c>
      <c r="O41" s="96">
        <v>0</v>
      </c>
      <c r="P41" s="96">
        <v>28</v>
      </c>
      <c r="Q41" s="96">
        <v>0</v>
      </c>
      <c r="R41" s="96">
        <v>12</v>
      </c>
      <c r="S41" s="96">
        <v>1</v>
      </c>
      <c r="T41" s="96">
        <v>0</v>
      </c>
      <c r="U41" s="98">
        <v>0</v>
      </c>
      <c r="V41" s="96">
        <v>0</v>
      </c>
      <c r="W41" s="96">
        <f>O41+P41+U41+V41</f>
        <v>28</v>
      </c>
      <c r="X41" s="96">
        <v>6</v>
      </c>
      <c r="Y41" s="96">
        <v>46</v>
      </c>
      <c r="Z41" s="96">
        <v>6</v>
      </c>
      <c r="AA41" s="96">
        <v>0</v>
      </c>
      <c r="AB41" s="96">
        <v>0</v>
      </c>
      <c r="AC41" s="259">
        <f t="shared" si="3"/>
        <v>37.956204379562038</v>
      </c>
      <c r="AD41" s="259">
        <f t="shared" si="4"/>
        <v>20.437956204379564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15</v>
      </c>
      <c r="D42" s="98">
        <f>SUM(E42:J42)</f>
        <v>1</v>
      </c>
      <c r="E42" s="96">
        <v>1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2</v>
      </c>
      <c r="L42" s="96">
        <v>0</v>
      </c>
      <c r="M42" s="96">
        <v>0</v>
      </c>
      <c r="N42" s="96">
        <v>1</v>
      </c>
      <c r="O42" s="96">
        <v>0</v>
      </c>
      <c r="P42" s="96">
        <v>10</v>
      </c>
      <c r="Q42" s="96">
        <v>0</v>
      </c>
      <c r="R42" s="96">
        <v>0</v>
      </c>
      <c r="S42" s="96">
        <v>1</v>
      </c>
      <c r="T42" s="96">
        <v>0</v>
      </c>
      <c r="U42" s="98">
        <v>0</v>
      </c>
      <c r="V42" s="96">
        <v>0</v>
      </c>
      <c r="W42" s="96">
        <f>O42+P42+U42+V42</f>
        <v>10</v>
      </c>
      <c r="X42" s="96">
        <v>0</v>
      </c>
      <c r="Y42" s="96">
        <v>1</v>
      </c>
      <c r="Z42" s="96">
        <v>0</v>
      </c>
      <c r="AA42" s="96">
        <v>0</v>
      </c>
      <c r="AB42" s="96">
        <v>0</v>
      </c>
      <c r="AC42" s="259">
        <f t="shared" si="3"/>
        <v>6.666666666666667</v>
      </c>
      <c r="AD42" s="259">
        <f t="shared" si="4"/>
        <v>66.666666666666657</v>
      </c>
      <c r="AE42" s="107" t="s">
        <v>55</v>
      </c>
      <c r="AF42" s="106"/>
    </row>
    <row r="43" spans="1:32" s="340" customFormat="1" ht="18" customHeight="1">
      <c r="A43" s="349" t="s">
        <v>173</v>
      </c>
      <c r="B43" s="349"/>
      <c r="C43" s="337">
        <f>C44</f>
        <v>44</v>
      </c>
      <c r="D43" s="344">
        <f t="shared" ref="D43:AB43" si="11">D44</f>
        <v>1</v>
      </c>
      <c r="E43" s="338">
        <f t="shared" si="11"/>
        <v>0</v>
      </c>
      <c r="F43" s="338">
        <f t="shared" si="11"/>
        <v>1</v>
      </c>
      <c r="G43" s="338">
        <f t="shared" si="11"/>
        <v>0</v>
      </c>
      <c r="H43" s="338">
        <f t="shared" si="11"/>
        <v>0</v>
      </c>
      <c r="I43" s="338">
        <f t="shared" si="11"/>
        <v>0</v>
      </c>
      <c r="J43" s="338">
        <f t="shared" si="11"/>
        <v>0</v>
      </c>
      <c r="K43" s="338">
        <f t="shared" si="11"/>
        <v>0</v>
      </c>
      <c r="L43" s="338">
        <f t="shared" si="11"/>
        <v>0</v>
      </c>
      <c r="M43" s="338">
        <f t="shared" si="11"/>
        <v>2</v>
      </c>
      <c r="N43" s="338">
        <f t="shared" si="11"/>
        <v>0</v>
      </c>
      <c r="O43" s="338">
        <f t="shared" si="11"/>
        <v>0</v>
      </c>
      <c r="P43" s="338">
        <f t="shared" si="11"/>
        <v>41</v>
      </c>
      <c r="Q43" s="338">
        <f t="shared" si="11"/>
        <v>0</v>
      </c>
      <c r="R43" s="338">
        <f t="shared" si="11"/>
        <v>0</v>
      </c>
      <c r="S43" s="338">
        <f t="shared" si="11"/>
        <v>0</v>
      </c>
      <c r="T43" s="338">
        <f t="shared" si="11"/>
        <v>0</v>
      </c>
      <c r="U43" s="344">
        <f t="shared" si="11"/>
        <v>0</v>
      </c>
      <c r="V43" s="338">
        <f t="shared" si="11"/>
        <v>0</v>
      </c>
      <c r="W43" s="338">
        <f t="shared" si="11"/>
        <v>41</v>
      </c>
      <c r="X43" s="338">
        <f t="shared" si="11"/>
        <v>11</v>
      </c>
      <c r="Y43" s="338">
        <f t="shared" si="11"/>
        <v>0</v>
      </c>
      <c r="Z43" s="338">
        <f t="shared" si="11"/>
        <v>1</v>
      </c>
      <c r="AA43" s="338">
        <f t="shared" si="11"/>
        <v>0</v>
      </c>
      <c r="AB43" s="338">
        <f t="shared" si="11"/>
        <v>0</v>
      </c>
      <c r="AC43" s="339">
        <f t="shared" si="3"/>
        <v>2.2727272727272729</v>
      </c>
      <c r="AD43" s="339">
        <f t="shared" si="4"/>
        <v>93.181818181818173</v>
      </c>
      <c r="AE43" s="369" t="s">
        <v>56</v>
      </c>
      <c r="AF43" s="370"/>
    </row>
    <row r="44" spans="1:32" s="97" customFormat="1" ht="18" customHeight="1">
      <c r="A44" s="111"/>
      <c r="B44" s="113" t="s">
        <v>40</v>
      </c>
      <c r="C44" s="258">
        <f>D44+K44+L44+M44+N44+O44+P44+Q44+R44+S44+T44</f>
        <v>44</v>
      </c>
      <c r="D44" s="98">
        <f>SUM(E44:J44)</f>
        <v>1</v>
      </c>
      <c r="E44" s="96">
        <v>0</v>
      </c>
      <c r="F44" s="96">
        <v>1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2</v>
      </c>
      <c r="N44" s="96">
        <v>0</v>
      </c>
      <c r="O44" s="96">
        <v>0</v>
      </c>
      <c r="P44" s="96">
        <v>41</v>
      </c>
      <c r="Q44" s="96">
        <v>0</v>
      </c>
      <c r="R44" s="96">
        <v>0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41</v>
      </c>
      <c r="X44" s="96">
        <v>11</v>
      </c>
      <c r="Y44" s="96">
        <v>0</v>
      </c>
      <c r="Z44" s="96">
        <v>1</v>
      </c>
      <c r="AA44" s="96">
        <v>0</v>
      </c>
      <c r="AB44" s="96">
        <v>0</v>
      </c>
      <c r="AC44" s="259">
        <f t="shared" si="3"/>
        <v>2.2727272727272729</v>
      </c>
      <c r="AD44" s="259">
        <f t="shared" si="4"/>
        <v>93.181818181818173</v>
      </c>
      <c r="AE44" s="107" t="s">
        <v>40</v>
      </c>
      <c r="AF44" s="106"/>
    </row>
    <row r="45" spans="1:32" s="340" customFormat="1" ht="18" customHeight="1">
      <c r="A45" s="349" t="s">
        <v>174</v>
      </c>
      <c r="B45" s="349"/>
      <c r="C45" s="337">
        <f>SUM(C46:C47)</f>
        <v>111</v>
      </c>
      <c r="D45" s="344">
        <f t="shared" ref="D45:AB45" si="12">SUM(D46:D47)</f>
        <v>11</v>
      </c>
      <c r="E45" s="338">
        <f t="shared" si="12"/>
        <v>9</v>
      </c>
      <c r="F45" s="338">
        <f t="shared" si="12"/>
        <v>2</v>
      </c>
      <c r="G45" s="338">
        <f t="shared" si="12"/>
        <v>0</v>
      </c>
      <c r="H45" s="338">
        <f t="shared" si="12"/>
        <v>0</v>
      </c>
      <c r="I45" s="338">
        <f t="shared" si="12"/>
        <v>0</v>
      </c>
      <c r="J45" s="338">
        <f t="shared" si="12"/>
        <v>0</v>
      </c>
      <c r="K45" s="338">
        <f t="shared" si="12"/>
        <v>27</v>
      </c>
      <c r="L45" s="338">
        <f t="shared" si="12"/>
        <v>0</v>
      </c>
      <c r="M45" s="338">
        <f t="shared" si="12"/>
        <v>0</v>
      </c>
      <c r="N45" s="338">
        <f t="shared" si="12"/>
        <v>0</v>
      </c>
      <c r="O45" s="338">
        <f t="shared" si="12"/>
        <v>0</v>
      </c>
      <c r="P45" s="338">
        <f t="shared" si="12"/>
        <v>70</v>
      </c>
      <c r="Q45" s="338">
        <f t="shared" si="12"/>
        <v>0</v>
      </c>
      <c r="R45" s="338">
        <f t="shared" si="12"/>
        <v>3</v>
      </c>
      <c r="S45" s="338">
        <f t="shared" si="12"/>
        <v>0</v>
      </c>
      <c r="T45" s="338">
        <f t="shared" si="12"/>
        <v>0</v>
      </c>
      <c r="U45" s="344">
        <f t="shared" si="12"/>
        <v>0</v>
      </c>
      <c r="V45" s="338">
        <f>SUM(V46:V47)</f>
        <v>0</v>
      </c>
      <c r="W45" s="338">
        <f t="shared" si="12"/>
        <v>70</v>
      </c>
      <c r="X45" s="338">
        <f t="shared" si="12"/>
        <v>18</v>
      </c>
      <c r="Y45" s="338">
        <f t="shared" si="12"/>
        <v>9</v>
      </c>
      <c r="Z45" s="338">
        <f t="shared" si="12"/>
        <v>2</v>
      </c>
      <c r="AA45" s="338">
        <f t="shared" si="12"/>
        <v>0</v>
      </c>
      <c r="AB45" s="338">
        <f t="shared" si="12"/>
        <v>0</v>
      </c>
      <c r="AC45" s="339">
        <f t="shared" si="3"/>
        <v>9.9099099099099099</v>
      </c>
      <c r="AD45" s="339">
        <f t="shared" si="4"/>
        <v>63.063063063063062</v>
      </c>
      <c r="AE45" s="347" t="s">
        <v>174</v>
      </c>
      <c r="AF45" s="348"/>
    </row>
    <row r="46" spans="1:32" s="97" customFormat="1" ht="18" customHeight="1">
      <c r="A46" s="111"/>
      <c r="B46" s="113" t="s">
        <v>41</v>
      </c>
      <c r="C46" s="258">
        <f>D46+K46+L46+M46+N46+O46+P46+Q46+R46+S46+T46</f>
        <v>111</v>
      </c>
      <c r="D46" s="98">
        <f>SUM(E46:J46)</f>
        <v>11</v>
      </c>
      <c r="E46" s="96">
        <v>9</v>
      </c>
      <c r="F46" s="96">
        <v>2</v>
      </c>
      <c r="G46" s="96">
        <v>0</v>
      </c>
      <c r="H46" s="96">
        <v>0</v>
      </c>
      <c r="I46" s="96">
        <v>0</v>
      </c>
      <c r="J46" s="96">
        <v>0</v>
      </c>
      <c r="K46" s="96">
        <v>27</v>
      </c>
      <c r="L46" s="96">
        <v>0</v>
      </c>
      <c r="M46" s="96">
        <v>0</v>
      </c>
      <c r="N46" s="96">
        <v>0</v>
      </c>
      <c r="O46" s="96">
        <v>0</v>
      </c>
      <c r="P46" s="96">
        <v>70</v>
      </c>
      <c r="Q46" s="96">
        <v>0</v>
      </c>
      <c r="R46" s="96">
        <v>3</v>
      </c>
      <c r="S46" s="96">
        <v>0</v>
      </c>
      <c r="T46" s="96">
        <v>0</v>
      </c>
      <c r="U46" s="98">
        <v>0</v>
      </c>
      <c r="V46" s="96">
        <v>0</v>
      </c>
      <c r="W46" s="96">
        <f>O46+P46+U46+V46</f>
        <v>70</v>
      </c>
      <c r="X46" s="96">
        <v>18</v>
      </c>
      <c r="Y46" s="96">
        <v>9</v>
      </c>
      <c r="Z46" s="96">
        <v>2</v>
      </c>
      <c r="AA46" s="96">
        <v>0</v>
      </c>
      <c r="AB46" s="96">
        <v>0</v>
      </c>
      <c r="AC46" s="259">
        <f t="shared" si="3"/>
        <v>9.9099099099099099</v>
      </c>
      <c r="AD46" s="259">
        <f t="shared" si="4"/>
        <v>63.063063063063062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6">
        <v>0</v>
      </c>
      <c r="AB47" s="96">
        <v>0</v>
      </c>
      <c r="AC47" s="259">
        <v>0</v>
      </c>
      <c r="AD47" s="259">
        <v>0</v>
      </c>
      <c r="AE47" s="107" t="s">
        <v>42</v>
      </c>
      <c r="AF47" s="106"/>
    </row>
    <row r="48" spans="1:32" s="340" customFormat="1" ht="18" customHeight="1">
      <c r="A48" s="349" t="s">
        <v>175</v>
      </c>
      <c r="B48" s="349"/>
      <c r="C48" s="337">
        <f>SUM(C49:C51)</f>
        <v>398</v>
      </c>
      <c r="D48" s="344">
        <f t="shared" ref="D48:AB48" si="13">SUM(D49:D51)</f>
        <v>160</v>
      </c>
      <c r="E48" s="338">
        <f t="shared" si="13"/>
        <v>145</v>
      </c>
      <c r="F48" s="338">
        <f t="shared" si="13"/>
        <v>14</v>
      </c>
      <c r="G48" s="345">
        <f t="shared" si="13"/>
        <v>1</v>
      </c>
      <c r="H48" s="338">
        <f t="shared" si="13"/>
        <v>0</v>
      </c>
      <c r="I48" s="338">
        <f t="shared" si="13"/>
        <v>0</v>
      </c>
      <c r="J48" s="338">
        <f t="shared" si="13"/>
        <v>0</v>
      </c>
      <c r="K48" s="338">
        <f t="shared" si="13"/>
        <v>122</v>
      </c>
      <c r="L48" s="338">
        <f t="shared" si="13"/>
        <v>0</v>
      </c>
      <c r="M48" s="338">
        <f t="shared" si="13"/>
        <v>6</v>
      </c>
      <c r="N48" s="338">
        <f t="shared" si="13"/>
        <v>3</v>
      </c>
      <c r="O48" s="338">
        <f t="shared" si="13"/>
        <v>7</v>
      </c>
      <c r="P48" s="338">
        <f t="shared" si="13"/>
        <v>91</v>
      </c>
      <c r="Q48" s="338">
        <f t="shared" si="13"/>
        <v>0</v>
      </c>
      <c r="R48" s="338">
        <f t="shared" si="13"/>
        <v>1</v>
      </c>
      <c r="S48" s="338">
        <f t="shared" si="13"/>
        <v>8</v>
      </c>
      <c r="T48" s="338">
        <f t="shared" si="13"/>
        <v>0</v>
      </c>
      <c r="U48" s="344">
        <f t="shared" si="13"/>
        <v>0</v>
      </c>
      <c r="V48" s="338">
        <f>SUM(V49:V51)</f>
        <v>0</v>
      </c>
      <c r="W48" s="338">
        <f t="shared" si="13"/>
        <v>98</v>
      </c>
      <c r="X48" s="338">
        <f t="shared" si="13"/>
        <v>8</v>
      </c>
      <c r="Y48" s="338">
        <f t="shared" si="13"/>
        <v>147</v>
      </c>
      <c r="Z48" s="338">
        <f t="shared" si="13"/>
        <v>14</v>
      </c>
      <c r="AA48" s="338">
        <f t="shared" si="13"/>
        <v>0</v>
      </c>
      <c r="AB48" s="338">
        <f t="shared" si="13"/>
        <v>0</v>
      </c>
      <c r="AC48" s="339">
        <f>D48/C48*100</f>
        <v>40.201005025125632</v>
      </c>
      <c r="AD48" s="339">
        <f t="shared" si="4"/>
        <v>24.623115577889447</v>
      </c>
      <c r="AE48" s="347" t="s">
        <v>175</v>
      </c>
      <c r="AF48" s="348"/>
    </row>
    <row r="49" spans="1:32" s="97" customFormat="1" ht="18" customHeight="1">
      <c r="A49" s="111"/>
      <c r="B49" s="113" t="s">
        <v>43</v>
      </c>
      <c r="C49" s="258">
        <f>D49+K49+L49+M49+N49+O49+P49+Q49+R49+S49+T49</f>
        <v>147</v>
      </c>
      <c r="D49" s="98">
        <f>SUM(E49:J49)</f>
        <v>22</v>
      </c>
      <c r="E49" s="96">
        <v>17</v>
      </c>
      <c r="F49" s="96">
        <v>5</v>
      </c>
      <c r="G49" s="96">
        <v>0</v>
      </c>
      <c r="H49" s="96">
        <v>0</v>
      </c>
      <c r="I49" s="96">
        <v>0</v>
      </c>
      <c r="J49" s="96">
        <v>0</v>
      </c>
      <c r="K49" s="96">
        <v>50</v>
      </c>
      <c r="L49" s="96">
        <v>0</v>
      </c>
      <c r="M49" s="96">
        <v>4</v>
      </c>
      <c r="N49" s="96">
        <v>0</v>
      </c>
      <c r="O49" s="96">
        <v>6</v>
      </c>
      <c r="P49" s="96">
        <v>64</v>
      </c>
      <c r="Q49" s="96">
        <v>0</v>
      </c>
      <c r="R49" s="96">
        <v>0</v>
      </c>
      <c r="S49" s="96">
        <v>1</v>
      </c>
      <c r="T49" s="96">
        <v>0</v>
      </c>
      <c r="U49" s="98">
        <v>0</v>
      </c>
      <c r="V49" s="96">
        <v>0</v>
      </c>
      <c r="W49" s="96">
        <f>O49+P49+U49+V49</f>
        <v>70</v>
      </c>
      <c r="X49" s="96">
        <v>3</v>
      </c>
      <c r="Y49" s="96">
        <v>18</v>
      </c>
      <c r="Z49" s="96">
        <v>5</v>
      </c>
      <c r="AA49" s="96">
        <v>0</v>
      </c>
      <c r="AB49" s="96">
        <v>0</v>
      </c>
      <c r="AC49" s="259">
        <f>D49/C49*100</f>
        <v>14.965986394557824</v>
      </c>
      <c r="AD49" s="259">
        <f t="shared" si="4"/>
        <v>47.619047619047613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6">
        <v>0</v>
      </c>
      <c r="AB50" s="96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251</v>
      </c>
      <c r="D51" s="98">
        <f>SUM(E51:J51)</f>
        <v>138</v>
      </c>
      <c r="E51" s="96">
        <v>128</v>
      </c>
      <c r="F51" s="96">
        <v>9</v>
      </c>
      <c r="G51" s="96">
        <v>1</v>
      </c>
      <c r="H51" s="96">
        <v>0</v>
      </c>
      <c r="I51" s="96">
        <v>0</v>
      </c>
      <c r="J51" s="96">
        <v>0</v>
      </c>
      <c r="K51" s="96">
        <v>72</v>
      </c>
      <c r="L51" s="96">
        <v>0</v>
      </c>
      <c r="M51" s="96">
        <v>2</v>
      </c>
      <c r="N51" s="96">
        <v>3</v>
      </c>
      <c r="O51" s="96">
        <v>1</v>
      </c>
      <c r="P51" s="96">
        <v>27</v>
      </c>
      <c r="Q51" s="96">
        <v>0</v>
      </c>
      <c r="R51" s="96">
        <v>1</v>
      </c>
      <c r="S51" s="96">
        <v>7</v>
      </c>
      <c r="T51" s="96">
        <v>0</v>
      </c>
      <c r="U51" s="98">
        <v>0</v>
      </c>
      <c r="V51" s="96">
        <v>0</v>
      </c>
      <c r="W51" s="96">
        <f>O51+P51+U51+V51</f>
        <v>28</v>
      </c>
      <c r="X51" s="96">
        <v>5</v>
      </c>
      <c r="Y51" s="96">
        <v>129</v>
      </c>
      <c r="Z51" s="96">
        <v>9</v>
      </c>
      <c r="AA51" s="96">
        <v>0</v>
      </c>
      <c r="AB51" s="96">
        <v>0</v>
      </c>
      <c r="AC51" s="259">
        <f>D51/C51*100</f>
        <v>54.980079681274894</v>
      </c>
      <c r="AD51" s="259">
        <f t="shared" si="4"/>
        <v>11.155378486055776</v>
      </c>
      <c r="AE51" s="107" t="s">
        <v>45</v>
      </c>
      <c r="AF51" s="106"/>
    </row>
    <row r="52" spans="1:32" s="340" customFormat="1" ht="18" customHeight="1">
      <c r="A52" s="349" t="s">
        <v>176</v>
      </c>
      <c r="B52" s="349"/>
      <c r="C52" s="337">
        <f t="shared" ref="C52:AB52" si="14">SUM(C53:C55)</f>
        <v>151</v>
      </c>
      <c r="D52" s="344">
        <f t="shared" si="14"/>
        <v>16</v>
      </c>
      <c r="E52" s="338">
        <f t="shared" si="14"/>
        <v>11</v>
      </c>
      <c r="F52" s="338">
        <f t="shared" si="14"/>
        <v>5</v>
      </c>
      <c r="G52" s="345">
        <f t="shared" si="14"/>
        <v>0</v>
      </c>
      <c r="H52" s="338">
        <f t="shared" si="14"/>
        <v>0</v>
      </c>
      <c r="I52" s="338">
        <f t="shared" si="14"/>
        <v>0</v>
      </c>
      <c r="J52" s="338">
        <f t="shared" si="14"/>
        <v>0</v>
      </c>
      <c r="K52" s="338">
        <f t="shared" si="14"/>
        <v>0</v>
      </c>
      <c r="L52" s="338">
        <f t="shared" si="14"/>
        <v>0</v>
      </c>
      <c r="M52" s="338">
        <f t="shared" si="14"/>
        <v>29</v>
      </c>
      <c r="N52" s="338">
        <f t="shared" si="14"/>
        <v>9</v>
      </c>
      <c r="O52" s="338">
        <f t="shared" si="14"/>
        <v>7</v>
      </c>
      <c r="P52" s="338">
        <f t="shared" si="14"/>
        <v>88</v>
      </c>
      <c r="Q52" s="338">
        <f t="shared" si="14"/>
        <v>0</v>
      </c>
      <c r="R52" s="338">
        <f t="shared" si="14"/>
        <v>1</v>
      </c>
      <c r="S52" s="338">
        <f t="shared" si="14"/>
        <v>1</v>
      </c>
      <c r="T52" s="338">
        <f t="shared" si="14"/>
        <v>0</v>
      </c>
      <c r="U52" s="344">
        <f t="shared" si="14"/>
        <v>0</v>
      </c>
      <c r="V52" s="338">
        <f>SUM(V53:V55)</f>
        <v>0</v>
      </c>
      <c r="W52" s="338">
        <f t="shared" si="14"/>
        <v>95</v>
      </c>
      <c r="X52" s="338">
        <f t="shared" si="14"/>
        <v>18</v>
      </c>
      <c r="Y52" s="338">
        <f t="shared" si="14"/>
        <v>11</v>
      </c>
      <c r="Z52" s="338">
        <f t="shared" si="14"/>
        <v>5</v>
      </c>
      <c r="AA52" s="338">
        <f t="shared" si="14"/>
        <v>0</v>
      </c>
      <c r="AB52" s="338">
        <f t="shared" si="14"/>
        <v>0</v>
      </c>
      <c r="AC52" s="339">
        <f>D52/C52*100</f>
        <v>10.596026490066226</v>
      </c>
      <c r="AD52" s="339">
        <f t="shared" si="4"/>
        <v>62.913907284768214</v>
      </c>
      <c r="AE52" s="347" t="s">
        <v>176</v>
      </c>
      <c r="AF52" s="348"/>
    </row>
    <row r="53" spans="1:32" s="97" customFormat="1" ht="18" customHeight="1">
      <c r="A53" s="111"/>
      <c r="B53" s="113" t="s">
        <v>46</v>
      </c>
      <c r="C53" s="258">
        <f>D53+K53+L53+M53+N53+O53+P53+Q53+R53+S53+T53</f>
        <v>151</v>
      </c>
      <c r="D53" s="98">
        <f>SUM(E53:J53)</f>
        <v>16</v>
      </c>
      <c r="E53" s="96">
        <v>11</v>
      </c>
      <c r="F53" s="96">
        <v>5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29</v>
      </c>
      <c r="N53" s="96">
        <v>9</v>
      </c>
      <c r="O53" s="96">
        <v>7</v>
      </c>
      <c r="P53" s="96">
        <v>88</v>
      </c>
      <c r="Q53" s="96">
        <v>0</v>
      </c>
      <c r="R53" s="96">
        <v>1</v>
      </c>
      <c r="S53" s="96">
        <v>1</v>
      </c>
      <c r="T53" s="96">
        <v>0</v>
      </c>
      <c r="U53" s="98">
        <v>0</v>
      </c>
      <c r="V53" s="96">
        <v>0</v>
      </c>
      <c r="W53" s="96">
        <f>O53+P53+U53+V53</f>
        <v>95</v>
      </c>
      <c r="X53" s="96">
        <v>18</v>
      </c>
      <c r="Y53" s="96">
        <v>11</v>
      </c>
      <c r="Z53" s="96">
        <v>5</v>
      </c>
      <c r="AA53" s="96">
        <v>0</v>
      </c>
      <c r="AB53" s="96">
        <v>0</v>
      </c>
      <c r="AC53" s="259">
        <f>D53/C53*100</f>
        <v>10.596026490066226</v>
      </c>
      <c r="AD53" s="259">
        <f t="shared" si="4"/>
        <v>62.913907284768214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6">
        <v>0</v>
      </c>
      <c r="AB55" s="96">
        <v>0</v>
      </c>
      <c r="AC55" s="259">
        <v>0</v>
      </c>
      <c r="AD55" s="259">
        <v>0</v>
      </c>
      <c r="AE55" s="107" t="s">
        <v>48</v>
      </c>
      <c r="AF55" s="106"/>
    </row>
    <row r="56" spans="1:32" s="345" customFormat="1" ht="18" customHeight="1">
      <c r="A56" s="349" t="s">
        <v>177</v>
      </c>
      <c r="B56" s="349"/>
      <c r="C56" s="337">
        <f>SUM(C57:C58)</f>
        <v>138</v>
      </c>
      <c r="D56" s="344">
        <f t="shared" ref="D56:AB56" si="15">SUM(D57:D58)</f>
        <v>24</v>
      </c>
      <c r="E56" s="338">
        <f t="shared" si="15"/>
        <v>19</v>
      </c>
      <c r="F56" s="338">
        <f t="shared" si="15"/>
        <v>5</v>
      </c>
      <c r="G56" s="345">
        <f t="shared" si="15"/>
        <v>0</v>
      </c>
      <c r="H56" s="338">
        <f t="shared" si="15"/>
        <v>0</v>
      </c>
      <c r="I56" s="338">
        <f t="shared" si="15"/>
        <v>0</v>
      </c>
      <c r="J56" s="338">
        <f t="shared" si="15"/>
        <v>0</v>
      </c>
      <c r="K56" s="338">
        <f t="shared" si="15"/>
        <v>20</v>
      </c>
      <c r="L56" s="338">
        <f t="shared" si="15"/>
        <v>0</v>
      </c>
      <c r="M56" s="338">
        <f t="shared" si="15"/>
        <v>2</v>
      </c>
      <c r="N56" s="338">
        <f t="shared" si="15"/>
        <v>5</v>
      </c>
      <c r="O56" s="338">
        <f t="shared" si="15"/>
        <v>1</v>
      </c>
      <c r="P56" s="338">
        <f t="shared" si="15"/>
        <v>85</v>
      </c>
      <c r="Q56" s="338">
        <f t="shared" si="15"/>
        <v>0</v>
      </c>
      <c r="R56" s="338">
        <f t="shared" si="15"/>
        <v>0</v>
      </c>
      <c r="S56" s="338">
        <f t="shared" si="15"/>
        <v>1</v>
      </c>
      <c r="T56" s="338">
        <f t="shared" si="15"/>
        <v>0</v>
      </c>
      <c r="U56" s="344">
        <f t="shared" si="15"/>
        <v>0</v>
      </c>
      <c r="V56" s="338">
        <f>SUM(V57:V58)</f>
        <v>0</v>
      </c>
      <c r="W56" s="338">
        <f t="shared" si="15"/>
        <v>86</v>
      </c>
      <c r="X56" s="338">
        <f t="shared" si="15"/>
        <v>19</v>
      </c>
      <c r="Y56" s="338">
        <f t="shared" si="15"/>
        <v>19</v>
      </c>
      <c r="Z56" s="338">
        <f t="shared" si="15"/>
        <v>5</v>
      </c>
      <c r="AA56" s="338">
        <f t="shared" si="15"/>
        <v>0</v>
      </c>
      <c r="AB56" s="338">
        <f t="shared" si="15"/>
        <v>0</v>
      </c>
      <c r="AC56" s="339">
        <f t="shared" ref="AC56:AC61" si="16">D56/C56*100</f>
        <v>17.391304347826086</v>
      </c>
      <c r="AD56" s="339">
        <f t="shared" si="4"/>
        <v>62.318840579710141</v>
      </c>
      <c r="AE56" s="347" t="s">
        <v>177</v>
      </c>
      <c r="AF56" s="348"/>
    </row>
    <row r="57" spans="1:32" s="97" customFormat="1" ht="18" customHeight="1">
      <c r="A57" s="111"/>
      <c r="B57" s="113" t="s">
        <v>49</v>
      </c>
      <c r="C57" s="258">
        <f>D57+K57+L57+M57+N57+O57+P57+Q57+R57+S57+T57</f>
        <v>48</v>
      </c>
      <c r="D57" s="98">
        <f>SUM(E57:J57)</f>
        <v>6</v>
      </c>
      <c r="E57" s="96">
        <v>5</v>
      </c>
      <c r="F57" s="96">
        <v>1</v>
      </c>
      <c r="G57" s="96">
        <v>0</v>
      </c>
      <c r="H57" s="96">
        <v>0</v>
      </c>
      <c r="I57" s="96">
        <v>0</v>
      </c>
      <c r="J57" s="96">
        <v>0</v>
      </c>
      <c r="K57" s="96">
        <v>8</v>
      </c>
      <c r="L57" s="96">
        <v>0</v>
      </c>
      <c r="M57" s="96">
        <v>0</v>
      </c>
      <c r="N57" s="96">
        <v>3</v>
      </c>
      <c r="O57" s="96">
        <v>1</v>
      </c>
      <c r="P57" s="96">
        <v>30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31</v>
      </c>
      <c r="X57" s="96">
        <v>7</v>
      </c>
      <c r="Y57" s="96">
        <v>5</v>
      </c>
      <c r="Z57" s="96">
        <v>1</v>
      </c>
      <c r="AA57" s="96">
        <v>0</v>
      </c>
      <c r="AB57" s="96">
        <v>0</v>
      </c>
      <c r="AC57" s="259">
        <f t="shared" si="16"/>
        <v>12.5</v>
      </c>
      <c r="AD57" s="259">
        <f t="shared" si="4"/>
        <v>64.583333333333343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90</v>
      </c>
      <c r="D58" s="98">
        <f>SUM(E58:J58)</f>
        <v>18</v>
      </c>
      <c r="E58" s="96">
        <v>14</v>
      </c>
      <c r="F58" s="96">
        <v>4</v>
      </c>
      <c r="G58" s="96">
        <v>0</v>
      </c>
      <c r="H58" s="96">
        <v>0</v>
      </c>
      <c r="I58" s="96">
        <v>0</v>
      </c>
      <c r="J58" s="96">
        <v>0</v>
      </c>
      <c r="K58" s="96">
        <v>12</v>
      </c>
      <c r="L58" s="96">
        <v>0</v>
      </c>
      <c r="M58" s="96">
        <v>2</v>
      </c>
      <c r="N58" s="96">
        <v>2</v>
      </c>
      <c r="O58" s="96">
        <v>0</v>
      </c>
      <c r="P58" s="96">
        <v>55</v>
      </c>
      <c r="Q58" s="96">
        <v>0</v>
      </c>
      <c r="R58" s="96">
        <v>0</v>
      </c>
      <c r="S58" s="96">
        <v>1</v>
      </c>
      <c r="T58" s="96">
        <v>0</v>
      </c>
      <c r="U58" s="98">
        <v>0</v>
      </c>
      <c r="V58" s="96">
        <v>0</v>
      </c>
      <c r="W58" s="96">
        <f>O58+P58+U58+V58</f>
        <v>55</v>
      </c>
      <c r="X58" s="96">
        <v>12</v>
      </c>
      <c r="Y58" s="96">
        <v>14</v>
      </c>
      <c r="Z58" s="96">
        <v>4</v>
      </c>
      <c r="AA58" s="96">
        <v>0</v>
      </c>
      <c r="AB58" s="96">
        <v>0</v>
      </c>
      <c r="AC58" s="259">
        <f t="shared" si="16"/>
        <v>20</v>
      </c>
      <c r="AD58" s="259">
        <f t="shared" si="4"/>
        <v>61.111111111111114</v>
      </c>
      <c r="AE58" s="107" t="s">
        <v>64</v>
      </c>
      <c r="AF58" s="106"/>
    </row>
    <row r="59" spans="1:32" s="340" customFormat="1" ht="18" customHeight="1">
      <c r="A59" s="349" t="s">
        <v>178</v>
      </c>
      <c r="B59" s="352"/>
      <c r="C59" s="337">
        <f>SUM(C60:C61)</f>
        <v>246</v>
      </c>
      <c r="D59" s="344">
        <f t="shared" ref="D59:AB59" si="17">SUM(D60:D61)</f>
        <v>45</v>
      </c>
      <c r="E59" s="338">
        <f t="shared" si="17"/>
        <v>34</v>
      </c>
      <c r="F59" s="338">
        <f t="shared" si="17"/>
        <v>11</v>
      </c>
      <c r="G59" s="345">
        <f t="shared" si="17"/>
        <v>0</v>
      </c>
      <c r="H59" s="338">
        <f t="shared" si="17"/>
        <v>0</v>
      </c>
      <c r="I59" s="338">
        <f t="shared" si="17"/>
        <v>0</v>
      </c>
      <c r="J59" s="338">
        <f t="shared" si="17"/>
        <v>0</v>
      </c>
      <c r="K59" s="338">
        <f t="shared" si="17"/>
        <v>63</v>
      </c>
      <c r="L59" s="338">
        <f t="shared" si="17"/>
        <v>0</v>
      </c>
      <c r="M59" s="338">
        <f t="shared" si="17"/>
        <v>3</v>
      </c>
      <c r="N59" s="338">
        <f t="shared" si="17"/>
        <v>7</v>
      </c>
      <c r="O59" s="338">
        <f t="shared" si="17"/>
        <v>2</v>
      </c>
      <c r="P59" s="338">
        <f t="shared" si="17"/>
        <v>123</v>
      </c>
      <c r="Q59" s="338">
        <f t="shared" si="17"/>
        <v>0</v>
      </c>
      <c r="R59" s="338">
        <f t="shared" si="17"/>
        <v>1</v>
      </c>
      <c r="S59" s="338">
        <f t="shared" si="17"/>
        <v>2</v>
      </c>
      <c r="T59" s="338">
        <f t="shared" si="17"/>
        <v>0</v>
      </c>
      <c r="U59" s="344">
        <f t="shared" si="17"/>
        <v>3</v>
      </c>
      <c r="V59" s="338">
        <f>SUM(V60:V61)</f>
        <v>0</v>
      </c>
      <c r="W59" s="338">
        <f t="shared" si="17"/>
        <v>128</v>
      </c>
      <c r="X59" s="338">
        <f t="shared" si="17"/>
        <v>18</v>
      </c>
      <c r="Y59" s="338">
        <f t="shared" si="17"/>
        <v>37</v>
      </c>
      <c r="Z59" s="338">
        <f t="shared" si="17"/>
        <v>11</v>
      </c>
      <c r="AA59" s="338">
        <f t="shared" si="17"/>
        <v>0</v>
      </c>
      <c r="AB59" s="338">
        <f t="shared" si="17"/>
        <v>0</v>
      </c>
      <c r="AC59" s="339">
        <f t="shared" si="16"/>
        <v>18.292682926829269</v>
      </c>
      <c r="AD59" s="339">
        <f t="shared" si="4"/>
        <v>52.032520325203258</v>
      </c>
      <c r="AE59" s="347" t="s">
        <v>178</v>
      </c>
      <c r="AF59" s="351"/>
    </row>
    <row r="60" spans="1:32" s="97" customFormat="1" ht="18" customHeight="1">
      <c r="A60" s="114"/>
      <c r="B60" s="113" t="s">
        <v>50</v>
      </c>
      <c r="C60" s="258">
        <f>D60+K60+L60+M60+N60+O60+P60+Q60+R60+S60+T60</f>
        <v>61</v>
      </c>
      <c r="D60" s="98">
        <f>SUM(E60:J60)</f>
        <v>10</v>
      </c>
      <c r="E60" s="96">
        <v>7</v>
      </c>
      <c r="F60" s="96">
        <v>3</v>
      </c>
      <c r="G60" s="96">
        <v>0</v>
      </c>
      <c r="H60" s="96">
        <v>0</v>
      </c>
      <c r="I60" s="96">
        <v>0</v>
      </c>
      <c r="J60" s="96">
        <v>0</v>
      </c>
      <c r="K60" s="96">
        <v>12</v>
      </c>
      <c r="L60" s="96">
        <v>0</v>
      </c>
      <c r="M60" s="96">
        <v>0</v>
      </c>
      <c r="N60" s="96">
        <v>4</v>
      </c>
      <c r="O60" s="96">
        <v>1</v>
      </c>
      <c r="P60" s="96">
        <v>34</v>
      </c>
      <c r="Q60" s="96">
        <v>0</v>
      </c>
      <c r="R60" s="96">
        <v>0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35</v>
      </c>
      <c r="X60" s="96">
        <v>4</v>
      </c>
      <c r="Y60" s="96">
        <v>7</v>
      </c>
      <c r="Z60" s="96">
        <v>3</v>
      </c>
      <c r="AA60" s="96">
        <v>0</v>
      </c>
      <c r="AB60" s="96">
        <v>0</v>
      </c>
      <c r="AC60" s="259">
        <f t="shared" si="16"/>
        <v>16.393442622950818</v>
      </c>
      <c r="AD60" s="259">
        <f t="shared" si="4"/>
        <v>57.377049180327866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185</v>
      </c>
      <c r="D61" s="98">
        <f>SUM(E61:J61)</f>
        <v>35</v>
      </c>
      <c r="E61" s="96">
        <v>27</v>
      </c>
      <c r="F61" s="96">
        <v>8</v>
      </c>
      <c r="G61" s="96">
        <v>0</v>
      </c>
      <c r="H61" s="96">
        <v>0</v>
      </c>
      <c r="I61" s="96">
        <v>0</v>
      </c>
      <c r="J61" s="96">
        <v>0</v>
      </c>
      <c r="K61" s="96">
        <v>51</v>
      </c>
      <c r="L61" s="96">
        <v>0</v>
      </c>
      <c r="M61" s="96">
        <v>3</v>
      </c>
      <c r="N61" s="96">
        <v>3</v>
      </c>
      <c r="O61" s="96">
        <v>1</v>
      </c>
      <c r="P61" s="96">
        <v>89</v>
      </c>
      <c r="Q61" s="96">
        <v>0</v>
      </c>
      <c r="R61" s="96">
        <v>1</v>
      </c>
      <c r="S61" s="96">
        <v>2</v>
      </c>
      <c r="T61" s="96">
        <v>0</v>
      </c>
      <c r="U61" s="98">
        <v>3</v>
      </c>
      <c r="V61" s="96">
        <v>0</v>
      </c>
      <c r="W61" s="96">
        <f>O61+P61+U61+V61</f>
        <v>93</v>
      </c>
      <c r="X61" s="96">
        <v>14</v>
      </c>
      <c r="Y61" s="96">
        <v>30</v>
      </c>
      <c r="Z61" s="96">
        <v>8</v>
      </c>
      <c r="AA61" s="96">
        <v>0</v>
      </c>
      <c r="AB61" s="96">
        <v>0</v>
      </c>
      <c r="AC61" s="259">
        <f t="shared" si="16"/>
        <v>18.918918918918919</v>
      </c>
      <c r="AD61" s="259">
        <f t="shared" si="4"/>
        <v>50.270270270270267</v>
      </c>
      <c r="AE61" s="107" t="s">
        <v>165</v>
      </c>
      <c r="AF61" s="106"/>
    </row>
    <row r="62" spans="1:32" s="340" customFormat="1" ht="18" customHeight="1">
      <c r="A62" s="349" t="s">
        <v>179</v>
      </c>
      <c r="B62" s="349"/>
      <c r="C62" s="337">
        <f>C63</f>
        <v>0</v>
      </c>
      <c r="D62" s="344">
        <f t="shared" ref="D62:AD62" si="18">D63</f>
        <v>0</v>
      </c>
      <c r="E62" s="338">
        <f t="shared" si="18"/>
        <v>0</v>
      </c>
      <c r="F62" s="338">
        <f t="shared" si="18"/>
        <v>0</v>
      </c>
      <c r="G62" s="345">
        <f t="shared" si="18"/>
        <v>0</v>
      </c>
      <c r="H62" s="338">
        <f t="shared" si="18"/>
        <v>0</v>
      </c>
      <c r="I62" s="338">
        <f t="shared" si="18"/>
        <v>0</v>
      </c>
      <c r="J62" s="338">
        <f t="shared" si="18"/>
        <v>0</v>
      </c>
      <c r="K62" s="338">
        <f t="shared" si="18"/>
        <v>0</v>
      </c>
      <c r="L62" s="338">
        <f t="shared" si="18"/>
        <v>0</v>
      </c>
      <c r="M62" s="338">
        <f t="shared" si="18"/>
        <v>0</v>
      </c>
      <c r="N62" s="338">
        <f t="shared" si="18"/>
        <v>0</v>
      </c>
      <c r="O62" s="338">
        <f t="shared" si="18"/>
        <v>0</v>
      </c>
      <c r="P62" s="338">
        <f t="shared" si="18"/>
        <v>0</v>
      </c>
      <c r="Q62" s="338">
        <f t="shared" si="18"/>
        <v>0</v>
      </c>
      <c r="R62" s="338">
        <f t="shared" si="18"/>
        <v>0</v>
      </c>
      <c r="S62" s="338">
        <f t="shared" si="18"/>
        <v>0</v>
      </c>
      <c r="T62" s="338">
        <f t="shared" si="18"/>
        <v>0</v>
      </c>
      <c r="U62" s="344">
        <f t="shared" si="18"/>
        <v>0</v>
      </c>
      <c r="V62" s="338">
        <f t="shared" si="18"/>
        <v>0</v>
      </c>
      <c r="W62" s="338">
        <f t="shared" si="18"/>
        <v>0</v>
      </c>
      <c r="X62" s="338">
        <f t="shared" si="18"/>
        <v>0</v>
      </c>
      <c r="Y62" s="338">
        <f t="shared" si="18"/>
        <v>0</v>
      </c>
      <c r="Z62" s="338">
        <f t="shared" si="18"/>
        <v>0</v>
      </c>
      <c r="AA62" s="338">
        <f t="shared" si="18"/>
        <v>0</v>
      </c>
      <c r="AB62" s="338">
        <f t="shared" si="18"/>
        <v>0</v>
      </c>
      <c r="AC62" s="338">
        <f t="shared" si="18"/>
        <v>0</v>
      </c>
      <c r="AD62" s="338">
        <f t="shared" si="18"/>
        <v>0</v>
      </c>
      <c r="AE62" s="347" t="s">
        <v>179</v>
      </c>
      <c r="AF62" s="348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345" customFormat="1" ht="18" customHeight="1">
      <c r="A64" s="349" t="s">
        <v>180</v>
      </c>
      <c r="B64" s="350"/>
      <c r="C64" s="337">
        <f>C65</f>
        <v>47</v>
      </c>
      <c r="D64" s="344">
        <f t="shared" ref="D64:AB64" si="19">D65</f>
        <v>14</v>
      </c>
      <c r="E64" s="338">
        <f t="shared" si="19"/>
        <v>10</v>
      </c>
      <c r="F64" s="338">
        <f t="shared" si="19"/>
        <v>4</v>
      </c>
      <c r="G64" s="345">
        <f t="shared" si="19"/>
        <v>0</v>
      </c>
      <c r="H64" s="338">
        <f t="shared" si="19"/>
        <v>0</v>
      </c>
      <c r="I64" s="338">
        <f t="shared" si="19"/>
        <v>0</v>
      </c>
      <c r="J64" s="338">
        <f t="shared" si="19"/>
        <v>0</v>
      </c>
      <c r="K64" s="338">
        <f t="shared" si="19"/>
        <v>13</v>
      </c>
      <c r="L64" s="338">
        <f t="shared" si="19"/>
        <v>0</v>
      </c>
      <c r="M64" s="338">
        <f t="shared" si="19"/>
        <v>0</v>
      </c>
      <c r="N64" s="338">
        <f t="shared" si="19"/>
        <v>4</v>
      </c>
      <c r="O64" s="338">
        <f t="shared" si="19"/>
        <v>1</v>
      </c>
      <c r="P64" s="338">
        <f t="shared" si="19"/>
        <v>15</v>
      </c>
      <c r="Q64" s="338">
        <f t="shared" si="19"/>
        <v>0</v>
      </c>
      <c r="R64" s="338">
        <f t="shared" si="19"/>
        <v>0</v>
      </c>
      <c r="S64" s="338">
        <f t="shared" si="19"/>
        <v>0</v>
      </c>
      <c r="T64" s="338">
        <f t="shared" si="19"/>
        <v>0</v>
      </c>
      <c r="U64" s="344">
        <f t="shared" si="19"/>
        <v>0</v>
      </c>
      <c r="V64" s="338">
        <f t="shared" si="19"/>
        <v>0</v>
      </c>
      <c r="W64" s="338">
        <f t="shared" si="19"/>
        <v>16</v>
      </c>
      <c r="X64" s="338">
        <f t="shared" si="19"/>
        <v>2</v>
      </c>
      <c r="Y64" s="338">
        <f t="shared" si="19"/>
        <v>10</v>
      </c>
      <c r="Z64" s="338">
        <f t="shared" si="19"/>
        <v>4</v>
      </c>
      <c r="AA64" s="338">
        <f t="shared" si="19"/>
        <v>0</v>
      </c>
      <c r="AB64" s="338">
        <f t="shared" si="19"/>
        <v>0</v>
      </c>
      <c r="AC64" s="339">
        <f>D64/C64*100</f>
        <v>29.787234042553191</v>
      </c>
      <c r="AD64" s="339">
        <f t="shared" si="4"/>
        <v>34.042553191489361</v>
      </c>
      <c r="AE64" s="347" t="s">
        <v>180</v>
      </c>
      <c r="AF64" s="351"/>
    </row>
    <row r="65" spans="1:32" s="96" customFormat="1" ht="18" customHeight="1">
      <c r="A65" s="114"/>
      <c r="B65" s="115" t="s">
        <v>166</v>
      </c>
      <c r="C65" s="258">
        <f>D65+K65+L65+M65+N65+O65+P65+Q65+R65+S65+T65</f>
        <v>47</v>
      </c>
      <c r="D65" s="98">
        <f>SUM(E65:J65)</f>
        <v>14</v>
      </c>
      <c r="E65" s="96">
        <v>10</v>
      </c>
      <c r="F65" s="96">
        <v>4</v>
      </c>
      <c r="G65" s="96">
        <v>0</v>
      </c>
      <c r="H65" s="96">
        <v>0</v>
      </c>
      <c r="I65" s="96">
        <v>0</v>
      </c>
      <c r="J65" s="96">
        <v>0</v>
      </c>
      <c r="K65" s="96">
        <v>13</v>
      </c>
      <c r="L65" s="96">
        <v>0</v>
      </c>
      <c r="M65" s="96">
        <v>0</v>
      </c>
      <c r="N65" s="96">
        <v>4</v>
      </c>
      <c r="O65" s="96">
        <v>1</v>
      </c>
      <c r="P65" s="96">
        <v>15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16</v>
      </c>
      <c r="X65" s="96">
        <v>2</v>
      </c>
      <c r="Y65" s="96">
        <v>10</v>
      </c>
      <c r="Z65" s="96">
        <v>4</v>
      </c>
      <c r="AA65" s="96">
        <v>0</v>
      </c>
      <c r="AB65" s="96">
        <v>0</v>
      </c>
      <c r="AC65" s="259">
        <f>D65/C65*100</f>
        <v>29.787234042553191</v>
      </c>
      <c r="AD65" s="259">
        <f t="shared" si="4"/>
        <v>34.042553191489361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8" customHeight="1">
      <c r="B67" s="39"/>
      <c r="C67" s="39"/>
      <c r="D67" s="39"/>
      <c r="E67" s="39"/>
      <c r="F67" s="39"/>
      <c r="G67" s="39"/>
      <c r="H67" s="39"/>
      <c r="I67" s="39"/>
      <c r="J67" s="39"/>
      <c r="K67" s="41"/>
      <c r="L67" s="41"/>
      <c r="M67" s="41"/>
      <c r="N67" s="41"/>
      <c r="O67" s="41"/>
      <c r="P67" s="41"/>
      <c r="Q67" s="210" t="s">
        <v>269</v>
      </c>
      <c r="R67" s="389" t="s">
        <v>287</v>
      </c>
      <c r="S67" s="389"/>
      <c r="T67" s="389"/>
      <c r="U67" s="389"/>
      <c r="V67" s="389"/>
      <c r="W67" s="389"/>
      <c r="X67" s="389"/>
      <c r="Y67" s="389"/>
      <c r="Z67" s="389"/>
      <c r="AA67" s="389"/>
      <c r="AB67" s="389"/>
      <c r="AC67" s="389"/>
      <c r="AD67" s="389"/>
    </row>
    <row r="68" spans="1:32" ht="13.5" customHeight="1">
      <c r="B68" s="39"/>
      <c r="C68" s="39"/>
      <c r="D68" s="3"/>
      <c r="E68" s="3"/>
      <c r="F68" s="3"/>
      <c r="G68" s="3"/>
      <c r="H68" s="3"/>
      <c r="I68" s="3"/>
      <c r="J68" s="3"/>
      <c r="R68" s="390"/>
      <c r="S68" s="390"/>
      <c r="T68" s="390"/>
      <c r="U68" s="390"/>
      <c r="V68" s="390"/>
      <c r="W68" s="390"/>
      <c r="X68" s="390"/>
      <c r="Y68" s="390"/>
      <c r="Z68" s="390"/>
      <c r="AA68" s="390"/>
      <c r="AB68" s="390"/>
      <c r="AC68" s="390"/>
      <c r="AD68" s="390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  <row r="80" spans="1:32" ht="13.5" customHeight="1">
      <c r="B80" s="41"/>
      <c r="C80" s="41"/>
    </row>
    <row r="81" spans="2:3" ht="13.5" customHeight="1">
      <c r="B81" s="41"/>
      <c r="C81" s="41"/>
    </row>
  </sheetData>
  <mergeCells count="61">
    <mergeCell ref="R67:AD68"/>
    <mergeCell ref="X5:X7"/>
    <mergeCell ref="X12:X13"/>
    <mergeCell ref="AB12:AB13"/>
    <mergeCell ref="M12:M13"/>
    <mergeCell ref="U5:U7"/>
    <mergeCell ref="V5:V7"/>
    <mergeCell ref="W5:W6"/>
    <mergeCell ref="AC4:AC7"/>
    <mergeCell ref="Q6:Q7"/>
    <mergeCell ref="Y4:AB5"/>
    <mergeCell ref="U4:X4"/>
    <mergeCell ref="N4:N7"/>
    <mergeCell ref="AD4:AD7"/>
    <mergeCell ref="M6:M7"/>
    <mergeCell ref="L4:M5"/>
    <mergeCell ref="AE4:AF7"/>
    <mergeCell ref="P6:P7"/>
    <mergeCell ref="A1:P1"/>
    <mergeCell ref="A4:B7"/>
    <mergeCell ref="C4:C7"/>
    <mergeCell ref="D4:J4"/>
    <mergeCell ref="K4:K7"/>
    <mergeCell ref="T4:T7"/>
    <mergeCell ref="H5:H7"/>
    <mergeCell ref="I5:I7"/>
    <mergeCell ref="D5:D7"/>
    <mergeCell ref="E5:E7"/>
    <mergeCell ref="F5:F7"/>
    <mergeCell ref="G5:G7"/>
    <mergeCell ref="J5:J7"/>
    <mergeCell ref="L6:L7"/>
    <mergeCell ref="O5:O7"/>
    <mergeCell ref="A15:B15"/>
    <mergeCell ref="AE35:AF35"/>
    <mergeCell ref="AE38:AF38"/>
    <mergeCell ref="A48:B48"/>
    <mergeCell ref="AE45:AF45"/>
    <mergeCell ref="A38:B38"/>
    <mergeCell ref="A35:B35"/>
    <mergeCell ref="AE15:AF15"/>
    <mergeCell ref="L12:L13"/>
    <mergeCell ref="R5:R7"/>
    <mergeCell ref="S4:S7"/>
    <mergeCell ref="Y6:Z6"/>
    <mergeCell ref="AA6:AB6"/>
    <mergeCell ref="AA12:AA13"/>
    <mergeCell ref="AE43:AF43"/>
    <mergeCell ref="AE48:AF48"/>
    <mergeCell ref="AE56:AF56"/>
    <mergeCell ref="A45:B45"/>
    <mergeCell ref="A43:B43"/>
    <mergeCell ref="A64:B64"/>
    <mergeCell ref="AE64:AF64"/>
    <mergeCell ref="A52:B52"/>
    <mergeCell ref="AE52:AF52"/>
    <mergeCell ref="A56:B56"/>
    <mergeCell ref="A59:B59"/>
    <mergeCell ref="AE59:AF59"/>
    <mergeCell ref="AE62:AF62"/>
    <mergeCell ref="A62:B62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58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8" transitionEvaluation="1" codeName="Sheet2">
    <tabColor theme="3" tint="0.59999389629810485"/>
  </sheetPr>
  <dimension ref="A1:AF79"/>
  <sheetViews>
    <sheetView showGridLines="0" view="pageBreakPreview" zoomScaleNormal="100" zoomScaleSheetLayoutView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B2" sqref="B2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76" t="s">
        <v>233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88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77" t="s">
        <v>203</v>
      </c>
      <c r="B4" s="378"/>
      <c r="C4" s="381" t="s">
        <v>0</v>
      </c>
      <c r="D4" s="384" t="s">
        <v>150</v>
      </c>
      <c r="E4" s="384"/>
      <c r="F4" s="384"/>
      <c r="G4" s="384"/>
      <c r="H4" s="384"/>
      <c r="I4" s="384"/>
      <c r="J4" s="385"/>
      <c r="K4" s="362" t="s">
        <v>151</v>
      </c>
      <c r="L4" s="386" t="s">
        <v>152</v>
      </c>
      <c r="M4" s="405"/>
      <c r="N4" s="362" t="s">
        <v>240</v>
      </c>
      <c r="O4" s="205"/>
      <c r="P4" s="209" t="s">
        <v>255</v>
      </c>
      <c r="Q4" s="206"/>
      <c r="R4" s="208"/>
      <c r="S4" s="362" t="s">
        <v>183</v>
      </c>
      <c r="T4" s="386" t="s">
        <v>260</v>
      </c>
      <c r="U4" s="399" t="s">
        <v>261</v>
      </c>
      <c r="V4" s="400"/>
      <c r="W4" s="400"/>
      <c r="X4" s="401"/>
      <c r="Y4" s="377" t="s">
        <v>163</v>
      </c>
      <c r="Z4" s="377"/>
      <c r="AA4" s="377"/>
      <c r="AB4" s="377"/>
      <c r="AC4" s="395" t="s">
        <v>144</v>
      </c>
      <c r="AD4" s="408" t="s">
        <v>270</v>
      </c>
      <c r="AE4" s="359" t="s">
        <v>203</v>
      </c>
      <c r="AF4" s="371"/>
    </row>
    <row r="5" spans="1:32" s="202" customFormat="1" ht="18" customHeight="1">
      <c r="A5" s="373"/>
      <c r="B5" s="379"/>
      <c r="C5" s="382"/>
      <c r="D5" s="362" t="s">
        <v>75</v>
      </c>
      <c r="E5" s="362" t="s">
        <v>81</v>
      </c>
      <c r="F5" s="362" t="s">
        <v>82</v>
      </c>
      <c r="G5" s="362" t="s">
        <v>83</v>
      </c>
      <c r="H5" s="362" t="s">
        <v>239</v>
      </c>
      <c r="I5" s="362" t="s">
        <v>84</v>
      </c>
      <c r="J5" s="362" t="s">
        <v>281</v>
      </c>
      <c r="K5" s="363"/>
      <c r="L5" s="406"/>
      <c r="M5" s="407"/>
      <c r="N5" s="363"/>
      <c r="O5" s="353" t="s">
        <v>256</v>
      </c>
      <c r="P5" s="207" t="s">
        <v>266</v>
      </c>
      <c r="Q5" s="206" t="s">
        <v>267</v>
      </c>
      <c r="R5" s="359" t="s">
        <v>257</v>
      </c>
      <c r="S5" s="363"/>
      <c r="T5" s="387"/>
      <c r="U5" s="391" t="s">
        <v>308</v>
      </c>
      <c r="V5" s="392" t="s">
        <v>263</v>
      </c>
      <c r="W5" s="353" t="s">
        <v>265</v>
      </c>
      <c r="X5" s="353" t="s">
        <v>268</v>
      </c>
      <c r="Y5" s="398"/>
      <c r="Z5" s="398"/>
      <c r="AA5" s="398"/>
      <c r="AB5" s="398"/>
      <c r="AC5" s="396"/>
      <c r="AD5" s="409"/>
      <c r="AE5" s="372"/>
      <c r="AF5" s="373"/>
    </row>
    <row r="6" spans="1:32" s="202" customFormat="1" ht="18" customHeight="1">
      <c r="A6" s="373"/>
      <c r="B6" s="379"/>
      <c r="C6" s="382"/>
      <c r="D6" s="363"/>
      <c r="E6" s="363"/>
      <c r="F6" s="363"/>
      <c r="G6" s="363"/>
      <c r="H6" s="363"/>
      <c r="I6" s="363"/>
      <c r="J6" s="363"/>
      <c r="K6" s="363"/>
      <c r="L6" s="363" t="s">
        <v>278</v>
      </c>
      <c r="M6" s="363" t="s">
        <v>78</v>
      </c>
      <c r="N6" s="363"/>
      <c r="O6" s="354"/>
      <c r="P6" s="353" t="s">
        <v>258</v>
      </c>
      <c r="Q6" s="353" t="s">
        <v>259</v>
      </c>
      <c r="R6" s="360"/>
      <c r="S6" s="363"/>
      <c r="T6" s="387"/>
      <c r="U6" s="354"/>
      <c r="V6" s="393"/>
      <c r="W6" s="354"/>
      <c r="X6" s="354"/>
      <c r="Y6" s="365" t="s">
        <v>143</v>
      </c>
      <c r="Z6" s="366"/>
      <c r="AA6" s="367" t="s">
        <v>153</v>
      </c>
      <c r="AB6" s="368"/>
      <c r="AC6" s="396"/>
      <c r="AD6" s="409"/>
      <c r="AE6" s="372"/>
      <c r="AF6" s="373"/>
    </row>
    <row r="7" spans="1:32" s="202" customFormat="1" ht="18" customHeight="1">
      <c r="A7" s="375"/>
      <c r="B7" s="380"/>
      <c r="C7" s="383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55"/>
      <c r="P7" s="355"/>
      <c r="Q7" s="355"/>
      <c r="R7" s="361"/>
      <c r="S7" s="364"/>
      <c r="T7" s="388"/>
      <c r="U7" s="355"/>
      <c r="V7" s="394"/>
      <c r="W7" s="239" t="s">
        <v>264</v>
      </c>
      <c r="X7" s="355"/>
      <c r="Y7" s="219" t="s">
        <v>86</v>
      </c>
      <c r="Z7" s="203" t="s">
        <v>87</v>
      </c>
      <c r="AA7" s="203" t="s">
        <v>86</v>
      </c>
      <c r="AB7" s="204" t="s">
        <v>87</v>
      </c>
      <c r="AC7" s="397"/>
      <c r="AD7" s="410"/>
      <c r="AE7" s="374"/>
      <c r="AF7" s="375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82" t="s">
        <v>309</v>
      </c>
      <c r="C9" s="44">
        <f>D9+K9+L9+M9+N9+O9+P9+Q9+R9+S9+T9</f>
        <v>8535</v>
      </c>
      <c r="D9" s="44">
        <f>SUM(E9:J9)</f>
        <v>4680</v>
      </c>
      <c r="E9" s="44">
        <v>4569</v>
      </c>
      <c r="F9" s="44">
        <v>89</v>
      </c>
      <c r="G9" s="44">
        <v>6</v>
      </c>
      <c r="H9" s="44">
        <v>0</v>
      </c>
      <c r="I9" s="44">
        <v>16</v>
      </c>
      <c r="J9" s="44">
        <v>0</v>
      </c>
      <c r="K9" s="44">
        <v>1195</v>
      </c>
      <c r="L9" s="44">
        <v>100</v>
      </c>
      <c r="M9" s="44">
        <v>202</v>
      </c>
      <c r="N9" s="44">
        <v>130</v>
      </c>
      <c r="O9" s="44">
        <v>32</v>
      </c>
      <c r="P9" s="44">
        <v>1822</v>
      </c>
      <c r="Q9" s="44">
        <v>2</v>
      </c>
      <c r="R9" s="44">
        <v>79</v>
      </c>
      <c r="S9" s="44">
        <v>292</v>
      </c>
      <c r="T9" s="44">
        <v>1</v>
      </c>
      <c r="U9" s="44">
        <v>0</v>
      </c>
      <c r="V9" s="38">
        <v>2</v>
      </c>
      <c r="W9" s="38">
        <f>O9+P9+U9+V9</f>
        <v>1856</v>
      </c>
      <c r="X9" s="44">
        <v>393</v>
      </c>
      <c r="Y9" s="44">
        <v>4786</v>
      </c>
      <c r="Z9" s="44">
        <v>89</v>
      </c>
      <c r="AA9" s="44">
        <v>440</v>
      </c>
      <c r="AB9" s="44">
        <v>1</v>
      </c>
      <c r="AC9" s="336">
        <f>D9/C9*100</f>
        <v>54.833040421792624</v>
      </c>
      <c r="AD9" s="336">
        <v>21.745752782659636</v>
      </c>
      <c r="AE9" s="242" t="s">
        <v>309</v>
      </c>
      <c r="AF9" s="104"/>
    </row>
    <row r="10" spans="1:32" s="93" customFormat="1" ht="18" customHeight="1">
      <c r="A10" s="243"/>
      <c r="B10" s="244" t="s">
        <v>310</v>
      </c>
      <c r="C10" s="241">
        <f>C15+C35+C38+C43+C45+C48+C52+C56+C59+C62+C64</f>
        <v>8722</v>
      </c>
      <c r="D10" s="241">
        <f t="shared" ref="D10:AB10" si="0">D15+D35+D38+D43+D45+D48+D52+D56+D59+D62+D64</f>
        <v>4858</v>
      </c>
      <c r="E10" s="241">
        <f t="shared" si="0"/>
        <v>4737</v>
      </c>
      <c r="F10" s="241">
        <f t="shared" si="0"/>
        <v>102</v>
      </c>
      <c r="G10" s="241">
        <f t="shared" si="0"/>
        <v>10</v>
      </c>
      <c r="H10" s="241">
        <f t="shared" si="0"/>
        <v>0</v>
      </c>
      <c r="I10" s="241">
        <f t="shared" si="0"/>
        <v>9</v>
      </c>
      <c r="J10" s="241">
        <f t="shared" si="0"/>
        <v>0</v>
      </c>
      <c r="K10" s="241">
        <f t="shared" si="0"/>
        <v>1052</v>
      </c>
      <c r="L10" s="241">
        <f t="shared" si="0"/>
        <v>183</v>
      </c>
      <c r="M10" s="241">
        <f t="shared" si="0"/>
        <v>221</v>
      </c>
      <c r="N10" s="241">
        <f t="shared" si="0"/>
        <v>125</v>
      </c>
      <c r="O10" s="241">
        <f t="shared" si="0"/>
        <v>41</v>
      </c>
      <c r="P10" s="241">
        <f t="shared" si="0"/>
        <v>1811</v>
      </c>
      <c r="Q10" s="241">
        <f t="shared" si="0"/>
        <v>4</v>
      </c>
      <c r="R10" s="241">
        <f t="shared" si="0"/>
        <v>84</v>
      </c>
      <c r="S10" s="241">
        <f t="shared" si="0"/>
        <v>341</v>
      </c>
      <c r="T10" s="241">
        <f t="shared" si="0"/>
        <v>2</v>
      </c>
      <c r="U10" s="241">
        <f t="shared" si="0"/>
        <v>0</v>
      </c>
      <c r="V10" s="241">
        <f t="shared" si="0"/>
        <v>2</v>
      </c>
      <c r="W10" s="241">
        <f t="shared" si="0"/>
        <v>1854</v>
      </c>
      <c r="X10" s="241">
        <f t="shared" si="0"/>
        <v>439</v>
      </c>
      <c r="Y10" s="241">
        <f t="shared" si="0"/>
        <v>5077</v>
      </c>
      <c r="Z10" s="241">
        <f t="shared" si="0"/>
        <v>102</v>
      </c>
      <c r="AA10" s="241">
        <f t="shared" si="0"/>
        <v>381</v>
      </c>
      <c r="AB10" s="241">
        <f t="shared" si="0"/>
        <v>2</v>
      </c>
      <c r="AC10" s="214">
        <f>D10/C10*100</f>
        <v>55.698234349919737</v>
      </c>
      <c r="AD10" s="214">
        <f>W10/C10*100</f>
        <v>21.256592524650308</v>
      </c>
      <c r="AE10" s="245" t="s">
        <v>310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5970</v>
      </c>
      <c r="D12" s="40">
        <f>SUM(E12:J12)</f>
        <v>3047</v>
      </c>
      <c r="E12" s="40">
        <v>2980</v>
      </c>
      <c r="F12" s="40">
        <v>52</v>
      </c>
      <c r="G12" s="40">
        <v>6</v>
      </c>
      <c r="H12" s="40">
        <v>0</v>
      </c>
      <c r="I12" s="40">
        <v>9</v>
      </c>
      <c r="J12" s="40">
        <v>0</v>
      </c>
      <c r="K12" s="40">
        <v>679</v>
      </c>
      <c r="L12" s="358">
        <v>183</v>
      </c>
      <c r="M12" s="358">
        <v>221</v>
      </c>
      <c r="N12" s="40">
        <v>110</v>
      </c>
      <c r="O12" s="40">
        <v>28</v>
      </c>
      <c r="P12" s="40">
        <v>1516</v>
      </c>
      <c r="Q12" s="40">
        <v>4</v>
      </c>
      <c r="R12" s="40">
        <v>41</v>
      </c>
      <c r="S12" s="40">
        <v>246</v>
      </c>
      <c r="T12" s="40">
        <v>1</v>
      </c>
      <c r="U12" s="40">
        <v>0</v>
      </c>
      <c r="V12" s="40">
        <v>2</v>
      </c>
      <c r="W12" s="40">
        <f>O12+P12+U12+V12</f>
        <v>1546</v>
      </c>
      <c r="X12" s="358">
        <v>439</v>
      </c>
      <c r="Y12" s="40">
        <v>3249</v>
      </c>
      <c r="Z12" s="40">
        <v>52</v>
      </c>
      <c r="AA12" s="358">
        <v>381</v>
      </c>
      <c r="AB12" s="358">
        <v>2</v>
      </c>
      <c r="AC12" s="249">
        <f>D12/C12*100</f>
        <v>51.038525963149084</v>
      </c>
      <c r="AD12" s="249">
        <f>W12/C12*100</f>
        <v>25.896147403685095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2752</v>
      </c>
      <c r="D13" s="40">
        <f>SUM(E13:J13)</f>
        <v>1811</v>
      </c>
      <c r="E13" s="40">
        <v>1757</v>
      </c>
      <c r="F13" s="40">
        <v>50</v>
      </c>
      <c r="G13" s="40">
        <v>4</v>
      </c>
      <c r="H13" s="40">
        <v>0</v>
      </c>
      <c r="I13" s="40">
        <v>0</v>
      </c>
      <c r="J13" s="40">
        <v>0</v>
      </c>
      <c r="K13" s="40">
        <v>373</v>
      </c>
      <c r="L13" s="358"/>
      <c r="M13" s="358"/>
      <c r="N13" s="40">
        <v>15</v>
      </c>
      <c r="O13" s="40">
        <v>13</v>
      </c>
      <c r="P13" s="40">
        <v>295</v>
      </c>
      <c r="Q13" s="40">
        <v>0</v>
      </c>
      <c r="R13" s="40">
        <v>43</v>
      </c>
      <c r="S13" s="40">
        <v>95</v>
      </c>
      <c r="T13" s="40">
        <v>1</v>
      </c>
      <c r="U13" s="40">
        <v>0</v>
      </c>
      <c r="V13" s="40">
        <v>0</v>
      </c>
      <c r="W13" s="40">
        <f>O13+P13+U13+V13</f>
        <v>308</v>
      </c>
      <c r="X13" s="358"/>
      <c r="Y13" s="40">
        <v>1828</v>
      </c>
      <c r="Z13" s="40">
        <v>50</v>
      </c>
      <c r="AA13" s="358"/>
      <c r="AB13" s="358"/>
      <c r="AC13" s="249">
        <f>D13/C13*100</f>
        <v>65.806686046511629</v>
      </c>
      <c r="AD13" s="249">
        <f>W13/C13*100</f>
        <v>11.19186046511628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340" customFormat="1" ht="18" customHeight="1">
      <c r="A15" s="349" t="s">
        <v>170</v>
      </c>
      <c r="B15" s="356"/>
      <c r="C15" s="337">
        <f>SUM(C17:C34)</f>
        <v>7876</v>
      </c>
      <c r="D15" s="338">
        <f t="shared" ref="D15:AB15" si="1">SUM(D17:D34)</f>
        <v>4651</v>
      </c>
      <c r="E15" s="338">
        <f t="shared" si="1"/>
        <v>4546</v>
      </c>
      <c r="F15" s="338">
        <f t="shared" si="1"/>
        <v>87</v>
      </c>
      <c r="G15" s="338">
        <f t="shared" si="1"/>
        <v>9</v>
      </c>
      <c r="H15" s="338">
        <f t="shared" si="1"/>
        <v>0</v>
      </c>
      <c r="I15" s="338">
        <f t="shared" si="1"/>
        <v>9</v>
      </c>
      <c r="J15" s="338">
        <f t="shared" si="1"/>
        <v>0</v>
      </c>
      <c r="K15" s="338">
        <f t="shared" si="1"/>
        <v>886</v>
      </c>
      <c r="L15" s="338">
        <f t="shared" si="1"/>
        <v>183</v>
      </c>
      <c r="M15" s="338">
        <f t="shared" si="1"/>
        <v>194</v>
      </c>
      <c r="N15" s="338">
        <f t="shared" si="1"/>
        <v>95</v>
      </c>
      <c r="O15" s="338">
        <f t="shared" si="1"/>
        <v>24</v>
      </c>
      <c r="P15" s="338">
        <f t="shared" si="1"/>
        <v>1437</v>
      </c>
      <c r="Q15" s="338">
        <f t="shared" si="1"/>
        <v>4</v>
      </c>
      <c r="R15" s="338">
        <f t="shared" si="1"/>
        <v>70</v>
      </c>
      <c r="S15" s="338">
        <f t="shared" si="1"/>
        <v>330</v>
      </c>
      <c r="T15" s="338">
        <f t="shared" si="1"/>
        <v>2</v>
      </c>
      <c r="U15" s="338">
        <f t="shared" si="1"/>
        <v>0</v>
      </c>
      <c r="V15" s="338">
        <f>SUM(V17:V34)</f>
        <v>2</v>
      </c>
      <c r="W15" s="338">
        <f t="shared" si="1"/>
        <v>1463</v>
      </c>
      <c r="X15" s="338">
        <f t="shared" si="1"/>
        <v>372</v>
      </c>
      <c r="Y15" s="338">
        <f t="shared" si="1"/>
        <v>4883</v>
      </c>
      <c r="Z15" s="338">
        <f t="shared" si="1"/>
        <v>87</v>
      </c>
      <c r="AA15" s="338">
        <f t="shared" si="1"/>
        <v>381</v>
      </c>
      <c r="AB15" s="338">
        <f t="shared" si="1"/>
        <v>2</v>
      </c>
      <c r="AC15" s="339">
        <f t="shared" ref="AC15:AC46" si="2">D15/C15*100</f>
        <v>59.052818689690199</v>
      </c>
      <c r="AD15" s="339">
        <f t="shared" ref="AD15:AD65" si="3">W15/C15*100</f>
        <v>18.575418994413408</v>
      </c>
      <c r="AE15" s="347" t="s">
        <v>170</v>
      </c>
      <c r="AF15" s="351"/>
    </row>
    <row r="16" spans="1:32" s="340" customFormat="1" ht="18" customHeight="1">
      <c r="A16" s="341"/>
      <c r="B16" s="342" t="s">
        <v>148</v>
      </c>
      <c r="C16" s="337">
        <f>SUM(C17:C21)</f>
        <v>4840</v>
      </c>
      <c r="D16" s="338">
        <f t="shared" ref="D16:AB16" si="4">SUM(D17:D21)</f>
        <v>3228</v>
      </c>
      <c r="E16" s="338">
        <f t="shared" si="4"/>
        <v>3167</v>
      </c>
      <c r="F16" s="338">
        <f t="shared" si="4"/>
        <v>54</v>
      </c>
      <c r="G16" s="338">
        <f t="shared" si="4"/>
        <v>7</v>
      </c>
      <c r="H16" s="338">
        <f t="shared" si="4"/>
        <v>0</v>
      </c>
      <c r="I16" s="338">
        <f t="shared" si="4"/>
        <v>0</v>
      </c>
      <c r="J16" s="338">
        <f t="shared" si="4"/>
        <v>0</v>
      </c>
      <c r="K16" s="338">
        <f t="shared" si="4"/>
        <v>495</v>
      </c>
      <c r="L16" s="338">
        <f t="shared" si="4"/>
        <v>136</v>
      </c>
      <c r="M16" s="338">
        <f t="shared" si="4"/>
        <v>149</v>
      </c>
      <c r="N16" s="338">
        <f t="shared" si="4"/>
        <v>33</v>
      </c>
      <c r="O16" s="338">
        <f t="shared" si="4"/>
        <v>13</v>
      </c>
      <c r="P16" s="338">
        <f t="shared" si="4"/>
        <v>534</v>
      </c>
      <c r="Q16" s="338">
        <f t="shared" si="4"/>
        <v>0</v>
      </c>
      <c r="R16" s="338">
        <f t="shared" si="4"/>
        <v>42</v>
      </c>
      <c r="S16" s="338">
        <f t="shared" si="4"/>
        <v>208</v>
      </c>
      <c r="T16" s="338">
        <f t="shared" si="4"/>
        <v>2</v>
      </c>
      <c r="U16" s="338">
        <f t="shared" si="4"/>
        <v>0</v>
      </c>
      <c r="V16" s="338">
        <f>SUM(V17:V21)</f>
        <v>0</v>
      </c>
      <c r="W16" s="338">
        <f t="shared" si="4"/>
        <v>547</v>
      </c>
      <c r="X16" s="338">
        <f t="shared" si="4"/>
        <v>152</v>
      </c>
      <c r="Y16" s="338">
        <f t="shared" si="4"/>
        <v>3456</v>
      </c>
      <c r="Z16" s="338">
        <f t="shared" si="4"/>
        <v>54</v>
      </c>
      <c r="AA16" s="338">
        <f t="shared" si="4"/>
        <v>352</v>
      </c>
      <c r="AB16" s="338">
        <f t="shared" si="4"/>
        <v>2</v>
      </c>
      <c r="AC16" s="339">
        <f t="shared" si="2"/>
        <v>66.694214876033058</v>
      </c>
      <c r="AD16" s="339">
        <f t="shared" si="3"/>
        <v>11.301652892561984</v>
      </c>
      <c r="AE16" s="343" t="s">
        <v>148</v>
      </c>
      <c r="AF16" s="341"/>
    </row>
    <row r="17" spans="1:32" s="97" customFormat="1" ht="18" customHeight="1">
      <c r="A17" s="111"/>
      <c r="B17" s="112" t="s">
        <v>23</v>
      </c>
      <c r="C17" s="258">
        <f t="shared" ref="C17:C34" si="5">D17+K17+L17+M17+N17+O17+P17+Q17+R17+S17+T17</f>
        <v>1289</v>
      </c>
      <c r="D17" s="98">
        <f t="shared" ref="D17:D33" si="6">SUM(E17:J17)</f>
        <v>728</v>
      </c>
      <c r="E17" s="96">
        <v>715</v>
      </c>
      <c r="F17" s="96">
        <v>12</v>
      </c>
      <c r="G17" s="96">
        <v>1</v>
      </c>
      <c r="H17" s="96">
        <v>0</v>
      </c>
      <c r="I17" s="96">
        <v>0</v>
      </c>
      <c r="J17" s="96">
        <v>0</v>
      </c>
      <c r="K17" s="96">
        <v>169</v>
      </c>
      <c r="L17" s="96">
        <v>29</v>
      </c>
      <c r="M17" s="96">
        <v>42</v>
      </c>
      <c r="N17" s="96">
        <v>7</v>
      </c>
      <c r="O17" s="96">
        <v>12</v>
      </c>
      <c r="P17" s="96">
        <v>232</v>
      </c>
      <c r="Q17" s="96">
        <v>0</v>
      </c>
      <c r="R17" s="96">
        <v>18</v>
      </c>
      <c r="S17" s="96">
        <v>52</v>
      </c>
      <c r="T17" s="96">
        <v>0</v>
      </c>
      <c r="U17" s="98">
        <v>0</v>
      </c>
      <c r="V17" s="96">
        <v>0</v>
      </c>
      <c r="W17" s="96">
        <f t="shared" ref="W17:W34" si="7">O17+P17+U17+V17</f>
        <v>244</v>
      </c>
      <c r="X17" s="96">
        <v>74</v>
      </c>
      <c r="Y17" s="96">
        <v>791</v>
      </c>
      <c r="Z17" s="96">
        <v>12</v>
      </c>
      <c r="AA17" s="96">
        <v>31</v>
      </c>
      <c r="AB17" s="96">
        <v>0</v>
      </c>
      <c r="AC17" s="259">
        <f t="shared" si="2"/>
        <v>56.477889837083005</v>
      </c>
      <c r="AD17" s="259">
        <f t="shared" si="3"/>
        <v>18.929402637703646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5"/>
        <v>1455</v>
      </c>
      <c r="D18" s="98">
        <f t="shared" si="6"/>
        <v>986</v>
      </c>
      <c r="E18" s="96">
        <v>976</v>
      </c>
      <c r="F18" s="96">
        <v>8</v>
      </c>
      <c r="G18" s="96">
        <v>2</v>
      </c>
      <c r="H18" s="96">
        <v>0</v>
      </c>
      <c r="I18" s="96">
        <v>0</v>
      </c>
      <c r="J18" s="96">
        <v>0</v>
      </c>
      <c r="K18" s="96">
        <v>116</v>
      </c>
      <c r="L18" s="96">
        <v>66</v>
      </c>
      <c r="M18" s="96">
        <v>34</v>
      </c>
      <c r="N18" s="96">
        <v>17</v>
      </c>
      <c r="O18" s="96">
        <v>0</v>
      </c>
      <c r="P18" s="96">
        <v>172</v>
      </c>
      <c r="Q18" s="96">
        <v>0</v>
      </c>
      <c r="R18" s="96">
        <v>9</v>
      </c>
      <c r="S18" s="96">
        <v>54</v>
      </c>
      <c r="T18" s="96">
        <v>1</v>
      </c>
      <c r="U18" s="98">
        <v>0</v>
      </c>
      <c r="V18" s="96">
        <v>0</v>
      </c>
      <c r="W18" s="96">
        <f t="shared" si="7"/>
        <v>172</v>
      </c>
      <c r="X18" s="96">
        <v>48</v>
      </c>
      <c r="Y18" s="96">
        <v>1066</v>
      </c>
      <c r="Z18" s="96">
        <v>8</v>
      </c>
      <c r="AA18" s="96">
        <v>122</v>
      </c>
      <c r="AB18" s="96">
        <v>0</v>
      </c>
      <c r="AC18" s="259">
        <f t="shared" si="2"/>
        <v>67.766323024054984</v>
      </c>
      <c r="AD18" s="259">
        <f t="shared" si="3"/>
        <v>11.821305841924397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5"/>
        <v>736</v>
      </c>
      <c r="D19" s="98">
        <f t="shared" si="6"/>
        <v>531</v>
      </c>
      <c r="E19" s="96">
        <v>508</v>
      </c>
      <c r="F19" s="96">
        <v>23</v>
      </c>
      <c r="G19" s="96">
        <v>0</v>
      </c>
      <c r="H19" s="96">
        <v>0</v>
      </c>
      <c r="I19" s="96">
        <v>0</v>
      </c>
      <c r="J19" s="96">
        <v>0</v>
      </c>
      <c r="K19" s="96">
        <v>49</v>
      </c>
      <c r="L19" s="96">
        <v>25</v>
      </c>
      <c r="M19" s="96">
        <v>39</v>
      </c>
      <c r="N19" s="96">
        <v>0</v>
      </c>
      <c r="O19" s="96">
        <v>0</v>
      </c>
      <c r="P19" s="96">
        <v>34</v>
      </c>
      <c r="Q19" s="96">
        <v>0</v>
      </c>
      <c r="R19" s="96">
        <v>5</v>
      </c>
      <c r="S19" s="96">
        <v>53</v>
      </c>
      <c r="T19" s="96">
        <v>0</v>
      </c>
      <c r="U19" s="98">
        <v>0</v>
      </c>
      <c r="V19" s="96">
        <v>0</v>
      </c>
      <c r="W19" s="96">
        <f t="shared" si="7"/>
        <v>34</v>
      </c>
      <c r="X19" s="96">
        <v>17</v>
      </c>
      <c r="Y19" s="96">
        <v>593</v>
      </c>
      <c r="Z19" s="96">
        <v>23</v>
      </c>
      <c r="AA19" s="96">
        <v>115</v>
      </c>
      <c r="AB19" s="96">
        <v>0</v>
      </c>
      <c r="AC19" s="259">
        <f t="shared" si="2"/>
        <v>72.146739130434781</v>
      </c>
      <c r="AD19" s="259">
        <f t="shared" si="3"/>
        <v>4.6195652173913038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5"/>
        <v>572</v>
      </c>
      <c r="D20" s="98">
        <f t="shared" si="6"/>
        <v>441</v>
      </c>
      <c r="E20" s="96">
        <v>433</v>
      </c>
      <c r="F20" s="96">
        <v>6</v>
      </c>
      <c r="G20" s="96">
        <v>2</v>
      </c>
      <c r="H20" s="96">
        <v>0</v>
      </c>
      <c r="I20" s="96">
        <v>0</v>
      </c>
      <c r="J20" s="96">
        <v>0</v>
      </c>
      <c r="K20" s="96">
        <v>51</v>
      </c>
      <c r="L20" s="96">
        <v>5</v>
      </c>
      <c r="M20" s="96">
        <v>18</v>
      </c>
      <c r="N20" s="96">
        <v>2</v>
      </c>
      <c r="O20" s="96">
        <v>1</v>
      </c>
      <c r="P20" s="96">
        <v>23</v>
      </c>
      <c r="Q20" s="96">
        <v>0</v>
      </c>
      <c r="R20" s="96">
        <v>0</v>
      </c>
      <c r="S20" s="96">
        <v>31</v>
      </c>
      <c r="T20" s="96">
        <v>0</v>
      </c>
      <c r="U20" s="98">
        <v>0</v>
      </c>
      <c r="V20" s="96">
        <v>0</v>
      </c>
      <c r="W20" s="96">
        <f t="shared" si="7"/>
        <v>24</v>
      </c>
      <c r="X20" s="96">
        <v>3</v>
      </c>
      <c r="Y20" s="96">
        <v>445</v>
      </c>
      <c r="Z20" s="96">
        <v>6</v>
      </c>
      <c r="AA20" s="96">
        <v>48</v>
      </c>
      <c r="AB20" s="96">
        <v>1</v>
      </c>
      <c r="AC20" s="259">
        <f t="shared" si="2"/>
        <v>77.097902097902093</v>
      </c>
      <c r="AD20" s="259">
        <f t="shared" si="3"/>
        <v>4.1958041958041958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5"/>
        <v>788</v>
      </c>
      <c r="D21" s="98">
        <f t="shared" si="6"/>
        <v>542</v>
      </c>
      <c r="E21" s="96">
        <v>535</v>
      </c>
      <c r="F21" s="96">
        <v>5</v>
      </c>
      <c r="G21" s="96">
        <v>2</v>
      </c>
      <c r="H21" s="96">
        <v>0</v>
      </c>
      <c r="I21" s="96">
        <v>0</v>
      </c>
      <c r="J21" s="96">
        <v>0</v>
      </c>
      <c r="K21" s="96">
        <v>110</v>
      </c>
      <c r="L21" s="96">
        <v>11</v>
      </c>
      <c r="M21" s="96">
        <v>16</v>
      </c>
      <c r="N21" s="96">
        <v>7</v>
      </c>
      <c r="O21" s="96">
        <v>0</v>
      </c>
      <c r="P21" s="96">
        <v>73</v>
      </c>
      <c r="Q21" s="96">
        <v>0</v>
      </c>
      <c r="R21" s="96">
        <v>10</v>
      </c>
      <c r="S21" s="96">
        <v>18</v>
      </c>
      <c r="T21" s="96">
        <v>1</v>
      </c>
      <c r="U21" s="98">
        <v>0</v>
      </c>
      <c r="V21" s="96">
        <v>0</v>
      </c>
      <c r="W21" s="96">
        <f t="shared" si="7"/>
        <v>73</v>
      </c>
      <c r="X21" s="96">
        <v>10</v>
      </c>
      <c r="Y21" s="96">
        <v>561</v>
      </c>
      <c r="Z21" s="96">
        <v>5</v>
      </c>
      <c r="AA21" s="96">
        <v>36</v>
      </c>
      <c r="AB21" s="96">
        <v>1</v>
      </c>
      <c r="AC21" s="259">
        <f t="shared" si="2"/>
        <v>68.781725888324871</v>
      </c>
      <c r="AD21" s="259">
        <f t="shared" si="3"/>
        <v>9.2639593908629436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5"/>
        <v>560</v>
      </c>
      <c r="D22" s="98">
        <f t="shared" si="6"/>
        <v>234</v>
      </c>
      <c r="E22" s="96">
        <v>224</v>
      </c>
      <c r="F22" s="96">
        <v>4</v>
      </c>
      <c r="G22" s="96">
        <v>0</v>
      </c>
      <c r="H22" s="96">
        <v>0</v>
      </c>
      <c r="I22" s="96">
        <v>6</v>
      </c>
      <c r="J22" s="96">
        <v>0</v>
      </c>
      <c r="K22" s="96">
        <v>60</v>
      </c>
      <c r="L22" s="96">
        <v>30</v>
      </c>
      <c r="M22" s="96">
        <v>2</v>
      </c>
      <c r="N22" s="96">
        <v>8</v>
      </c>
      <c r="O22" s="96">
        <v>2</v>
      </c>
      <c r="P22" s="96">
        <v>195</v>
      </c>
      <c r="Q22" s="96">
        <v>1</v>
      </c>
      <c r="R22" s="96">
        <v>8</v>
      </c>
      <c r="S22" s="96">
        <v>20</v>
      </c>
      <c r="T22" s="96">
        <v>0</v>
      </c>
      <c r="U22" s="98">
        <v>0</v>
      </c>
      <c r="V22" s="96">
        <v>1</v>
      </c>
      <c r="W22" s="96">
        <f t="shared" si="7"/>
        <v>198</v>
      </c>
      <c r="X22" s="96">
        <v>42</v>
      </c>
      <c r="Y22" s="96">
        <v>234</v>
      </c>
      <c r="Z22" s="96">
        <v>4</v>
      </c>
      <c r="AA22" s="96">
        <v>16</v>
      </c>
      <c r="AB22" s="96">
        <v>0</v>
      </c>
      <c r="AC22" s="259">
        <f t="shared" si="2"/>
        <v>41.785714285714285</v>
      </c>
      <c r="AD22" s="259">
        <f t="shared" si="3"/>
        <v>35.357142857142861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5"/>
        <v>138</v>
      </c>
      <c r="D23" s="98">
        <f t="shared" si="6"/>
        <v>60</v>
      </c>
      <c r="E23" s="96">
        <v>57</v>
      </c>
      <c r="F23" s="96">
        <v>3</v>
      </c>
      <c r="G23" s="96">
        <v>0</v>
      </c>
      <c r="H23" s="96">
        <v>0</v>
      </c>
      <c r="I23" s="96">
        <v>0</v>
      </c>
      <c r="J23" s="96">
        <v>0</v>
      </c>
      <c r="K23" s="96">
        <v>42</v>
      </c>
      <c r="L23" s="96">
        <v>0</v>
      </c>
      <c r="M23" s="96">
        <v>0</v>
      </c>
      <c r="N23" s="96">
        <v>0</v>
      </c>
      <c r="O23" s="96">
        <v>0</v>
      </c>
      <c r="P23" s="96">
        <v>30</v>
      </c>
      <c r="Q23" s="96">
        <v>0</v>
      </c>
      <c r="R23" s="96">
        <v>1</v>
      </c>
      <c r="S23" s="96">
        <v>5</v>
      </c>
      <c r="T23" s="96">
        <v>0</v>
      </c>
      <c r="U23" s="98">
        <v>0</v>
      </c>
      <c r="V23" s="96">
        <v>0</v>
      </c>
      <c r="W23" s="96">
        <f t="shared" si="7"/>
        <v>30</v>
      </c>
      <c r="X23" s="96">
        <v>5</v>
      </c>
      <c r="Y23" s="96">
        <v>61</v>
      </c>
      <c r="Z23" s="96">
        <v>3</v>
      </c>
      <c r="AA23" s="96">
        <v>0</v>
      </c>
      <c r="AB23" s="96">
        <v>0</v>
      </c>
      <c r="AC23" s="259">
        <f t="shared" si="2"/>
        <v>43.478260869565219</v>
      </c>
      <c r="AD23" s="259">
        <f t="shared" si="3"/>
        <v>21.739130434782609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5"/>
        <v>236</v>
      </c>
      <c r="D24" s="98">
        <f t="shared" si="6"/>
        <v>93</v>
      </c>
      <c r="E24" s="96">
        <v>89</v>
      </c>
      <c r="F24" s="96">
        <v>1</v>
      </c>
      <c r="G24" s="96">
        <v>0</v>
      </c>
      <c r="H24" s="96">
        <v>0</v>
      </c>
      <c r="I24" s="96">
        <v>3</v>
      </c>
      <c r="J24" s="96">
        <v>0</v>
      </c>
      <c r="K24" s="96">
        <v>42</v>
      </c>
      <c r="L24" s="96">
        <v>0</v>
      </c>
      <c r="M24" s="96">
        <v>3</v>
      </c>
      <c r="N24" s="96">
        <v>3</v>
      </c>
      <c r="O24" s="96">
        <v>1</v>
      </c>
      <c r="P24" s="96">
        <v>80</v>
      </c>
      <c r="Q24" s="96">
        <v>0</v>
      </c>
      <c r="R24" s="96">
        <v>1</v>
      </c>
      <c r="S24" s="96">
        <v>13</v>
      </c>
      <c r="T24" s="96">
        <v>0</v>
      </c>
      <c r="U24" s="98">
        <v>0</v>
      </c>
      <c r="V24" s="96">
        <v>0</v>
      </c>
      <c r="W24" s="96">
        <f t="shared" si="7"/>
        <v>81</v>
      </c>
      <c r="X24" s="96">
        <v>22</v>
      </c>
      <c r="Y24" s="96">
        <v>89</v>
      </c>
      <c r="Z24" s="96">
        <v>1</v>
      </c>
      <c r="AA24" s="96">
        <v>0</v>
      </c>
      <c r="AB24" s="96">
        <v>0</v>
      </c>
      <c r="AC24" s="259">
        <f t="shared" si="2"/>
        <v>39.406779661016948</v>
      </c>
      <c r="AD24" s="259">
        <f t="shared" si="3"/>
        <v>34.322033898305079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5"/>
        <v>282</v>
      </c>
      <c r="D25" s="98">
        <f t="shared" si="6"/>
        <v>129</v>
      </c>
      <c r="E25" s="96">
        <v>129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13</v>
      </c>
      <c r="L25" s="96">
        <v>3</v>
      </c>
      <c r="M25" s="96">
        <v>4</v>
      </c>
      <c r="N25" s="96">
        <v>6</v>
      </c>
      <c r="O25" s="96">
        <v>0</v>
      </c>
      <c r="P25" s="96">
        <v>114</v>
      </c>
      <c r="Q25" s="96">
        <v>0</v>
      </c>
      <c r="R25" s="96">
        <v>0</v>
      </c>
      <c r="S25" s="96">
        <v>13</v>
      </c>
      <c r="T25" s="96">
        <v>0</v>
      </c>
      <c r="U25" s="98">
        <v>0</v>
      </c>
      <c r="V25" s="96">
        <v>0</v>
      </c>
      <c r="W25" s="96">
        <f t="shared" si="7"/>
        <v>114</v>
      </c>
      <c r="X25" s="96">
        <v>47</v>
      </c>
      <c r="Y25" s="96">
        <v>129</v>
      </c>
      <c r="Z25" s="96">
        <v>0</v>
      </c>
      <c r="AA25" s="96">
        <v>0</v>
      </c>
      <c r="AB25" s="96">
        <v>0</v>
      </c>
      <c r="AC25" s="259">
        <f t="shared" si="2"/>
        <v>45.744680851063826</v>
      </c>
      <c r="AD25" s="259">
        <f t="shared" si="3"/>
        <v>40.425531914893611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5"/>
        <v>237</v>
      </c>
      <c r="D26" s="98">
        <f t="shared" si="6"/>
        <v>103</v>
      </c>
      <c r="E26" s="96">
        <v>98</v>
      </c>
      <c r="F26" s="96">
        <v>5</v>
      </c>
      <c r="G26" s="96">
        <v>0</v>
      </c>
      <c r="H26" s="96">
        <v>0</v>
      </c>
      <c r="I26" s="96">
        <v>0</v>
      </c>
      <c r="J26" s="96">
        <v>0</v>
      </c>
      <c r="K26" s="96">
        <v>54</v>
      </c>
      <c r="L26" s="96">
        <v>0</v>
      </c>
      <c r="M26" s="96">
        <v>2</v>
      </c>
      <c r="N26" s="96">
        <v>6</v>
      </c>
      <c r="O26" s="96">
        <v>3</v>
      </c>
      <c r="P26" s="96">
        <v>65</v>
      </c>
      <c r="Q26" s="96">
        <v>0</v>
      </c>
      <c r="R26" s="96">
        <v>0</v>
      </c>
      <c r="S26" s="96">
        <v>4</v>
      </c>
      <c r="T26" s="96">
        <v>0</v>
      </c>
      <c r="U26" s="98">
        <v>0</v>
      </c>
      <c r="V26" s="96">
        <v>0</v>
      </c>
      <c r="W26" s="96">
        <f t="shared" si="7"/>
        <v>68</v>
      </c>
      <c r="X26" s="96">
        <v>13</v>
      </c>
      <c r="Y26" s="96">
        <v>102</v>
      </c>
      <c r="Z26" s="96">
        <v>5</v>
      </c>
      <c r="AA26" s="96">
        <v>0</v>
      </c>
      <c r="AB26" s="96">
        <v>0</v>
      </c>
      <c r="AC26" s="259">
        <f t="shared" si="2"/>
        <v>43.459915611814345</v>
      </c>
      <c r="AD26" s="259">
        <f t="shared" si="3"/>
        <v>28.691983122362867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5"/>
        <v>56</v>
      </c>
      <c r="D27" s="98">
        <f t="shared" si="6"/>
        <v>33</v>
      </c>
      <c r="E27" s="96">
        <v>33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6</v>
      </c>
      <c r="L27" s="96">
        <v>1</v>
      </c>
      <c r="M27" s="96">
        <v>0</v>
      </c>
      <c r="N27" s="96">
        <v>2</v>
      </c>
      <c r="O27" s="96">
        <v>0</v>
      </c>
      <c r="P27" s="96">
        <v>14</v>
      </c>
      <c r="Q27" s="96">
        <v>0</v>
      </c>
      <c r="R27" s="96">
        <v>0</v>
      </c>
      <c r="S27" s="96">
        <v>0</v>
      </c>
      <c r="T27" s="96">
        <v>0</v>
      </c>
      <c r="U27" s="98">
        <v>0</v>
      </c>
      <c r="V27" s="96">
        <v>0</v>
      </c>
      <c r="W27" s="96">
        <f t="shared" si="7"/>
        <v>14</v>
      </c>
      <c r="X27" s="96">
        <v>3</v>
      </c>
      <c r="Y27" s="96">
        <v>33</v>
      </c>
      <c r="Z27" s="96">
        <v>0</v>
      </c>
      <c r="AA27" s="96">
        <v>3</v>
      </c>
      <c r="AB27" s="96">
        <v>0</v>
      </c>
      <c r="AC27" s="259">
        <f t="shared" si="2"/>
        <v>58.928571428571431</v>
      </c>
      <c r="AD27" s="259">
        <f t="shared" si="3"/>
        <v>25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5"/>
        <v>152</v>
      </c>
      <c r="D28" s="98">
        <f t="shared" si="6"/>
        <v>110</v>
      </c>
      <c r="E28" s="96">
        <v>108</v>
      </c>
      <c r="F28" s="96">
        <v>2</v>
      </c>
      <c r="G28" s="96">
        <v>0</v>
      </c>
      <c r="H28" s="96">
        <v>0</v>
      </c>
      <c r="I28" s="96">
        <v>0</v>
      </c>
      <c r="J28" s="96">
        <v>0</v>
      </c>
      <c r="K28" s="96">
        <v>5</v>
      </c>
      <c r="L28" s="96">
        <v>0</v>
      </c>
      <c r="M28" s="96">
        <v>0</v>
      </c>
      <c r="N28" s="96">
        <v>3</v>
      </c>
      <c r="O28" s="96">
        <v>0</v>
      </c>
      <c r="P28" s="96">
        <v>18</v>
      </c>
      <c r="Q28" s="96">
        <v>2</v>
      </c>
      <c r="R28" s="96">
        <v>1</v>
      </c>
      <c r="S28" s="96">
        <v>13</v>
      </c>
      <c r="T28" s="96">
        <v>0</v>
      </c>
      <c r="U28" s="98">
        <v>0</v>
      </c>
      <c r="V28" s="96">
        <v>0</v>
      </c>
      <c r="W28" s="96">
        <f t="shared" si="7"/>
        <v>18</v>
      </c>
      <c r="X28" s="96">
        <v>3</v>
      </c>
      <c r="Y28" s="96">
        <v>119</v>
      </c>
      <c r="Z28" s="96">
        <v>2</v>
      </c>
      <c r="AA28" s="96">
        <v>1</v>
      </c>
      <c r="AB28" s="96">
        <v>0</v>
      </c>
      <c r="AC28" s="259">
        <f t="shared" si="2"/>
        <v>72.368421052631575</v>
      </c>
      <c r="AD28" s="259">
        <f t="shared" si="3"/>
        <v>11.842105263157894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5"/>
        <v>95</v>
      </c>
      <c r="D29" s="98">
        <f t="shared" si="6"/>
        <v>37</v>
      </c>
      <c r="E29" s="96">
        <v>35</v>
      </c>
      <c r="F29" s="96">
        <v>2</v>
      </c>
      <c r="G29" s="96">
        <v>0</v>
      </c>
      <c r="H29" s="96">
        <v>0</v>
      </c>
      <c r="I29" s="96">
        <v>0</v>
      </c>
      <c r="J29" s="96">
        <v>0</v>
      </c>
      <c r="K29" s="96">
        <v>29</v>
      </c>
      <c r="L29" s="96">
        <v>0</v>
      </c>
      <c r="M29" s="96">
        <v>0</v>
      </c>
      <c r="N29" s="96">
        <v>7</v>
      </c>
      <c r="O29" s="96">
        <v>0</v>
      </c>
      <c r="P29" s="96">
        <v>19</v>
      </c>
      <c r="Q29" s="96">
        <v>0</v>
      </c>
      <c r="R29" s="96">
        <v>2</v>
      </c>
      <c r="S29" s="96">
        <v>1</v>
      </c>
      <c r="T29" s="96">
        <v>0</v>
      </c>
      <c r="U29" s="98">
        <v>0</v>
      </c>
      <c r="V29" s="96">
        <v>0</v>
      </c>
      <c r="W29" s="96">
        <f t="shared" si="7"/>
        <v>19</v>
      </c>
      <c r="X29" s="96">
        <v>6</v>
      </c>
      <c r="Y29" s="96">
        <v>35</v>
      </c>
      <c r="Z29" s="96">
        <v>2</v>
      </c>
      <c r="AA29" s="96">
        <v>0</v>
      </c>
      <c r="AB29" s="96">
        <v>0</v>
      </c>
      <c r="AC29" s="259">
        <f t="shared" si="2"/>
        <v>38.94736842105263</v>
      </c>
      <c r="AD29" s="259">
        <f t="shared" si="3"/>
        <v>20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5"/>
        <v>240</v>
      </c>
      <c r="D30" s="98">
        <f t="shared" si="6"/>
        <v>94</v>
      </c>
      <c r="E30" s="96">
        <v>92</v>
      </c>
      <c r="F30" s="96">
        <v>2</v>
      </c>
      <c r="G30" s="96">
        <v>0</v>
      </c>
      <c r="H30" s="96">
        <v>0</v>
      </c>
      <c r="I30" s="96">
        <v>0</v>
      </c>
      <c r="J30" s="96">
        <v>0</v>
      </c>
      <c r="K30" s="96">
        <v>35</v>
      </c>
      <c r="L30" s="96">
        <v>10</v>
      </c>
      <c r="M30" s="96">
        <v>0</v>
      </c>
      <c r="N30" s="96">
        <v>12</v>
      </c>
      <c r="O30" s="96">
        <v>3</v>
      </c>
      <c r="P30" s="96">
        <v>76</v>
      </c>
      <c r="Q30" s="96">
        <v>0</v>
      </c>
      <c r="R30" s="96">
        <v>0</v>
      </c>
      <c r="S30" s="96">
        <v>10</v>
      </c>
      <c r="T30" s="96">
        <v>0</v>
      </c>
      <c r="U30" s="98">
        <v>0</v>
      </c>
      <c r="V30" s="96">
        <v>0</v>
      </c>
      <c r="W30" s="96">
        <f t="shared" si="7"/>
        <v>79</v>
      </c>
      <c r="X30" s="96">
        <v>17</v>
      </c>
      <c r="Y30" s="96">
        <v>101</v>
      </c>
      <c r="Z30" s="96">
        <v>2</v>
      </c>
      <c r="AA30" s="96">
        <v>6</v>
      </c>
      <c r="AB30" s="96">
        <v>0</v>
      </c>
      <c r="AC30" s="259">
        <f t="shared" si="2"/>
        <v>39.166666666666664</v>
      </c>
      <c r="AD30" s="259">
        <f t="shared" si="3"/>
        <v>32.916666666666664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5"/>
        <v>165</v>
      </c>
      <c r="D31" s="98">
        <f t="shared" si="6"/>
        <v>64</v>
      </c>
      <c r="E31" s="96">
        <v>59</v>
      </c>
      <c r="F31" s="96">
        <v>4</v>
      </c>
      <c r="G31" s="96">
        <v>1</v>
      </c>
      <c r="H31" s="96">
        <v>0</v>
      </c>
      <c r="I31" s="96">
        <v>0</v>
      </c>
      <c r="J31" s="96">
        <v>0</v>
      </c>
      <c r="K31" s="96">
        <v>31</v>
      </c>
      <c r="L31" s="96">
        <v>0</v>
      </c>
      <c r="M31" s="96">
        <v>0</v>
      </c>
      <c r="N31" s="96">
        <v>5</v>
      </c>
      <c r="O31" s="96">
        <v>0</v>
      </c>
      <c r="P31" s="96">
        <v>60</v>
      </c>
      <c r="Q31" s="96">
        <v>0</v>
      </c>
      <c r="R31" s="96">
        <v>0</v>
      </c>
      <c r="S31" s="96">
        <v>5</v>
      </c>
      <c r="T31" s="96">
        <v>0</v>
      </c>
      <c r="U31" s="98">
        <v>0</v>
      </c>
      <c r="V31" s="96">
        <v>0</v>
      </c>
      <c r="W31" s="96">
        <f t="shared" si="7"/>
        <v>60</v>
      </c>
      <c r="X31" s="96">
        <v>15</v>
      </c>
      <c r="Y31" s="96">
        <v>60</v>
      </c>
      <c r="Z31" s="96">
        <v>4</v>
      </c>
      <c r="AA31" s="96">
        <v>0</v>
      </c>
      <c r="AB31" s="96">
        <v>0</v>
      </c>
      <c r="AC31" s="259">
        <f t="shared" si="2"/>
        <v>38.787878787878789</v>
      </c>
      <c r="AD31" s="259">
        <f t="shared" si="3"/>
        <v>36.363636363636367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5"/>
        <v>109</v>
      </c>
      <c r="D32" s="98">
        <f t="shared" si="6"/>
        <v>54</v>
      </c>
      <c r="E32" s="96">
        <v>52</v>
      </c>
      <c r="F32" s="96">
        <v>2</v>
      </c>
      <c r="G32" s="96">
        <v>0</v>
      </c>
      <c r="H32" s="96">
        <v>0</v>
      </c>
      <c r="I32" s="96">
        <v>0</v>
      </c>
      <c r="J32" s="96">
        <v>0</v>
      </c>
      <c r="K32" s="96">
        <v>15</v>
      </c>
      <c r="L32" s="96">
        <v>0</v>
      </c>
      <c r="M32" s="96">
        <v>5</v>
      </c>
      <c r="N32" s="96">
        <v>0</v>
      </c>
      <c r="O32" s="96">
        <v>0</v>
      </c>
      <c r="P32" s="96">
        <v>24</v>
      </c>
      <c r="Q32" s="96">
        <v>1</v>
      </c>
      <c r="R32" s="96">
        <v>4</v>
      </c>
      <c r="S32" s="96">
        <v>6</v>
      </c>
      <c r="T32" s="96">
        <v>0</v>
      </c>
      <c r="U32" s="98">
        <v>0</v>
      </c>
      <c r="V32" s="96">
        <v>1</v>
      </c>
      <c r="W32" s="96">
        <f t="shared" si="7"/>
        <v>25</v>
      </c>
      <c r="X32" s="96">
        <v>6</v>
      </c>
      <c r="Y32" s="96">
        <v>52</v>
      </c>
      <c r="Z32" s="96">
        <v>2</v>
      </c>
      <c r="AA32" s="96">
        <v>0</v>
      </c>
      <c r="AB32" s="96">
        <v>0</v>
      </c>
      <c r="AC32" s="259">
        <f t="shared" si="2"/>
        <v>49.541284403669728</v>
      </c>
      <c r="AD32" s="259">
        <f t="shared" si="3"/>
        <v>22.935779816513762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5"/>
        <v>635</v>
      </c>
      <c r="D33" s="98">
        <f t="shared" si="6"/>
        <v>301</v>
      </c>
      <c r="E33" s="96">
        <v>292</v>
      </c>
      <c r="F33" s="96">
        <v>8</v>
      </c>
      <c r="G33" s="96">
        <v>1</v>
      </c>
      <c r="H33" s="96">
        <v>0</v>
      </c>
      <c r="I33" s="96">
        <v>0</v>
      </c>
      <c r="J33" s="96">
        <v>0</v>
      </c>
      <c r="K33" s="96">
        <v>45</v>
      </c>
      <c r="L33" s="96">
        <v>3</v>
      </c>
      <c r="M33" s="96">
        <v>29</v>
      </c>
      <c r="N33" s="96">
        <v>10</v>
      </c>
      <c r="O33" s="96">
        <v>2</v>
      </c>
      <c r="P33" s="96">
        <v>207</v>
      </c>
      <c r="Q33" s="96">
        <v>0</v>
      </c>
      <c r="R33" s="96">
        <v>11</v>
      </c>
      <c r="S33" s="96">
        <v>27</v>
      </c>
      <c r="T33" s="96">
        <v>0</v>
      </c>
      <c r="U33" s="98">
        <v>0</v>
      </c>
      <c r="V33" s="96">
        <v>0</v>
      </c>
      <c r="W33" s="96">
        <f t="shared" si="7"/>
        <v>209</v>
      </c>
      <c r="X33" s="96">
        <v>41</v>
      </c>
      <c r="Y33" s="96">
        <v>292</v>
      </c>
      <c r="Z33" s="96">
        <v>8</v>
      </c>
      <c r="AA33" s="96">
        <v>0</v>
      </c>
      <c r="AB33" s="96">
        <v>0</v>
      </c>
      <c r="AC33" s="259">
        <f t="shared" si="2"/>
        <v>47.401574803149607</v>
      </c>
      <c r="AD33" s="259">
        <f t="shared" si="3"/>
        <v>32.913385826771652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5"/>
        <v>131</v>
      </c>
      <c r="D34" s="98">
        <f>SUM(E34:J34)</f>
        <v>111</v>
      </c>
      <c r="E34" s="96">
        <v>111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14</v>
      </c>
      <c r="L34" s="96">
        <v>0</v>
      </c>
      <c r="M34" s="96">
        <v>0</v>
      </c>
      <c r="N34" s="96">
        <v>0</v>
      </c>
      <c r="O34" s="96">
        <v>0</v>
      </c>
      <c r="P34" s="96">
        <v>1</v>
      </c>
      <c r="Q34" s="96">
        <v>0</v>
      </c>
      <c r="R34" s="96">
        <v>0</v>
      </c>
      <c r="S34" s="96">
        <v>5</v>
      </c>
      <c r="T34" s="96">
        <v>0</v>
      </c>
      <c r="U34" s="98">
        <v>0</v>
      </c>
      <c r="V34" s="96">
        <v>0</v>
      </c>
      <c r="W34" s="96">
        <f t="shared" si="7"/>
        <v>1</v>
      </c>
      <c r="X34" s="96">
        <v>0</v>
      </c>
      <c r="Y34" s="96">
        <v>120</v>
      </c>
      <c r="Z34" s="96">
        <v>0</v>
      </c>
      <c r="AA34" s="96">
        <v>3</v>
      </c>
      <c r="AB34" s="96">
        <v>0</v>
      </c>
      <c r="AC34" s="259">
        <f t="shared" si="2"/>
        <v>84.732824427480907</v>
      </c>
      <c r="AD34" s="259">
        <f t="shared" si="3"/>
        <v>0.76335877862595414</v>
      </c>
      <c r="AE34" s="107" t="s">
        <v>206</v>
      </c>
      <c r="AF34" s="106"/>
    </row>
    <row r="35" spans="1:32" s="340" customFormat="1" ht="18" customHeight="1">
      <c r="A35" s="357" t="s">
        <v>171</v>
      </c>
      <c r="B35" s="357"/>
      <c r="C35" s="337">
        <f>SUM(C36:C37)</f>
        <v>30</v>
      </c>
      <c r="D35" s="344">
        <f t="shared" ref="D35:AB35" si="8">SUM(D36:D37)</f>
        <v>9</v>
      </c>
      <c r="E35" s="338">
        <f t="shared" si="8"/>
        <v>7</v>
      </c>
      <c r="F35" s="338">
        <f t="shared" si="8"/>
        <v>2</v>
      </c>
      <c r="G35" s="338">
        <f t="shared" si="8"/>
        <v>0</v>
      </c>
      <c r="H35" s="338">
        <f t="shared" si="8"/>
        <v>0</v>
      </c>
      <c r="I35" s="338">
        <f t="shared" si="8"/>
        <v>0</v>
      </c>
      <c r="J35" s="338">
        <f t="shared" si="8"/>
        <v>0</v>
      </c>
      <c r="K35" s="338">
        <f t="shared" si="8"/>
        <v>3</v>
      </c>
      <c r="L35" s="338">
        <f t="shared" si="8"/>
        <v>0</v>
      </c>
      <c r="M35" s="338">
        <f t="shared" si="8"/>
        <v>1</v>
      </c>
      <c r="N35" s="338">
        <f t="shared" si="8"/>
        <v>1</v>
      </c>
      <c r="O35" s="338">
        <f t="shared" si="8"/>
        <v>0</v>
      </c>
      <c r="P35" s="338">
        <f t="shared" si="8"/>
        <v>14</v>
      </c>
      <c r="Q35" s="338">
        <f t="shared" si="8"/>
        <v>0</v>
      </c>
      <c r="R35" s="338">
        <f t="shared" si="8"/>
        <v>1</v>
      </c>
      <c r="S35" s="338">
        <f t="shared" si="8"/>
        <v>1</v>
      </c>
      <c r="T35" s="338">
        <f t="shared" si="8"/>
        <v>0</v>
      </c>
      <c r="U35" s="344">
        <f t="shared" si="8"/>
        <v>0</v>
      </c>
      <c r="V35" s="345">
        <f>SUM(V36:V37)</f>
        <v>0</v>
      </c>
      <c r="W35" s="345">
        <f t="shared" si="8"/>
        <v>14</v>
      </c>
      <c r="X35" s="338">
        <f t="shared" si="8"/>
        <v>0</v>
      </c>
      <c r="Y35" s="338">
        <f t="shared" si="8"/>
        <v>7</v>
      </c>
      <c r="Z35" s="338">
        <f t="shared" si="8"/>
        <v>2</v>
      </c>
      <c r="AA35" s="338">
        <f t="shared" si="8"/>
        <v>0</v>
      </c>
      <c r="AB35" s="338">
        <f t="shared" si="8"/>
        <v>0</v>
      </c>
      <c r="AC35" s="339">
        <f t="shared" si="2"/>
        <v>30</v>
      </c>
      <c r="AD35" s="339">
        <f t="shared" si="3"/>
        <v>46.666666666666664</v>
      </c>
      <c r="AE35" s="347" t="s">
        <v>171</v>
      </c>
      <c r="AF35" s="348"/>
    </row>
    <row r="36" spans="1:32" s="97" customFormat="1" ht="18" customHeight="1">
      <c r="A36" s="111"/>
      <c r="B36" s="113" t="s">
        <v>35</v>
      </c>
      <c r="C36" s="258">
        <f>D36+K36+L36+M36+N36+O36+P36+Q36+R36+S36+T36</f>
        <v>11</v>
      </c>
      <c r="D36" s="98">
        <f>SUM(E36:J36)</f>
        <v>2</v>
      </c>
      <c r="E36" s="96">
        <v>0</v>
      </c>
      <c r="F36" s="96">
        <v>2</v>
      </c>
      <c r="G36" s="96">
        <v>0</v>
      </c>
      <c r="H36" s="96">
        <v>0</v>
      </c>
      <c r="I36" s="96">
        <v>0</v>
      </c>
      <c r="J36" s="96">
        <v>0</v>
      </c>
      <c r="K36" s="96">
        <v>1</v>
      </c>
      <c r="L36" s="96">
        <v>0</v>
      </c>
      <c r="M36" s="96">
        <v>0</v>
      </c>
      <c r="N36" s="96">
        <v>1</v>
      </c>
      <c r="O36" s="96">
        <v>0</v>
      </c>
      <c r="P36" s="96">
        <v>6</v>
      </c>
      <c r="Q36" s="96">
        <v>0</v>
      </c>
      <c r="R36" s="96">
        <v>0</v>
      </c>
      <c r="S36" s="96">
        <v>1</v>
      </c>
      <c r="T36" s="96">
        <v>0</v>
      </c>
      <c r="U36" s="98">
        <v>0</v>
      </c>
      <c r="V36" s="96">
        <v>0</v>
      </c>
      <c r="W36" s="96">
        <f>O36+P36+U36+V36</f>
        <v>6</v>
      </c>
      <c r="X36" s="96">
        <v>0</v>
      </c>
      <c r="Y36" s="96">
        <v>0</v>
      </c>
      <c r="Z36" s="96">
        <v>2</v>
      </c>
      <c r="AA36" s="96">
        <v>0</v>
      </c>
      <c r="AB36" s="96">
        <v>0</v>
      </c>
      <c r="AC36" s="259">
        <f t="shared" si="2"/>
        <v>18.181818181818183</v>
      </c>
      <c r="AD36" s="259">
        <f t="shared" si="3"/>
        <v>54.54545454545454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19</v>
      </c>
      <c r="D37" s="98">
        <f>SUM(E37:J37)</f>
        <v>7</v>
      </c>
      <c r="E37" s="96">
        <v>7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2</v>
      </c>
      <c r="L37" s="96">
        <v>0</v>
      </c>
      <c r="M37" s="96">
        <v>1</v>
      </c>
      <c r="N37" s="96">
        <v>0</v>
      </c>
      <c r="O37" s="96">
        <v>0</v>
      </c>
      <c r="P37" s="96">
        <v>8</v>
      </c>
      <c r="Q37" s="96">
        <v>0</v>
      </c>
      <c r="R37" s="96">
        <v>1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8</v>
      </c>
      <c r="X37" s="96">
        <v>0</v>
      </c>
      <c r="Y37" s="96">
        <v>7</v>
      </c>
      <c r="Z37" s="96">
        <v>0</v>
      </c>
      <c r="AA37" s="96">
        <v>0</v>
      </c>
      <c r="AB37" s="96">
        <v>0</v>
      </c>
      <c r="AC37" s="259">
        <f t="shared" si="2"/>
        <v>36.84210526315789</v>
      </c>
      <c r="AD37" s="259">
        <f t="shared" si="3"/>
        <v>42.105263157894733</v>
      </c>
      <c r="AE37" s="107" t="s">
        <v>36</v>
      </c>
      <c r="AF37" s="106"/>
    </row>
    <row r="38" spans="1:32" s="340" customFormat="1" ht="18" customHeight="1">
      <c r="A38" s="349" t="s">
        <v>172</v>
      </c>
      <c r="B38" s="349"/>
      <c r="C38" s="337">
        <f>SUM(C39:C42)</f>
        <v>192</v>
      </c>
      <c r="D38" s="344">
        <f t="shared" ref="D38:AB38" si="9">SUM(D39:D42)</f>
        <v>44</v>
      </c>
      <c r="E38" s="338">
        <f t="shared" si="9"/>
        <v>39</v>
      </c>
      <c r="F38" s="338">
        <f t="shared" si="9"/>
        <v>5</v>
      </c>
      <c r="G38" s="338">
        <f t="shared" si="9"/>
        <v>0</v>
      </c>
      <c r="H38" s="338">
        <f t="shared" si="9"/>
        <v>0</v>
      </c>
      <c r="I38" s="338">
        <f t="shared" si="9"/>
        <v>0</v>
      </c>
      <c r="J38" s="338">
        <f t="shared" si="9"/>
        <v>0</v>
      </c>
      <c r="K38" s="338">
        <f t="shared" si="9"/>
        <v>56</v>
      </c>
      <c r="L38" s="338">
        <f t="shared" si="9"/>
        <v>0</v>
      </c>
      <c r="M38" s="338">
        <f t="shared" si="9"/>
        <v>4</v>
      </c>
      <c r="N38" s="338">
        <f t="shared" si="9"/>
        <v>3</v>
      </c>
      <c r="O38" s="338">
        <f t="shared" si="9"/>
        <v>2</v>
      </c>
      <c r="P38" s="338">
        <f t="shared" si="9"/>
        <v>71</v>
      </c>
      <c r="Q38" s="338">
        <f t="shared" si="9"/>
        <v>0</v>
      </c>
      <c r="R38" s="338">
        <f t="shared" si="9"/>
        <v>10</v>
      </c>
      <c r="S38" s="338">
        <f t="shared" si="9"/>
        <v>2</v>
      </c>
      <c r="T38" s="338">
        <f t="shared" si="9"/>
        <v>0</v>
      </c>
      <c r="U38" s="344">
        <f t="shared" si="9"/>
        <v>0</v>
      </c>
      <c r="V38" s="338">
        <f>SUM(V39:V42)</f>
        <v>0</v>
      </c>
      <c r="W38" s="338">
        <f t="shared" si="9"/>
        <v>73</v>
      </c>
      <c r="X38" s="338">
        <f t="shared" si="9"/>
        <v>13</v>
      </c>
      <c r="Y38" s="338">
        <f t="shared" si="9"/>
        <v>39</v>
      </c>
      <c r="Z38" s="338">
        <f t="shared" si="9"/>
        <v>5</v>
      </c>
      <c r="AA38" s="338">
        <f t="shared" si="9"/>
        <v>0</v>
      </c>
      <c r="AB38" s="338">
        <f t="shared" si="9"/>
        <v>0</v>
      </c>
      <c r="AC38" s="339">
        <f t="shared" si="2"/>
        <v>22.916666666666664</v>
      </c>
      <c r="AD38" s="339">
        <f t="shared" si="3"/>
        <v>38.020833333333329</v>
      </c>
      <c r="AE38" s="347" t="s">
        <v>172</v>
      </c>
      <c r="AF38" s="348"/>
    </row>
    <row r="39" spans="1:32" s="97" customFormat="1" ht="18" customHeight="1">
      <c r="A39" s="111"/>
      <c r="B39" s="113" t="s">
        <v>74</v>
      </c>
      <c r="C39" s="258">
        <f>D39+K39+L39+M39+N39+O39+P39+Q39+R39+S39+T39</f>
        <v>83</v>
      </c>
      <c r="D39" s="98">
        <f>SUM(E39:J39)</f>
        <v>9</v>
      </c>
      <c r="E39" s="96">
        <v>7</v>
      </c>
      <c r="F39" s="96">
        <v>2</v>
      </c>
      <c r="G39" s="96">
        <v>0</v>
      </c>
      <c r="H39" s="96">
        <v>0</v>
      </c>
      <c r="I39" s="96">
        <v>0</v>
      </c>
      <c r="J39" s="96">
        <v>0</v>
      </c>
      <c r="K39" s="96">
        <v>25</v>
      </c>
      <c r="L39" s="96">
        <v>0</v>
      </c>
      <c r="M39" s="96">
        <v>1</v>
      </c>
      <c r="N39" s="96">
        <v>2</v>
      </c>
      <c r="O39" s="96">
        <v>2</v>
      </c>
      <c r="P39" s="96">
        <v>38</v>
      </c>
      <c r="Q39" s="96">
        <v>0</v>
      </c>
      <c r="R39" s="96">
        <v>5</v>
      </c>
      <c r="S39" s="96">
        <v>1</v>
      </c>
      <c r="T39" s="96">
        <v>0</v>
      </c>
      <c r="U39" s="98">
        <v>0</v>
      </c>
      <c r="V39" s="96">
        <v>0</v>
      </c>
      <c r="W39" s="96">
        <f>O39+P39+U39+V39</f>
        <v>40</v>
      </c>
      <c r="X39" s="96">
        <v>6</v>
      </c>
      <c r="Y39" s="96">
        <v>7</v>
      </c>
      <c r="Z39" s="96">
        <v>2</v>
      </c>
      <c r="AA39" s="96">
        <v>0</v>
      </c>
      <c r="AB39" s="96">
        <v>0</v>
      </c>
      <c r="AC39" s="259">
        <f t="shared" si="2"/>
        <v>10.843373493975903</v>
      </c>
      <c r="AD39" s="259">
        <f t="shared" si="3"/>
        <v>48.192771084337352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26</v>
      </c>
      <c r="D40" s="98">
        <f>SUM(E40:J40)</f>
        <v>6</v>
      </c>
      <c r="E40" s="96">
        <v>6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8</v>
      </c>
      <c r="L40" s="96">
        <v>0</v>
      </c>
      <c r="M40" s="96">
        <v>0</v>
      </c>
      <c r="N40" s="96">
        <v>0</v>
      </c>
      <c r="O40" s="96">
        <v>0</v>
      </c>
      <c r="P40" s="96">
        <v>10</v>
      </c>
      <c r="Q40" s="96">
        <v>0</v>
      </c>
      <c r="R40" s="96">
        <v>1</v>
      </c>
      <c r="S40" s="96">
        <v>1</v>
      </c>
      <c r="T40" s="96">
        <v>0</v>
      </c>
      <c r="U40" s="98">
        <v>0</v>
      </c>
      <c r="V40" s="96">
        <v>0</v>
      </c>
      <c r="W40" s="96">
        <f>O40+P40+U40+V40</f>
        <v>10</v>
      </c>
      <c r="X40" s="96">
        <v>2</v>
      </c>
      <c r="Y40" s="96">
        <v>6</v>
      </c>
      <c r="Z40" s="96">
        <v>0</v>
      </c>
      <c r="AA40" s="96">
        <v>0</v>
      </c>
      <c r="AB40" s="96">
        <v>0</v>
      </c>
      <c r="AC40" s="259">
        <f t="shared" si="2"/>
        <v>23.076923076923077</v>
      </c>
      <c r="AD40" s="259">
        <f t="shared" si="3"/>
        <v>38.461538461538467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76</v>
      </c>
      <c r="D41" s="98">
        <f>SUM(E41:J41)</f>
        <v>29</v>
      </c>
      <c r="E41" s="96">
        <v>26</v>
      </c>
      <c r="F41" s="96">
        <v>3</v>
      </c>
      <c r="G41" s="96">
        <v>0</v>
      </c>
      <c r="H41" s="96">
        <v>0</v>
      </c>
      <c r="I41" s="96">
        <v>0</v>
      </c>
      <c r="J41" s="96">
        <v>0</v>
      </c>
      <c r="K41" s="96">
        <v>22</v>
      </c>
      <c r="L41" s="96">
        <v>0</v>
      </c>
      <c r="M41" s="96">
        <v>3</v>
      </c>
      <c r="N41" s="96">
        <v>0</v>
      </c>
      <c r="O41" s="96">
        <v>0</v>
      </c>
      <c r="P41" s="96">
        <v>18</v>
      </c>
      <c r="Q41" s="96">
        <v>0</v>
      </c>
      <c r="R41" s="96">
        <v>4</v>
      </c>
      <c r="S41" s="96">
        <v>0</v>
      </c>
      <c r="T41" s="96">
        <v>0</v>
      </c>
      <c r="U41" s="98">
        <v>0</v>
      </c>
      <c r="V41" s="96">
        <v>0</v>
      </c>
      <c r="W41" s="96">
        <f>O41+P41+U41+V41</f>
        <v>18</v>
      </c>
      <c r="X41" s="96">
        <v>5</v>
      </c>
      <c r="Y41" s="96">
        <v>26</v>
      </c>
      <c r="Z41" s="96">
        <v>3</v>
      </c>
      <c r="AA41" s="96">
        <v>0</v>
      </c>
      <c r="AB41" s="96">
        <v>0</v>
      </c>
      <c r="AC41" s="259">
        <f t="shared" si="2"/>
        <v>38.15789473684211</v>
      </c>
      <c r="AD41" s="259">
        <f t="shared" si="3"/>
        <v>23.684210526315788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7</v>
      </c>
      <c r="D42" s="98">
        <f>SUM(E42:J42)</f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1</v>
      </c>
      <c r="L42" s="96">
        <v>0</v>
      </c>
      <c r="M42" s="96">
        <v>0</v>
      </c>
      <c r="N42" s="96">
        <v>1</v>
      </c>
      <c r="O42" s="96">
        <v>0</v>
      </c>
      <c r="P42" s="96">
        <v>5</v>
      </c>
      <c r="Q42" s="96">
        <v>0</v>
      </c>
      <c r="R42" s="96">
        <v>0</v>
      </c>
      <c r="S42" s="96">
        <v>0</v>
      </c>
      <c r="T42" s="96">
        <v>0</v>
      </c>
      <c r="U42" s="98">
        <v>0</v>
      </c>
      <c r="V42" s="96">
        <v>0</v>
      </c>
      <c r="W42" s="96">
        <f>O42+P42+U42+V42</f>
        <v>5</v>
      </c>
      <c r="X42" s="96">
        <v>0</v>
      </c>
      <c r="Y42" s="96">
        <v>0</v>
      </c>
      <c r="Z42" s="96">
        <v>0</v>
      </c>
      <c r="AA42" s="96">
        <v>0</v>
      </c>
      <c r="AB42" s="96">
        <v>0</v>
      </c>
      <c r="AC42" s="259">
        <f t="shared" si="2"/>
        <v>0</v>
      </c>
      <c r="AD42" s="259">
        <f t="shared" si="3"/>
        <v>71.428571428571431</v>
      </c>
      <c r="AE42" s="107" t="s">
        <v>55</v>
      </c>
      <c r="AF42" s="106"/>
    </row>
    <row r="43" spans="1:32" s="340" customFormat="1" ht="18" customHeight="1">
      <c r="A43" s="349" t="s">
        <v>173</v>
      </c>
      <c r="B43" s="349"/>
      <c r="C43" s="337">
        <f>C44</f>
        <v>29</v>
      </c>
      <c r="D43" s="344">
        <f t="shared" ref="D43:AB43" si="10">D44</f>
        <v>0</v>
      </c>
      <c r="E43" s="338">
        <f t="shared" si="10"/>
        <v>0</v>
      </c>
      <c r="F43" s="338">
        <f t="shared" si="10"/>
        <v>0</v>
      </c>
      <c r="G43" s="338">
        <f t="shared" si="10"/>
        <v>0</v>
      </c>
      <c r="H43" s="338">
        <f t="shared" si="10"/>
        <v>0</v>
      </c>
      <c r="I43" s="338">
        <f t="shared" si="10"/>
        <v>0</v>
      </c>
      <c r="J43" s="338">
        <f t="shared" si="10"/>
        <v>0</v>
      </c>
      <c r="K43" s="338">
        <f t="shared" si="10"/>
        <v>0</v>
      </c>
      <c r="L43" s="338">
        <f t="shared" si="10"/>
        <v>0</v>
      </c>
      <c r="M43" s="338">
        <f t="shared" si="10"/>
        <v>2</v>
      </c>
      <c r="N43" s="338">
        <f t="shared" si="10"/>
        <v>0</v>
      </c>
      <c r="O43" s="338">
        <f t="shared" si="10"/>
        <v>0</v>
      </c>
      <c r="P43" s="338">
        <f t="shared" si="10"/>
        <v>27</v>
      </c>
      <c r="Q43" s="338">
        <f t="shared" si="10"/>
        <v>0</v>
      </c>
      <c r="R43" s="338">
        <f t="shared" si="10"/>
        <v>0</v>
      </c>
      <c r="S43" s="338">
        <f t="shared" si="10"/>
        <v>0</v>
      </c>
      <c r="T43" s="338">
        <f t="shared" si="10"/>
        <v>0</v>
      </c>
      <c r="U43" s="344">
        <f t="shared" si="10"/>
        <v>0</v>
      </c>
      <c r="V43" s="338">
        <f t="shared" si="10"/>
        <v>0</v>
      </c>
      <c r="W43" s="338">
        <f t="shared" si="10"/>
        <v>27</v>
      </c>
      <c r="X43" s="338">
        <f t="shared" si="10"/>
        <v>8</v>
      </c>
      <c r="Y43" s="338">
        <f t="shared" si="10"/>
        <v>0</v>
      </c>
      <c r="Z43" s="338">
        <f t="shared" si="10"/>
        <v>0</v>
      </c>
      <c r="AA43" s="338">
        <f t="shared" si="10"/>
        <v>0</v>
      </c>
      <c r="AB43" s="338">
        <f t="shared" si="10"/>
        <v>0</v>
      </c>
      <c r="AC43" s="339">
        <f t="shared" si="2"/>
        <v>0</v>
      </c>
      <c r="AD43" s="339">
        <f t="shared" si="3"/>
        <v>93.103448275862064</v>
      </c>
      <c r="AE43" s="369" t="s">
        <v>56</v>
      </c>
      <c r="AF43" s="370"/>
    </row>
    <row r="44" spans="1:32" s="97" customFormat="1" ht="18" customHeight="1">
      <c r="A44" s="111"/>
      <c r="B44" s="113" t="s">
        <v>40</v>
      </c>
      <c r="C44" s="258">
        <f>D44+K44+L44+M44+N44+O44+P44+Q44+R44+S44+T44</f>
        <v>29</v>
      </c>
      <c r="D44" s="98">
        <f>SUM(E44:J44)</f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2</v>
      </c>
      <c r="N44" s="96">
        <v>0</v>
      </c>
      <c r="O44" s="96">
        <v>0</v>
      </c>
      <c r="P44" s="96">
        <v>27</v>
      </c>
      <c r="Q44" s="96">
        <v>0</v>
      </c>
      <c r="R44" s="96">
        <v>0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27</v>
      </c>
      <c r="X44" s="96">
        <v>8</v>
      </c>
      <c r="Y44" s="96">
        <v>0</v>
      </c>
      <c r="Z44" s="96">
        <v>0</v>
      </c>
      <c r="AA44" s="96">
        <v>0</v>
      </c>
      <c r="AB44" s="96">
        <v>0</v>
      </c>
      <c r="AC44" s="259">
        <f t="shared" si="2"/>
        <v>0</v>
      </c>
      <c r="AD44" s="259">
        <f t="shared" si="3"/>
        <v>93.103448275862064</v>
      </c>
      <c r="AE44" s="107" t="s">
        <v>40</v>
      </c>
      <c r="AF44" s="106"/>
    </row>
    <row r="45" spans="1:32" s="340" customFormat="1" ht="18" customHeight="1">
      <c r="A45" s="349" t="s">
        <v>174</v>
      </c>
      <c r="B45" s="349"/>
      <c r="C45" s="337">
        <f>SUM(C46:C47)</f>
        <v>62</v>
      </c>
      <c r="D45" s="344">
        <f t="shared" ref="D45:AB45" si="11">SUM(D46:D47)</f>
        <v>5</v>
      </c>
      <c r="E45" s="338">
        <f t="shared" si="11"/>
        <v>5</v>
      </c>
      <c r="F45" s="338">
        <f t="shared" si="11"/>
        <v>0</v>
      </c>
      <c r="G45" s="338">
        <f t="shared" si="11"/>
        <v>0</v>
      </c>
      <c r="H45" s="338">
        <f t="shared" si="11"/>
        <v>0</v>
      </c>
      <c r="I45" s="338">
        <f t="shared" si="11"/>
        <v>0</v>
      </c>
      <c r="J45" s="338">
        <f t="shared" si="11"/>
        <v>0</v>
      </c>
      <c r="K45" s="338">
        <f t="shared" si="11"/>
        <v>15</v>
      </c>
      <c r="L45" s="338">
        <f t="shared" si="11"/>
        <v>0</v>
      </c>
      <c r="M45" s="338">
        <f t="shared" si="11"/>
        <v>0</v>
      </c>
      <c r="N45" s="338">
        <f t="shared" si="11"/>
        <v>0</v>
      </c>
      <c r="O45" s="338">
        <f t="shared" si="11"/>
        <v>0</v>
      </c>
      <c r="P45" s="338">
        <f t="shared" si="11"/>
        <v>40</v>
      </c>
      <c r="Q45" s="338">
        <f t="shared" si="11"/>
        <v>0</v>
      </c>
      <c r="R45" s="338">
        <f t="shared" si="11"/>
        <v>2</v>
      </c>
      <c r="S45" s="338">
        <f t="shared" si="11"/>
        <v>0</v>
      </c>
      <c r="T45" s="338">
        <f t="shared" si="11"/>
        <v>0</v>
      </c>
      <c r="U45" s="344">
        <f t="shared" si="11"/>
        <v>0</v>
      </c>
      <c r="V45" s="338">
        <f>SUM(V46:V47)</f>
        <v>0</v>
      </c>
      <c r="W45" s="338">
        <f t="shared" si="11"/>
        <v>40</v>
      </c>
      <c r="X45" s="338">
        <f t="shared" si="11"/>
        <v>7</v>
      </c>
      <c r="Y45" s="338">
        <f t="shared" si="11"/>
        <v>5</v>
      </c>
      <c r="Z45" s="338">
        <f t="shared" si="11"/>
        <v>0</v>
      </c>
      <c r="AA45" s="338">
        <f t="shared" si="11"/>
        <v>0</v>
      </c>
      <c r="AB45" s="338">
        <f t="shared" si="11"/>
        <v>0</v>
      </c>
      <c r="AC45" s="339">
        <f t="shared" si="2"/>
        <v>8.064516129032258</v>
      </c>
      <c r="AD45" s="339">
        <f t="shared" si="3"/>
        <v>64.516129032258064</v>
      </c>
      <c r="AE45" s="347" t="s">
        <v>174</v>
      </c>
      <c r="AF45" s="348"/>
    </row>
    <row r="46" spans="1:32" s="97" customFormat="1" ht="18" customHeight="1">
      <c r="A46" s="111"/>
      <c r="B46" s="113" t="s">
        <v>41</v>
      </c>
      <c r="C46" s="258">
        <f>D46+K46+L46+M46+N46+O46+P46+Q46+R46+S46+T46</f>
        <v>62</v>
      </c>
      <c r="D46" s="98">
        <f>SUM(E46:J46)</f>
        <v>5</v>
      </c>
      <c r="E46" s="96">
        <v>5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15</v>
      </c>
      <c r="L46" s="96">
        <v>0</v>
      </c>
      <c r="M46" s="96">
        <v>0</v>
      </c>
      <c r="N46" s="96">
        <v>0</v>
      </c>
      <c r="O46" s="96">
        <v>0</v>
      </c>
      <c r="P46" s="96">
        <v>40</v>
      </c>
      <c r="Q46" s="96">
        <v>0</v>
      </c>
      <c r="R46" s="96">
        <v>2</v>
      </c>
      <c r="S46" s="96">
        <v>0</v>
      </c>
      <c r="T46" s="96">
        <v>0</v>
      </c>
      <c r="U46" s="98">
        <v>0</v>
      </c>
      <c r="V46" s="96">
        <v>0</v>
      </c>
      <c r="W46" s="96">
        <f>O46+P46+U46+V46</f>
        <v>40</v>
      </c>
      <c r="X46" s="96">
        <v>7</v>
      </c>
      <c r="Y46" s="96">
        <v>5</v>
      </c>
      <c r="Z46" s="96">
        <v>0</v>
      </c>
      <c r="AA46" s="96">
        <v>0</v>
      </c>
      <c r="AB46" s="96">
        <v>0</v>
      </c>
      <c r="AC46" s="259">
        <f t="shared" si="2"/>
        <v>8.064516129032258</v>
      </c>
      <c r="AD46" s="259">
        <f t="shared" si="3"/>
        <v>64.516129032258064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6">
        <v>0</v>
      </c>
      <c r="AB47" s="96">
        <v>0</v>
      </c>
      <c r="AC47" s="259">
        <v>0</v>
      </c>
      <c r="AD47" s="259">
        <v>0</v>
      </c>
      <c r="AE47" s="107" t="s">
        <v>42</v>
      </c>
      <c r="AF47" s="106"/>
    </row>
    <row r="48" spans="1:32" s="340" customFormat="1" ht="18" customHeight="1">
      <c r="A48" s="349" t="s">
        <v>175</v>
      </c>
      <c r="B48" s="349"/>
      <c r="C48" s="337">
        <f>SUM(C49:C51)</f>
        <v>229</v>
      </c>
      <c r="D48" s="344">
        <f t="shared" ref="D48:AB48" si="12">SUM(D49:D51)</f>
        <v>106</v>
      </c>
      <c r="E48" s="338">
        <f t="shared" si="12"/>
        <v>101</v>
      </c>
      <c r="F48" s="338">
        <f t="shared" si="12"/>
        <v>4</v>
      </c>
      <c r="G48" s="345">
        <f t="shared" si="12"/>
        <v>1</v>
      </c>
      <c r="H48" s="338">
        <f t="shared" si="12"/>
        <v>0</v>
      </c>
      <c r="I48" s="338">
        <f t="shared" si="12"/>
        <v>0</v>
      </c>
      <c r="J48" s="338">
        <f t="shared" si="12"/>
        <v>0</v>
      </c>
      <c r="K48" s="338">
        <f t="shared" si="12"/>
        <v>56</v>
      </c>
      <c r="L48" s="338">
        <f t="shared" si="12"/>
        <v>0</v>
      </c>
      <c r="M48" s="338">
        <f t="shared" si="12"/>
        <v>5</v>
      </c>
      <c r="N48" s="338">
        <f t="shared" si="12"/>
        <v>3</v>
      </c>
      <c r="O48" s="338">
        <f t="shared" si="12"/>
        <v>5</v>
      </c>
      <c r="P48" s="338">
        <f t="shared" si="12"/>
        <v>48</v>
      </c>
      <c r="Q48" s="338">
        <f t="shared" si="12"/>
        <v>0</v>
      </c>
      <c r="R48" s="338">
        <f t="shared" si="12"/>
        <v>0</v>
      </c>
      <c r="S48" s="338">
        <f t="shared" si="12"/>
        <v>6</v>
      </c>
      <c r="T48" s="338">
        <f t="shared" si="12"/>
        <v>0</v>
      </c>
      <c r="U48" s="344">
        <f t="shared" si="12"/>
        <v>0</v>
      </c>
      <c r="V48" s="338">
        <f>SUM(V49:V51)</f>
        <v>0</v>
      </c>
      <c r="W48" s="338">
        <f t="shared" si="12"/>
        <v>53</v>
      </c>
      <c r="X48" s="338">
        <f t="shared" si="12"/>
        <v>4</v>
      </c>
      <c r="Y48" s="338">
        <f t="shared" si="12"/>
        <v>103</v>
      </c>
      <c r="Z48" s="338">
        <f t="shared" si="12"/>
        <v>4</v>
      </c>
      <c r="AA48" s="338">
        <f t="shared" si="12"/>
        <v>0</v>
      </c>
      <c r="AB48" s="338">
        <f t="shared" si="12"/>
        <v>0</v>
      </c>
      <c r="AC48" s="339">
        <f>D48/C48*100</f>
        <v>46.288209606986904</v>
      </c>
      <c r="AD48" s="339">
        <f t="shared" si="3"/>
        <v>23.144104803493452</v>
      </c>
      <c r="AE48" s="347" t="s">
        <v>175</v>
      </c>
      <c r="AF48" s="348"/>
    </row>
    <row r="49" spans="1:32" s="97" customFormat="1" ht="18" customHeight="1">
      <c r="A49" s="111"/>
      <c r="B49" s="113" t="s">
        <v>43</v>
      </c>
      <c r="C49" s="258">
        <f>D49+K49+L49+M49+N49+O49+P49+Q49+R49+S49+T49</f>
        <v>70</v>
      </c>
      <c r="D49" s="98">
        <f>SUM(E49:J49)</f>
        <v>10</v>
      </c>
      <c r="E49" s="96">
        <v>9</v>
      </c>
      <c r="F49" s="96">
        <v>1</v>
      </c>
      <c r="G49" s="96">
        <v>0</v>
      </c>
      <c r="H49" s="96">
        <v>0</v>
      </c>
      <c r="I49" s="96">
        <v>0</v>
      </c>
      <c r="J49" s="96">
        <v>0</v>
      </c>
      <c r="K49" s="96">
        <v>19</v>
      </c>
      <c r="L49" s="96">
        <v>0</v>
      </c>
      <c r="M49" s="96">
        <v>3</v>
      </c>
      <c r="N49" s="96">
        <v>0</v>
      </c>
      <c r="O49" s="96">
        <v>4</v>
      </c>
      <c r="P49" s="96">
        <v>33</v>
      </c>
      <c r="Q49" s="96">
        <v>0</v>
      </c>
      <c r="R49" s="96">
        <v>0</v>
      </c>
      <c r="S49" s="96">
        <v>1</v>
      </c>
      <c r="T49" s="96">
        <v>0</v>
      </c>
      <c r="U49" s="98">
        <v>0</v>
      </c>
      <c r="V49" s="96">
        <v>0</v>
      </c>
      <c r="W49" s="96">
        <f>O49+P49+U49+V49</f>
        <v>37</v>
      </c>
      <c r="X49" s="96">
        <v>2</v>
      </c>
      <c r="Y49" s="96">
        <v>10</v>
      </c>
      <c r="Z49" s="96">
        <v>1</v>
      </c>
      <c r="AA49" s="96">
        <v>0</v>
      </c>
      <c r="AB49" s="96">
        <v>0</v>
      </c>
      <c r="AC49" s="259">
        <f>D49/C49*100</f>
        <v>14.285714285714285</v>
      </c>
      <c r="AD49" s="259">
        <f t="shared" si="3"/>
        <v>52.857142857142861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6">
        <v>0</v>
      </c>
      <c r="AB50" s="96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159</v>
      </c>
      <c r="D51" s="98">
        <f>SUM(E51:J51)</f>
        <v>96</v>
      </c>
      <c r="E51" s="96">
        <v>92</v>
      </c>
      <c r="F51" s="96">
        <v>3</v>
      </c>
      <c r="G51" s="96">
        <v>1</v>
      </c>
      <c r="H51" s="96">
        <v>0</v>
      </c>
      <c r="I51" s="96">
        <v>0</v>
      </c>
      <c r="J51" s="96">
        <v>0</v>
      </c>
      <c r="K51" s="96">
        <v>37</v>
      </c>
      <c r="L51" s="96">
        <v>0</v>
      </c>
      <c r="M51" s="96">
        <v>2</v>
      </c>
      <c r="N51" s="96">
        <v>3</v>
      </c>
      <c r="O51" s="96">
        <v>1</v>
      </c>
      <c r="P51" s="96">
        <v>15</v>
      </c>
      <c r="Q51" s="96">
        <v>0</v>
      </c>
      <c r="R51" s="96">
        <v>0</v>
      </c>
      <c r="S51" s="96">
        <v>5</v>
      </c>
      <c r="T51" s="96">
        <v>0</v>
      </c>
      <c r="U51" s="98">
        <v>0</v>
      </c>
      <c r="V51" s="96">
        <v>0</v>
      </c>
      <c r="W51" s="96">
        <f>O51+P51+U51+V51</f>
        <v>16</v>
      </c>
      <c r="X51" s="96">
        <v>2</v>
      </c>
      <c r="Y51" s="96">
        <v>93</v>
      </c>
      <c r="Z51" s="96">
        <v>3</v>
      </c>
      <c r="AA51" s="96">
        <v>0</v>
      </c>
      <c r="AB51" s="96">
        <v>0</v>
      </c>
      <c r="AC51" s="259">
        <f>D51/C51*100</f>
        <v>60.377358490566039</v>
      </c>
      <c r="AD51" s="259">
        <f t="shared" si="3"/>
        <v>10.062893081761008</v>
      </c>
      <c r="AE51" s="107" t="s">
        <v>45</v>
      </c>
      <c r="AF51" s="106"/>
    </row>
    <row r="52" spans="1:32" s="340" customFormat="1" ht="18" customHeight="1">
      <c r="A52" s="349" t="s">
        <v>176</v>
      </c>
      <c r="B52" s="349"/>
      <c r="C52" s="337">
        <f t="shared" ref="C52:AB52" si="13">SUM(C53:C55)</f>
        <v>98</v>
      </c>
      <c r="D52" s="344">
        <f t="shared" si="13"/>
        <v>7</v>
      </c>
      <c r="E52" s="338">
        <f t="shared" si="13"/>
        <v>6</v>
      </c>
      <c r="F52" s="338">
        <f t="shared" si="13"/>
        <v>1</v>
      </c>
      <c r="G52" s="345">
        <f t="shared" si="13"/>
        <v>0</v>
      </c>
      <c r="H52" s="338">
        <f t="shared" si="13"/>
        <v>0</v>
      </c>
      <c r="I52" s="338">
        <f t="shared" si="13"/>
        <v>0</v>
      </c>
      <c r="J52" s="338">
        <f t="shared" si="13"/>
        <v>0</v>
      </c>
      <c r="K52" s="338">
        <f t="shared" si="13"/>
        <v>0</v>
      </c>
      <c r="L52" s="338">
        <f t="shared" si="13"/>
        <v>0</v>
      </c>
      <c r="M52" s="338">
        <f t="shared" si="13"/>
        <v>15</v>
      </c>
      <c r="N52" s="338">
        <f t="shared" si="13"/>
        <v>9</v>
      </c>
      <c r="O52" s="338">
        <f t="shared" si="13"/>
        <v>6</v>
      </c>
      <c r="P52" s="338">
        <f t="shared" si="13"/>
        <v>60</v>
      </c>
      <c r="Q52" s="338">
        <f t="shared" si="13"/>
        <v>0</v>
      </c>
      <c r="R52" s="338">
        <f t="shared" si="13"/>
        <v>1</v>
      </c>
      <c r="S52" s="338">
        <f t="shared" si="13"/>
        <v>0</v>
      </c>
      <c r="T52" s="338">
        <f t="shared" si="13"/>
        <v>0</v>
      </c>
      <c r="U52" s="344">
        <f t="shared" si="13"/>
        <v>0</v>
      </c>
      <c r="V52" s="338">
        <f>SUM(V53:V55)</f>
        <v>0</v>
      </c>
      <c r="W52" s="338">
        <f t="shared" si="13"/>
        <v>66</v>
      </c>
      <c r="X52" s="338">
        <f t="shared" si="13"/>
        <v>14</v>
      </c>
      <c r="Y52" s="338">
        <f t="shared" si="13"/>
        <v>6</v>
      </c>
      <c r="Z52" s="338">
        <f t="shared" si="13"/>
        <v>1</v>
      </c>
      <c r="AA52" s="338">
        <f t="shared" si="13"/>
        <v>0</v>
      </c>
      <c r="AB52" s="338">
        <f t="shared" si="13"/>
        <v>0</v>
      </c>
      <c r="AC52" s="339">
        <f>D52/C52*100</f>
        <v>7.1428571428571423</v>
      </c>
      <c r="AD52" s="339">
        <f t="shared" si="3"/>
        <v>67.346938775510196</v>
      </c>
      <c r="AE52" s="347" t="s">
        <v>176</v>
      </c>
      <c r="AF52" s="348"/>
    </row>
    <row r="53" spans="1:32" s="97" customFormat="1" ht="18" customHeight="1">
      <c r="A53" s="111"/>
      <c r="B53" s="113" t="s">
        <v>46</v>
      </c>
      <c r="C53" s="258">
        <f>D53+K53+L53+M53+N53+O53+P53+Q53+R53+S53+T53</f>
        <v>98</v>
      </c>
      <c r="D53" s="98">
        <f>SUM(E53:J53)</f>
        <v>7</v>
      </c>
      <c r="E53" s="96">
        <v>6</v>
      </c>
      <c r="F53" s="96">
        <v>1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15</v>
      </c>
      <c r="N53" s="96">
        <v>9</v>
      </c>
      <c r="O53" s="96">
        <v>6</v>
      </c>
      <c r="P53" s="96">
        <v>60</v>
      </c>
      <c r="Q53" s="96">
        <v>0</v>
      </c>
      <c r="R53" s="96">
        <v>1</v>
      </c>
      <c r="S53" s="96">
        <v>0</v>
      </c>
      <c r="T53" s="96">
        <v>0</v>
      </c>
      <c r="U53" s="98">
        <v>0</v>
      </c>
      <c r="V53" s="96">
        <v>0</v>
      </c>
      <c r="W53" s="96">
        <f>O53+P53+U53+V53</f>
        <v>66</v>
      </c>
      <c r="X53" s="96">
        <v>14</v>
      </c>
      <c r="Y53" s="96">
        <v>6</v>
      </c>
      <c r="Z53" s="96">
        <v>1</v>
      </c>
      <c r="AA53" s="96">
        <v>0</v>
      </c>
      <c r="AB53" s="96">
        <v>0</v>
      </c>
      <c r="AC53" s="259">
        <f>D53/C53*100</f>
        <v>7.1428571428571423</v>
      </c>
      <c r="AD53" s="259">
        <f t="shared" si="3"/>
        <v>67.346938775510196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6">
        <v>0</v>
      </c>
      <c r="AB55" s="96">
        <v>0</v>
      </c>
      <c r="AC55" s="259">
        <v>0</v>
      </c>
      <c r="AD55" s="259">
        <v>0</v>
      </c>
      <c r="AE55" s="107" t="s">
        <v>48</v>
      </c>
      <c r="AF55" s="106"/>
    </row>
    <row r="56" spans="1:32" s="345" customFormat="1" ht="18" customHeight="1">
      <c r="A56" s="349" t="s">
        <v>177</v>
      </c>
      <c r="B56" s="349"/>
      <c r="C56" s="337">
        <f>SUM(C57:C58)</f>
        <v>67</v>
      </c>
      <c r="D56" s="344">
        <f t="shared" ref="D56:AB56" si="14">SUM(D57:D58)</f>
        <v>15</v>
      </c>
      <c r="E56" s="338">
        <f t="shared" si="14"/>
        <v>14</v>
      </c>
      <c r="F56" s="338">
        <f t="shared" si="14"/>
        <v>1</v>
      </c>
      <c r="G56" s="345">
        <f t="shared" si="14"/>
        <v>0</v>
      </c>
      <c r="H56" s="338">
        <f t="shared" si="14"/>
        <v>0</v>
      </c>
      <c r="I56" s="338">
        <f t="shared" si="14"/>
        <v>0</v>
      </c>
      <c r="J56" s="338">
        <f t="shared" si="14"/>
        <v>0</v>
      </c>
      <c r="K56" s="338">
        <f t="shared" si="14"/>
        <v>8</v>
      </c>
      <c r="L56" s="338">
        <f t="shared" si="14"/>
        <v>0</v>
      </c>
      <c r="M56" s="338">
        <f t="shared" si="14"/>
        <v>0</v>
      </c>
      <c r="N56" s="338">
        <f t="shared" si="14"/>
        <v>3</v>
      </c>
      <c r="O56" s="338">
        <f t="shared" si="14"/>
        <v>1</v>
      </c>
      <c r="P56" s="338">
        <f t="shared" si="14"/>
        <v>40</v>
      </c>
      <c r="Q56" s="338">
        <f t="shared" si="14"/>
        <v>0</v>
      </c>
      <c r="R56" s="338">
        <f t="shared" si="14"/>
        <v>0</v>
      </c>
      <c r="S56" s="338">
        <f t="shared" si="14"/>
        <v>0</v>
      </c>
      <c r="T56" s="338">
        <f t="shared" si="14"/>
        <v>0</v>
      </c>
      <c r="U56" s="344">
        <f t="shared" si="14"/>
        <v>0</v>
      </c>
      <c r="V56" s="338">
        <f>SUM(V57:V58)</f>
        <v>0</v>
      </c>
      <c r="W56" s="338">
        <f t="shared" si="14"/>
        <v>41</v>
      </c>
      <c r="X56" s="338">
        <f t="shared" si="14"/>
        <v>7</v>
      </c>
      <c r="Y56" s="338">
        <f t="shared" si="14"/>
        <v>14</v>
      </c>
      <c r="Z56" s="338">
        <f t="shared" si="14"/>
        <v>1</v>
      </c>
      <c r="AA56" s="338">
        <f t="shared" si="14"/>
        <v>0</v>
      </c>
      <c r="AB56" s="338">
        <f t="shared" si="14"/>
        <v>0</v>
      </c>
      <c r="AC56" s="339">
        <f t="shared" ref="AC56:AC61" si="15">D56/C56*100</f>
        <v>22.388059701492537</v>
      </c>
      <c r="AD56" s="339">
        <f t="shared" si="3"/>
        <v>61.194029850746269</v>
      </c>
      <c r="AE56" s="347" t="s">
        <v>177</v>
      </c>
      <c r="AF56" s="348"/>
    </row>
    <row r="57" spans="1:32" s="97" customFormat="1" ht="18" customHeight="1">
      <c r="A57" s="111"/>
      <c r="B57" s="113" t="s">
        <v>49</v>
      </c>
      <c r="C57" s="258">
        <f>D57+K57+L57+M57+N57+O57+P57+Q57+R57+S57+T57</f>
        <v>35</v>
      </c>
      <c r="D57" s="98">
        <f>SUM(E57:J57)</f>
        <v>6</v>
      </c>
      <c r="E57" s="96">
        <v>5</v>
      </c>
      <c r="F57" s="96">
        <v>1</v>
      </c>
      <c r="G57" s="96">
        <v>0</v>
      </c>
      <c r="H57" s="96">
        <v>0</v>
      </c>
      <c r="I57" s="96">
        <v>0</v>
      </c>
      <c r="J57" s="96">
        <v>0</v>
      </c>
      <c r="K57" s="96">
        <v>5</v>
      </c>
      <c r="L57" s="96">
        <v>0</v>
      </c>
      <c r="M57" s="96">
        <v>0</v>
      </c>
      <c r="N57" s="96">
        <v>2</v>
      </c>
      <c r="O57" s="96">
        <v>1</v>
      </c>
      <c r="P57" s="96">
        <v>21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22</v>
      </c>
      <c r="X57" s="96">
        <v>6</v>
      </c>
      <c r="Y57" s="96">
        <v>5</v>
      </c>
      <c r="Z57" s="96">
        <v>1</v>
      </c>
      <c r="AA57" s="96">
        <v>0</v>
      </c>
      <c r="AB57" s="96">
        <v>0</v>
      </c>
      <c r="AC57" s="259">
        <f t="shared" si="15"/>
        <v>17.142857142857142</v>
      </c>
      <c r="AD57" s="259">
        <f t="shared" si="3"/>
        <v>62.857142857142854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32</v>
      </c>
      <c r="D58" s="98">
        <f>SUM(E58:J58)</f>
        <v>9</v>
      </c>
      <c r="E58" s="96">
        <v>9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3</v>
      </c>
      <c r="L58" s="96">
        <v>0</v>
      </c>
      <c r="M58" s="96">
        <v>0</v>
      </c>
      <c r="N58" s="96">
        <v>1</v>
      </c>
      <c r="O58" s="96">
        <v>0</v>
      </c>
      <c r="P58" s="96">
        <v>19</v>
      </c>
      <c r="Q58" s="96">
        <v>0</v>
      </c>
      <c r="R58" s="96">
        <v>0</v>
      </c>
      <c r="S58" s="96">
        <v>0</v>
      </c>
      <c r="T58" s="96">
        <v>0</v>
      </c>
      <c r="U58" s="98">
        <v>0</v>
      </c>
      <c r="V58" s="96">
        <v>0</v>
      </c>
      <c r="W58" s="96">
        <f>O58+P58+U58+V58</f>
        <v>19</v>
      </c>
      <c r="X58" s="96">
        <v>1</v>
      </c>
      <c r="Y58" s="96">
        <v>9</v>
      </c>
      <c r="Z58" s="96">
        <v>0</v>
      </c>
      <c r="AA58" s="96">
        <v>0</v>
      </c>
      <c r="AB58" s="96">
        <v>0</v>
      </c>
      <c r="AC58" s="259">
        <f t="shared" si="15"/>
        <v>28.125</v>
      </c>
      <c r="AD58" s="259">
        <f t="shared" si="3"/>
        <v>59.375</v>
      </c>
      <c r="AE58" s="107" t="s">
        <v>64</v>
      </c>
      <c r="AF58" s="106"/>
    </row>
    <row r="59" spans="1:32" s="340" customFormat="1" ht="18" customHeight="1">
      <c r="A59" s="349" t="s">
        <v>178</v>
      </c>
      <c r="B59" s="352"/>
      <c r="C59" s="337">
        <f>SUM(C60:C61)</f>
        <v>111</v>
      </c>
      <c r="D59" s="344">
        <f t="shared" ref="D59:AB59" si="16">SUM(D60:D61)</f>
        <v>14</v>
      </c>
      <c r="E59" s="338">
        <f t="shared" si="16"/>
        <v>13</v>
      </c>
      <c r="F59" s="338">
        <f t="shared" si="16"/>
        <v>1</v>
      </c>
      <c r="G59" s="345">
        <f t="shared" si="16"/>
        <v>0</v>
      </c>
      <c r="H59" s="338">
        <f t="shared" si="16"/>
        <v>0</v>
      </c>
      <c r="I59" s="338">
        <f t="shared" si="16"/>
        <v>0</v>
      </c>
      <c r="J59" s="338">
        <f t="shared" si="16"/>
        <v>0</v>
      </c>
      <c r="K59" s="338">
        <f t="shared" si="16"/>
        <v>25</v>
      </c>
      <c r="L59" s="338">
        <f t="shared" si="16"/>
        <v>0</v>
      </c>
      <c r="M59" s="338">
        <f t="shared" si="16"/>
        <v>0</v>
      </c>
      <c r="N59" s="338">
        <f t="shared" si="16"/>
        <v>7</v>
      </c>
      <c r="O59" s="338">
        <f t="shared" si="16"/>
        <v>2</v>
      </c>
      <c r="P59" s="338">
        <f t="shared" si="16"/>
        <v>61</v>
      </c>
      <c r="Q59" s="338">
        <f t="shared" si="16"/>
        <v>0</v>
      </c>
      <c r="R59" s="338">
        <f t="shared" si="16"/>
        <v>0</v>
      </c>
      <c r="S59" s="338">
        <f t="shared" si="16"/>
        <v>2</v>
      </c>
      <c r="T59" s="338">
        <f t="shared" si="16"/>
        <v>0</v>
      </c>
      <c r="U59" s="344">
        <f t="shared" si="16"/>
        <v>0</v>
      </c>
      <c r="V59" s="338">
        <f>SUM(V60:V61)</f>
        <v>0</v>
      </c>
      <c r="W59" s="338">
        <f t="shared" si="16"/>
        <v>63</v>
      </c>
      <c r="X59" s="338">
        <f t="shared" si="16"/>
        <v>12</v>
      </c>
      <c r="Y59" s="338">
        <f t="shared" si="16"/>
        <v>14</v>
      </c>
      <c r="Z59" s="338">
        <f t="shared" si="16"/>
        <v>1</v>
      </c>
      <c r="AA59" s="338">
        <f t="shared" si="16"/>
        <v>0</v>
      </c>
      <c r="AB59" s="338">
        <f t="shared" si="16"/>
        <v>0</v>
      </c>
      <c r="AC59" s="339">
        <f t="shared" si="15"/>
        <v>12.612612612612612</v>
      </c>
      <c r="AD59" s="339">
        <f t="shared" si="3"/>
        <v>56.756756756756758</v>
      </c>
      <c r="AE59" s="347" t="s">
        <v>178</v>
      </c>
      <c r="AF59" s="351"/>
    </row>
    <row r="60" spans="1:32" s="97" customFormat="1" ht="18" customHeight="1">
      <c r="A60" s="114"/>
      <c r="B60" s="113" t="s">
        <v>50</v>
      </c>
      <c r="C60" s="258">
        <f>D60+K60+L60+M60+N60+O60+P60+Q60+R60+S60+T60</f>
        <v>28</v>
      </c>
      <c r="D60" s="98">
        <f>SUM(E60:J60)</f>
        <v>4</v>
      </c>
      <c r="E60" s="96">
        <v>3</v>
      </c>
      <c r="F60" s="96">
        <v>1</v>
      </c>
      <c r="G60" s="96">
        <v>0</v>
      </c>
      <c r="H60" s="96">
        <v>0</v>
      </c>
      <c r="I60" s="96">
        <v>0</v>
      </c>
      <c r="J60" s="96">
        <v>0</v>
      </c>
      <c r="K60" s="96">
        <v>3</v>
      </c>
      <c r="L60" s="96">
        <v>0</v>
      </c>
      <c r="M60" s="96">
        <v>0</v>
      </c>
      <c r="N60" s="96">
        <v>4</v>
      </c>
      <c r="O60" s="96">
        <v>1</v>
      </c>
      <c r="P60" s="96">
        <v>16</v>
      </c>
      <c r="Q60" s="96">
        <v>0</v>
      </c>
      <c r="R60" s="96">
        <v>0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17</v>
      </c>
      <c r="X60" s="96">
        <v>2</v>
      </c>
      <c r="Y60" s="96">
        <v>3</v>
      </c>
      <c r="Z60" s="96">
        <v>1</v>
      </c>
      <c r="AA60" s="96">
        <v>0</v>
      </c>
      <c r="AB60" s="96">
        <v>0</v>
      </c>
      <c r="AC60" s="259">
        <f t="shared" si="15"/>
        <v>14.285714285714285</v>
      </c>
      <c r="AD60" s="259">
        <f t="shared" si="3"/>
        <v>60.714285714285708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83</v>
      </c>
      <c r="D61" s="98">
        <f>SUM(E61:J61)</f>
        <v>10</v>
      </c>
      <c r="E61" s="96">
        <v>10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22</v>
      </c>
      <c r="L61" s="96">
        <v>0</v>
      </c>
      <c r="M61" s="96">
        <v>0</v>
      </c>
      <c r="N61" s="96">
        <v>3</v>
      </c>
      <c r="O61" s="96">
        <v>1</v>
      </c>
      <c r="P61" s="96">
        <v>45</v>
      </c>
      <c r="Q61" s="96">
        <v>0</v>
      </c>
      <c r="R61" s="96">
        <v>0</v>
      </c>
      <c r="S61" s="96">
        <v>2</v>
      </c>
      <c r="T61" s="96">
        <v>0</v>
      </c>
      <c r="U61" s="98">
        <v>0</v>
      </c>
      <c r="V61" s="96">
        <v>0</v>
      </c>
      <c r="W61" s="96">
        <f>O61+P61+U61+V61</f>
        <v>46</v>
      </c>
      <c r="X61" s="96">
        <v>10</v>
      </c>
      <c r="Y61" s="96">
        <v>11</v>
      </c>
      <c r="Z61" s="96">
        <v>0</v>
      </c>
      <c r="AA61" s="96">
        <v>0</v>
      </c>
      <c r="AB61" s="96">
        <v>0</v>
      </c>
      <c r="AC61" s="259">
        <f t="shared" si="15"/>
        <v>12.048192771084338</v>
      </c>
      <c r="AD61" s="259">
        <f t="shared" si="3"/>
        <v>55.421686746987952</v>
      </c>
      <c r="AE61" s="107" t="s">
        <v>165</v>
      </c>
      <c r="AF61" s="106"/>
    </row>
    <row r="62" spans="1:32" s="340" customFormat="1" ht="18" customHeight="1">
      <c r="A62" s="349" t="s">
        <v>179</v>
      </c>
      <c r="B62" s="349"/>
      <c r="C62" s="337">
        <f>C63</f>
        <v>0</v>
      </c>
      <c r="D62" s="344">
        <f t="shared" ref="D62:AD62" si="17">D63</f>
        <v>0</v>
      </c>
      <c r="E62" s="338">
        <f t="shared" si="17"/>
        <v>0</v>
      </c>
      <c r="F62" s="338">
        <f t="shared" si="17"/>
        <v>0</v>
      </c>
      <c r="G62" s="345">
        <f t="shared" si="17"/>
        <v>0</v>
      </c>
      <c r="H62" s="338">
        <f t="shared" si="17"/>
        <v>0</v>
      </c>
      <c r="I62" s="338">
        <f t="shared" si="17"/>
        <v>0</v>
      </c>
      <c r="J62" s="338">
        <f t="shared" si="17"/>
        <v>0</v>
      </c>
      <c r="K62" s="338">
        <f t="shared" si="17"/>
        <v>0</v>
      </c>
      <c r="L62" s="338">
        <f t="shared" si="17"/>
        <v>0</v>
      </c>
      <c r="M62" s="338">
        <f t="shared" si="17"/>
        <v>0</v>
      </c>
      <c r="N62" s="338">
        <f t="shared" si="17"/>
        <v>0</v>
      </c>
      <c r="O62" s="338">
        <f t="shared" si="17"/>
        <v>0</v>
      </c>
      <c r="P62" s="338">
        <f t="shared" si="17"/>
        <v>0</v>
      </c>
      <c r="Q62" s="338">
        <f t="shared" si="17"/>
        <v>0</v>
      </c>
      <c r="R62" s="338">
        <f t="shared" si="17"/>
        <v>0</v>
      </c>
      <c r="S62" s="338">
        <f t="shared" si="17"/>
        <v>0</v>
      </c>
      <c r="T62" s="338">
        <f t="shared" si="17"/>
        <v>0</v>
      </c>
      <c r="U62" s="344">
        <f t="shared" si="17"/>
        <v>0</v>
      </c>
      <c r="V62" s="338">
        <f t="shared" si="17"/>
        <v>0</v>
      </c>
      <c r="W62" s="338">
        <f t="shared" si="17"/>
        <v>0</v>
      </c>
      <c r="X62" s="338">
        <f t="shared" si="17"/>
        <v>0</v>
      </c>
      <c r="Y62" s="338">
        <f t="shared" si="17"/>
        <v>0</v>
      </c>
      <c r="Z62" s="338">
        <f t="shared" si="17"/>
        <v>0</v>
      </c>
      <c r="AA62" s="338">
        <f t="shared" si="17"/>
        <v>0</v>
      </c>
      <c r="AB62" s="338">
        <f t="shared" si="17"/>
        <v>0</v>
      </c>
      <c r="AC62" s="338">
        <f t="shared" si="17"/>
        <v>0</v>
      </c>
      <c r="AD62" s="338">
        <f t="shared" si="17"/>
        <v>0</v>
      </c>
      <c r="AE62" s="347" t="s">
        <v>179</v>
      </c>
      <c r="AF62" s="348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345" customFormat="1" ht="18" customHeight="1">
      <c r="A64" s="349" t="s">
        <v>180</v>
      </c>
      <c r="B64" s="350"/>
      <c r="C64" s="337">
        <f>C65</f>
        <v>28</v>
      </c>
      <c r="D64" s="344">
        <f t="shared" ref="D64:AB64" si="18">D65</f>
        <v>7</v>
      </c>
      <c r="E64" s="338">
        <f t="shared" si="18"/>
        <v>6</v>
      </c>
      <c r="F64" s="338">
        <f t="shared" si="18"/>
        <v>1</v>
      </c>
      <c r="G64" s="345">
        <f t="shared" si="18"/>
        <v>0</v>
      </c>
      <c r="H64" s="338">
        <f t="shared" si="18"/>
        <v>0</v>
      </c>
      <c r="I64" s="338">
        <f t="shared" si="18"/>
        <v>0</v>
      </c>
      <c r="J64" s="338">
        <f t="shared" si="18"/>
        <v>0</v>
      </c>
      <c r="K64" s="338">
        <f t="shared" si="18"/>
        <v>3</v>
      </c>
      <c r="L64" s="338">
        <f t="shared" si="18"/>
        <v>0</v>
      </c>
      <c r="M64" s="338">
        <f t="shared" si="18"/>
        <v>0</v>
      </c>
      <c r="N64" s="338">
        <f t="shared" si="18"/>
        <v>4</v>
      </c>
      <c r="O64" s="338">
        <f t="shared" si="18"/>
        <v>1</v>
      </c>
      <c r="P64" s="338">
        <f t="shared" si="18"/>
        <v>13</v>
      </c>
      <c r="Q64" s="338">
        <f t="shared" si="18"/>
        <v>0</v>
      </c>
      <c r="R64" s="338">
        <f t="shared" si="18"/>
        <v>0</v>
      </c>
      <c r="S64" s="338">
        <f t="shared" si="18"/>
        <v>0</v>
      </c>
      <c r="T64" s="338">
        <f t="shared" si="18"/>
        <v>0</v>
      </c>
      <c r="U64" s="344">
        <f t="shared" si="18"/>
        <v>0</v>
      </c>
      <c r="V64" s="338">
        <f t="shared" si="18"/>
        <v>0</v>
      </c>
      <c r="W64" s="338">
        <f t="shared" si="18"/>
        <v>14</v>
      </c>
      <c r="X64" s="338">
        <f t="shared" si="18"/>
        <v>2</v>
      </c>
      <c r="Y64" s="338">
        <f t="shared" si="18"/>
        <v>6</v>
      </c>
      <c r="Z64" s="338">
        <f t="shared" si="18"/>
        <v>1</v>
      </c>
      <c r="AA64" s="338">
        <f t="shared" si="18"/>
        <v>0</v>
      </c>
      <c r="AB64" s="338">
        <f t="shared" si="18"/>
        <v>0</v>
      </c>
      <c r="AC64" s="339">
        <f>D64/C64*100</f>
        <v>25</v>
      </c>
      <c r="AD64" s="339">
        <f t="shared" si="3"/>
        <v>50</v>
      </c>
      <c r="AE64" s="347" t="s">
        <v>180</v>
      </c>
      <c r="AF64" s="351"/>
    </row>
    <row r="65" spans="1:32" s="96" customFormat="1" ht="18" customHeight="1">
      <c r="A65" s="114"/>
      <c r="B65" s="115" t="s">
        <v>166</v>
      </c>
      <c r="C65" s="258">
        <f>D65+K65+L65+M65+N65+O65+P65+Q65+R65+S65+T65</f>
        <v>28</v>
      </c>
      <c r="D65" s="98">
        <f>SUM(E65:J65)</f>
        <v>7</v>
      </c>
      <c r="E65" s="96">
        <v>6</v>
      </c>
      <c r="F65" s="96">
        <v>1</v>
      </c>
      <c r="G65" s="96">
        <v>0</v>
      </c>
      <c r="H65" s="96">
        <v>0</v>
      </c>
      <c r="I65" s="96">
        <v>0</v>
      </c>
      <c r="J65" s="96">
        <v>0</v>
      </c>
      <c r="K65" s="96">
        <v>3</v>
      </c>
      <c r="L65" s="96">
        <v>0</v>
      </c>
      <c r="M65" s="96">
        <v>0</v>
      </c>
      <c r="N65" s="96">
        <v>4</v>
      </c>
      <c r="O65" s="96">
        <v>1</v>
      </c>
      <c r="P65" s="96">
        <v>13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14</v>
      </c>
      <c r="X65" s="96">
        <v>2</v>
      </c>
      <c r="Y65" s="96">
        <v>6</v>
      </c>
      <c r="Z65" s="96">
        <v>1</v>
      </c>
      <c r="AA65" s="96">
        <v>0</v>
      </c>
      <c r="AB65" s="96">
        <v>0</v>
      </c>
      <c r="AC65" s="259">
        <f>D65/C65*100</f>
        <v>25</v>
      </c>
      <c r="AD65" s="259">
        <f t="shared" si="3"/>
        <v>50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3.5" customHeight="1">
      <c r="B67" s="41"/>
      <c r="C67" s="41"/>
    </row>
    <row r="68" spans="1:32" ht="13.5" customHeight="1">
      <c r="B68" s="41"/>
      <c r="C68" s="41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</sheetData>
  <mergeCells count="60">
    <mergeCell ref="A62:B62"/>
    <mergeCell ref="AE62:AF62"/>
    <mergeCell ref="A64:B64"/>
    <mergeCell ref="AE64:AF64"/>
    <mergeCell ref="A52:B52"/>
    <mergeCell ref="AE52:AF52"/>
    <mergeCell ref="A56:B56"/>
    <mergeCell ref="AE56:AF56"/>
    <mergeCell ref="A59:B59"/>
    <mergeCell ref="AE59:AF59"/>
    <mergeCell ref="A43:B43"/>
    <mergeCell ref="AE43:AF43"/>
    <mergeCell ref="A45:B45"/>
    <mergeCell ref="AE45:AF45"/>
    <mergeCell ref="A48:B48"/>
    <mergeCell ref="AE48:AF48"/>
    <mergeCell ref="A15:B15"/>
    <mergeCell ref="AE15:AF15"/>
    <mergeCell ref="A35:B35"/>
    <mergeCell ref="AE35:AF35"/>
    <mergeCell ref="A38:B38"/>
    <mergeCell ref="AE38:AF38"/>
    <mergeCell ref="Q6:Q7"/>
    <mergeCell ref="Y6:Z6"/>
    <mergeCell ref="AA6:AB6"/>
    <mergeCell ref="L12:L13"/>
    <mergeCell ref="M12:M13"/>
    <mergeCell ref="X12:X13"/>
    <mergeCell ref="AA12:AA13"/>
    <mergeCell ref="AB12:AB13"/>
    <mergeCell ref="S4:S7"/>
    <mergeCell ref="T4:T7"/>
    <mergeCell ref="W5:W6"/>
    <mergeCell ref="X5:X7"/>
    <mergeCell ref="AE4:AF7"/>
    <mergeCell ref="D5:D7"/>
    <mergeCell ref="E5:E7"/>
    <mergeCell ref="F5:F7"/>
    <mergeCell ref="G5:G7"/>
    <mergeCell ref="H5:H7"/>
    <mergeCell ref="I5:I7"/>
    <mergeCell ref="J5:J7"/>
    <mergeCell ref="O5:O7"/>
    <mergeCell ref="R5:R7"/>
    <mergeCell ref="U4:X4"/>
    <mergeCell ref="Y4:AB5"/>
    <mergeCell ref="AC4:AC7"/>
    <mergeCell ref="AD4:AD7"/>
    <mergeCell ref="U5:U7"/>
    <mergeCell ref="V5:V7"/>
    <mergeCell ref="A1:P1"/>
    <mergeCell ref="A4:B7"/>
    <mergeCell ref="C4:C7"/>
    <mergeCell ref="D4:J4"/>
    <mergeCell ref="K4:K7"/>
    <mergeCell ref="L4:M5"/>
    <mergeCell ref="N4:N7"/>
    <mergeCell ref="L6:L7"/>
    <mergeCell ref="M6:M7"/>
    <mergeCell ref="P6:P7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58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</sheetPr>
  <dimension ref="A1:AF79"/>
  <sheetViews>
    <sheetView showGridLines="0" zoomScaleNormal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B2" sqref="B2"/>
    </sheetView>
  </sheetViews>
  <sheetFormatPr defaultColWidth="8.75" defaultRowHeight="13.5" customHeight="1"/>
  <cols>
    <col min="1" max="1" width="1.375" style="1" customWidth="1"/>
    <col min="2" max="2" width="9.25" style="1" customWidth="1"/>
    <col min="3" max="4" width="8.375" style="1" customWidth="1"/>
    <col min="5" max="28" width="7.625" style="1" customWidth="1"/>
    <col min="29" max="30" width="8.375" style="58" customWidth="1"/>
    <col min="31" max="31" width="9.25" style="1" customWidth="1"/>
    <col min="32" max="32" width="1.375" style="1" customWidth="1"/>
    <col min="33" max="16384" width="8.75" style="1"/>
  </cols>
  <sheetData>
    <row r="1" spans="1:32" s="43" customFormat="1" ht="18" customHeight="1">
      <c r="A1" s="376" t="s">
        <v>234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84"/>
      <c r="R1" s="84"/>
      <c r="S1" s="84"/>
      <c r="T1" s="85" t="s">
        <v>9</v>
      </c>
      <c r="U1" s="84"/>
      <c r="V1" s="84"/>
      <c r="W1" s="84"/>
      <c r="X1" s="84"/>
      <c r="Y1" s="84"/>
      <c r="Z1" s="86"/>
      <c r="AA1" s="84"/>
      <c r="AB1" s="84"/>
      <c r="AC1" s="87"/>
      <c r="AD1" s="87"/>
    </row>
    <row r="2" spans="1:32" s="43" customFormat="1" ht="18" customHeight="1">
      <c r="A2" s="220" t="s">
        <v>238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84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7"/>
      <c r="AD2" s="87"/>
    </row>
    <row r="3" spans="1:32" s="43" customFormat="1" ht="18" customHeight="1">
      <c r="A3" s="85" t="s">
        <v>89</v>
      </c>
      <c r="C3" s="88"/>
      <c r="D3" s="42"/>
      <c r="E3" s="42"/>
      <c r="F3" s="42"/>
      <c r="G3" s="42"/>
      <c r="H3" s="42"/>
      <c r="I3" s="42"/>
      <c r="J3" s="42"/>
      <c r="K3" s="42"/>
      <c r="L3" s="42"/>
      <c r="M3" s="42"/>
      <c r="N3" s="89"/>
      <c r="O3" s="89"/>
      <c r="P3" s="90"/>
      <c r="Q3" s="89" t="s">
        <v>158</v>
      </c>
      <c r="R3" s="42"/>
      <c r="S3" s="42"/>
      <c r="T3" s="42"/>
      <c r="U3" s="40"/>
      <c r="V3" s="40"/>
      <c r="W3" s="40"/>
      <c r="X3" s="40"/>
      <c r="Y3" s="40"/>
      <c r="Z3" s="40"/>
      <c r="AA3" s="40"/>
      <c r="AB3" s="40"/>
      <c r="AC3" s="91"/>
      <c r="AD3" s="91"/>
      <c r="AE3" s="40"/>
      <c r="AF3" s="92" t="s">
        <v>241</v>
      </c>
    </row>
    <row r="4" spans="1:32" s="202" customFormat="1" ht="18" customHeight="1">
      <c r="A4" s="377" t="s">
        <v>203</v>
      </c>
      <c r="B4" s="378"/>
      <c r="C4" s="381" t="s">
        <v>0</v>
      </c>
      <c r="D4" s="384" t="s">
        <v>150</v>
      </c>
      <c r="E4" s="384"/>
      <c r="F4" s="384"/>
      <c r="G4" s="384"/>
      <c r="H4" s="384"/>
      <c r="I4" s="384"/>
      <c r="J4" s="385"/>
      <c r="K4" s="362" t="s">
        <v>151</v>
      </c>
      <c r="L4" s="386" t="s">
        <v>152</v>
      </c>
      <c r="M4" s="405"/>
      <c r="N4" s="362" t="s">
        <v>240</v>
      </c>
      <c r="O4" s="205"/>
      <c r="P4" s="209" t="s">
        <v>255</v>
      </c>
      <c r="Q4" s="206"/>
      <c r="R4" s="208"/>
      <c r="S4" s="362" t="s">
        <v>183</v>
      </c>
      <c r="T4" s="386" t="s">
        <v>260</v>
      </c>
      <c r="U4" s="399" t="s">
        <v>261</v>
      </c>
      <c r="V4" s="400"/>
      <c r="W4" s="400"/>
      <c r="X4" s="401"/>
      <c r="Y4" s="377" t="s">
        <v>163</v>
      </c>
      <c r="Z4" s="377"/>
      <c r="AA4" s="377"/>
      <c r="AB4" s="377"/>
      <c r="AC4" s="395" t="s">
        <v>144</v>
      </c>
      <c r="AD4" s="402" t="s">
        <v>270</v>
      </c>
      <c r="AE4" s="359" t="s">
        <v>203</v>
      </c>
      <c r="AF4" s="371"/>
    </row>
    <row r="5" spans="1:32" s="202" customFormat="1" ht="18" customHeight="1">
      <c r="A5" s="373"/>
      <c r="B5" s="379"/>
      <c r="C5" s="382"/>
      <c r="D5" s="362" t="s">
        <v>75</v>
      </c>
      <c r="E5" s="362" t="s">
        <v>81</v>
      </c>
      <c r="F5" s="362" t="s">
        <v>82</v>
      </c>
      <c r="G5" s="362" t="s">
        <v>83</v>
      </c>
      <c r="H5" s="362" t="s">
        <v>239</v>
      </c>
      <c r="I5" s="362" t="s">
        <v>84</v>
      </c>
      <c r="J5" s="362" t="s">
        <v>281</v>
      </c>
      <c r="K5" s="363"/>
      <c r="L5" s="406"/>
      <c r="M5" s="407"/>
      <c r="N5" s="363"/>
      <c r="O5" s="353" t="s">
        <v>256</v>
      </c>
      <c r="P5" s="207" t="s">
        <v>266</v>
      </c>
      <c r="Q5" s="206" t="s">
        <v>267</v>
      </c>
      <c r="R5" s="359" t="s">
        <v>257</v>
      </c>
      <c r="S5" s="363"/>
      <c r="T5" s="387"/>
      <c r="U5" s="391" t="s">
        <v>308</v>
      </c>
      <c r="V5" s="392" t="s">
        <v>263</v>
      </c>
      <c r="W5" s="353" t="s">
        <v>265</v>
      </c>
      <c r="X5" s="353" t="s">
        <v>268</v>
      </c>
      <c r="Y5" s="398"/>
      <c r="Z5" s="398"/>
      <c r="AA5" s="398"/>
      <c r="AB5" s="398"/>
      <c r="AC5" s="396"/>
      <c r="AD5" s="403"/>
      <c r="AE5" s="372"/>
      <c r="AF5" s="373"/>
    </row>
    <row r="6" spans="1:32" s="202" customFormat="1" ht="18" customHeight="1">
      <c r="A6" s="373"/>
      <c r="B6" s="379"/>
      <c r="C6" s="382"/>
      <c r="D6" s="363"/>
      <c r="E6" s="363"/>
      <c r="F6" s="363"/>
      <c r="G6" s="363"/>
      <c r="H6" s="363"/>
      <c r="I6" s="363"/>
      <c r="J6" s="363"/>
      <c r="K6" s="363"/>
      <c r="L6" s="363" t="s">
        <v>278</v>
      </c>
      <c r="M6" s="363" t="s">
        <v>78</v>
      </c>
      <c r="N6" s="363"/>
      <c r="O6" s="354"/>
      <c r="P6" s="353" t="s">
        <v>258</v>
      </c>
      <c r="Q6" s="353" t="s">
        <v>259</v>
      </c>
      <c r="R6" s="360"/>
      <c r="S6" s="363"/>
      <c r="T6" s="387"/>
      <c r="U6" s="354"/>
      <c r="V6" s="393"/>
      <c r="W6" s="354"/>
      <c r="X6" s="354"/>
      <c r="Y6" s="365" t="s">
        <v>143</v>
      </c>
      <c r="Z6" s="366"/>
      <c r="AA6" s="367" t="s">
        <v>153</v>
      </c>
      <c r="AB6" s="368"/>
      <c r="AC6" s="396"/>
      <c r="AD6" s="403"/>
      <c r="AE6" s="372"/>
      <c r="AF6" s="373"/>
    </row>
    <row r="7" spans="1:32" s="202" customFormat="1" ht="18" customHeight="1">
      <c r="A7" s="375"/>
      <c r="B7" s="380"/>
      <c r="C7" s="383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55"/>
      <c r="P7" s="355"/>
      <c r="Q7" s="355"/>
      <c r="R7" s="361"/>
      <c r="S7" s="364"/>
      <c r="T7" s="388"/>
      <c r="U7" s="355"/>
      <c r="V7" s="394"/>
      <c r="W7" s="239" t="s">
        <v>264</v>
      </c>
      <c r="X7" s="355"/>
      <c r="Y7" s="219" t="s">
        <v>86</v>
      </c>
      <c r="Z7" s="203" t="s">
        <v>87</v>
      </c>
      <c r="AA7" s="203" t="s">
        <v>86</v>
      </c>
      <c r="AB7" s="204" t="s">
        <v>87</v>
      </c>
      <c r="AC7" s="397"/>
      <c r="AD7" s="404"/>
      <c r="AE7" s="374"/>
      <c r="AF7" s="375"/>
    </row>
    <row r="8" spans="1:32" s="43" customFormat="1" ht="18" customHeight="1">
      <c r="A8" s="3"/>
      <c r="B8" s="10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240"/>
      <c r="AD8" s="240"/>
      <c r="AE8" s="101"/>
      <c r="AF8" s="102"/>
    </row>
    <row r="9" spans="1:32" s="43" customFormat="1" ht="18" customHeight="1">
      <c r="A9" s="39"/>
      <c r="B9" s="82" t="s">
        <v>309</v>
      </c>
      <c r="C9" s="44">
        <f>D9+K9+L9+M9+N9+O9+P9+Q9+R9+S9+T9</f>
        <v>8283</v>
      </c>
      <c r="D9" s="44">
        <f>SUM(E9:J9)</f>
        <v>4694</v>
      </c>
      <c r="E9" s="44">
        <v>4181</v>
      </c>
      <c r="F9" s="44">
        <v>455</v>
      </c>
      <c r="G9" s="44">
        <v>15</v>
      </c>
      <c r="H9" s="44">
        <v>5</v>
      </c>
      <c r="I9" s="44">
        <v>38</v>
      </c>
      <c r="J9" s="44">
        <v>0</v>
      </c>
      <c r="K9" s="44">
        <v>1808</v>
      </c>
      <c r="L9" s="44">
        <v>63</v>
      </c>
      <c r="M9" s="44">
        <v>116</v>
      </c>
      <c r="N9" s="44">
        <v>10</v>
      </c>
      <c r="O9" s="44">
        <v>18</v>
      </c>
      <c r="P9" s="44">
        <v>1217</v>
      </c>
      <c r="Q9" s="44">
        <v>4</v>
      </c>
      <c r="R9" s="44">
        <v>102</v>
      </c>
      <c r="S9" s="44">
        <v>251</v>
      </c>
      <c r="T9" s="44">
        <v>0</v>
      </c>
      <c r="U9" s="44">
        <v>3</v>
      </c>
      <c r="V9" s="38">
        <v>2</v>
      </c>
      <c r="W9" s="38">
        <f>O9+P9+U9+V9</f>
        <v>1240</v>
      </c>
      <c r="X9" s="44">
        <v>236</v>
      </c>
      <c r="Y9" s="44">
        <v>4313</v>
      </c>
      <c r="Z9" s="44">
        <v>461</v>
      </c>
      <c r="AA9" s="44">
        <v>197</v>
      </c>
      <c r="AB9" s="44">
        <v>6</v>
      </c>
      <c r="AC9" s="336">
        <f>D9/C9*100</f>
        <v>56.670288542798509</v>
      </c>
      <c r="AD9" s="336">
        <v>14.970421344923338</v>
      </c>
      <c r="AE9" s="242" t="s">
        <v>309</v>
      </c>
      <c r="AF9" s="104"/>
    </row>
    <row r="10" spans="1:32" s="93" customFormat="1" ht="18" customHeight="1">
      <c r="A10" s="243"/>
      <c r="B10" s="244" t="s">
        <v>310</v>
      </c>
      <c r="C10" s="241">
        <f t="shared" ref="C10:AB10" si="0">C15+C35+C38+C43+C45+C48+C52+C56+C59+C62+C64</f>
        <v>8284</v>
      </c>
      <c r="D10" s="241">
        <f t="shared" si="0"/>
        <v>4812</v>
      </c>
      <c r="E10" s="241">
        <f t="shared" si="0"/>
        <v>4319</v>
      </c>
      <c r="F10" s="241">
        <f t="shared" si="0"/>
        <v>442</v>
      </c>
      <c r="G10" s="241">
        <f t="shared" si="0"/>
        <v>11</v>
      </c>
      <c r="H10" s="241">
        <f t="shared" si="0"/>
        <v>0</v>
      </c>
      <c r="I10" s="241">
        <f t="shared" si="0"/>
        <v>40</v>
      </c>
      <c r="J10" s="241">
        <f t="shared" si="0"/>
        <v>0</v>
      </c>
      <c r="K10" s="241">
        <f t="shared" si="0"/>
        <v>1724</v>
      </c>
      <c r="L10" s="241">
        <f t="shared" si="0"/>
        <v>97</v>
      </c>
      <c r="M10" s="241">
        <f t="shared" si="0"/>
        <v>171</v>
      </c>
      <c r="N10" s="241">
        <f t="shared" si="0"/>
        <v>17</v>
      </c>
      <c r="O10" s="241">
        <f t="shared" si="0"/>
        <v>11</v>
      </c>
      <c r="P10" s="241">
        <f t="shared" si="0"/>
        <v>1115</v>
      </c>
      <c r="Q10" s="241">
        <f t="shared" si="0"/>
        <v>10</v>
      </c>
      <c r="R10" s="241">
        <f t="shared" si="0"/>
        <v>104</v>
      </c>
      <c r="S10" s="241">
        <f t="shared" si="0"/>
        <v>222</v>
      </c>
      <c r="T10" s="241">
        <f t="shared" si="0"/>
        <v>1</v>
      </c>
      <c r="U10" s="241">
        <f t="shared" si="0"/>
        <v>6</v>
      </c>
      <c r="V10" s="241">
        <f t="shared" si="0"/>
        <v>6</v>
      </c>
      <c r="W10" s="241">
        <f t="shared" si="0"/>
        <v>1138</v>
      </c>
      <c r="X10" s="241">
        <f t="shared" si="0"/>
        <v>220</v>
      </c>
      <c r="Y10" s="241">
        <f t="shared" si="0"/>
        <v>4527</v>
      </c>
      <c r="Z10" s="241">
        <f t="shared" si="0"/>
        <v>442</v>
      </c>
      <c r="AA10" s="241">
        <f t="shared" si="0"/>
        <v>192</v>
      </c>
      <c r="AB10" s="241">
        <f t="shared" si="0"/>
        <v>2</v>
      </c>
      <c r="AC10" s="214">
        <f>D10/C10*100</f>
        <v>58.087880251086432</v>
      </c>
      <c r="AD10" s="214">
        <f>W10/C10*100</f>
        <v>13.737324963785611</v>
      </c>
      <c r="AE10" s="245" t="s">
        <v>310</v>
      </c>
      <c r="AF10" s="246"/>
    </row>
    <row r="11" spans="1:32" s="94" customFormat="1" ht="18" customHeight="1">
      <c r="A11" s="65"/>
      <c r="B11" s="7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247"/>
      <c r="AD11" s="248"/>
      <c r="AE11" s="66"/>
      <c r="AF11" s="67"/>
    </row>
    <row r="12" spans="1:32" s="43" customFormat="1" ht="18" customHeight="1">
      <c r="A12" s="3"/>
      <c r="B12" s="110" t="s">
        <v>76</v>
      </c>
      <c r="C12" s="40">
        <v>5716</v>
      </c>
      <c r="D12" s="40">
        <f>SUM(E12:J12)</f>
        <v>3175</v>
      </c>
      <c r="E12" s="40">
        <v>2848</v>
      </c>
      <c r="F12" s="40">
        <v>279</v>
      </c>
      <c r="G12" s="40">
        <v>8</v>
      </c>
      <c r="H12" s="40">
        <v>0</v>
      </c>
      <c r="I12" s="40">
        <v>40</v>
      </c>
      <c r="J12" s="40">
        <v>0</v>
      </c>
      <c r="K12" s="40">
        <v>1155</v>
      </c>
      <c r="L12" s="358">
        <v>97</v>
      </c>
      <c r="M12" s="358">
        <v>171</v>
      </c>
      <c r="N12" s="40">
        <v>10</v>
      </c>
      <c r="O12" s="40">
        <v>5</v>
      </c>
      <c r="P12" s="40">
        <v>949</v>
      </c>
      <c r="Q12" s="40">
        <v>5</v>
      </c>
      <c r="R12" s="40">
        <v>61</v>
      </c>
      <c r="S12" s="40">
        <v>151</v>
      </c>
      <c r="T12" s="40">
        <v>1</v>
      </c>
      <c r="U12" s="40">
        <v>4</v>
      </c>
      <c r="V12" s="40">
        <v>2</v>
      </c>
      <c r="W12" s="40">
        <f>O12+P12+U12+V12</f>
        <v>960</v>
      </c>
      <c r="X12" s="358">
        <v>220</v>
      </c>
      <c r="Y12" s="40">
        <v>3011</v>
      </c>
      <c r="Z12" s="40">
        <v>279</v>
      </c>
      <c r="AA12" s="358">
        <v>192</v>
      </c>
      <c r="AB12" s="358">
        <v>2</v>
      </c>
      <c r="AC12" s="249">
        <f>D12/C12*100</f>
        <v>55.545836249125259</v>
      </c>
      <c r="AD12" s="249">
        <f>W12/C12*100</f>
        <v>16.794961511546536</v>
      </c>
      <c r="AE12" s="103" t="s">
        <v>79</v>
      </c>
      <c r="AF12" s="104"/>
    </row>
    <row r="13" spans="1:32" s="43" customFormat="1" ht="18" customHeight="1">
      <c r="A13" s="3"/>
      <c r="B13" s="110" t="s">
        <v>77</v>
      </c>
      <c r="C13" s="40">
        <v>2568</v>
      </c>
      <c r="D13" s="40">
        <f>SUM(E13:J13)</f>
        <v>1637</v>
      </c>
      <c r="E13" s="40">
        <v>1471</v>
      </c>
      <c r="F13" s="40">
        <v>163</v>
      </c>
      <c r="G13" s="40">
        <v>3</v>
      </c>
      <c r="H13" s="40">
        <v>0</v>
      </c>
      <c r="I13" s="40">
        <v>0</v>
      </c>
      <c r="J13" s="40">
        <v>0</v>
      </c>
      <c r="K13" s="40">
        <v>569</v>
      </c>
      <c r="L13" s="358"/>
      <c r="M13" s="358"/>
      <c r="N13" s="40">
        <v>7</v>
      </c>
      <c r="O13" s="40">
        <v>6</v>
      </c>
      <c r="P13" s="40">
        <v>166</v>
      </c>
      <c r="Q13" s="40">
        <v>5</v>
      </c>
      <c r="R13" s="40">
        <v>43</v>
      </c>
      <c r="S13" s="40">
        <v>71</v>
      </c>
      <c r="T13" s="40">
        <v>0</v>
      </c>
      <c r="U13" s="40">
        <v>2</v>
      </c>
      <c r="V13" s="40">
        <v>4</v>
      </c>
      <c r="W13" s="40">
        <f>O13+P13+U13+V13</f>
        <v>178</v>
      </c>
      <c r="X13" s="358"/>
      <c r="Y13" s="40">
        <v>1516</v>
      </c>
      <c r="Z13" s="40">
        <v>163</v>
      </c>
      <c r="AA13" s="358"/>
      <c r="AB13" s="358"/>
      <c r="AC13" s="249">
        <f>D13/C13*100</f>
        <v>63.746105919003114</v>
      </c>
      <c r="AD13" s="249">
        <f>W13/C13*100</f>
        <v>6.9314641744548284</v>
      </c>
      <c r="AE13" s="103" t="s">
        <v>80</v>
      </c>
      <c r="AF13" s="104"/>
    </row>
    <row r="14" spans="1:32" s="79" customFormat="1" ht="18" customHeight="1">
      <c r="A14" s="75"/>
      <c r="B14" s="78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250"/>
      <c r="AD14" s="251"/>
      <c r="AE14" s="76"/>
      <c r="AF14" s="77"/>
    </row>
    <row r="15" spans="1:32" s="95" customFormat="1" ht="18" customHeight="1">
      <c r="A15" s="411" t="s">
        <v>170</v>
      </c>
      <c r="B15" s="412"/>
      <c r="C15" s="252">
        <f>SUM(C17:C34)</f>
        <v>7548</v>
      </c>
      <c r="D15" s="253">
        <f t="shared" ref="D15:AB15" si="1">SUM(D17:D34)</f>
        <v>4657</v>
      </c>
      <c r="E15" s="253">
        <f t="shared" si="1"/>
        <v>4209</v>
      </c>
      <c r="F15" s="253">
        <f t="shared" si="1"/>
        <v>397</v>
      </c>
      <c r="G15" s="253">
        <f t="shared" si="1"/>
        <v>11</v>
      </c>
      <c r="H15" s="253">
        <f t="shared" si="1"/>
        <v>0</v>
      </c>
      <c r="I15" s="253">
        <f t="shared" si="1"/>
        <v>40</v>
      </c>
      <c r="J15" s="253">
        <f t="shared" si="1"/>
        <v>0</v>
      </c>
      <c r="K15" s="253">
        <f t="shared" si="1"/>
        <v>1515</v>
      </c>
      <c r="L15" s="253">
        <f t="shared" si="1"/>
        <v>97</v>
      </c>
      <c r="M15" s="253">
        <f t="shared" si="1"/>
        <v>151</v>
      </c>
      <c r="N15" s="253">
        <f t="shared" si="1"/>
        <v>13</v>
      </c>
      <c r="O15" s="253">
        <f t="shared" si="1"/>
        <v>8</v>
      </c>
      <c r="P15" s="253">
        <f t="shared" si="1"/>
        <v>793</v>
      </c>
      <c r="Q15" s="253">
        <f t="shared" si="1"/>
        <v>10</v>
      </c>
      <c r="R15" s="253">
        <f t="shared" si="1"/>
        <v>88</v>
      </c>
      <c r="S15" s="253">
        <f t="shared" si="1"/>
        <v>215</v>
      </c>
      <c r="T15" s="253">
        <f t="shared" si="1"/>
        <v>1</v>
      </c>
      <c r="U15" s="253">
        <f t="shared" si="1"/>
        <v>3</v>
      </c>
      <c r="V15" s="253">
        <f>SUM(V17:V34)</f>
        <v>6</v>
      </c>
      <c r="W15" s="253">
        <f t="shared" si="1"/>
        <v>810</v>
      </c>
      <c r="X15" s="253">
        <f t="shared" si="1"/>
        <v>166</v>
      </c>
      <c r="Y15" s="253">
        <f t="shared" si="1"/>
        <v>4415</v>
      </c>
      <c r="Z15" s="253">
        <f t="shared" si="1"/>
        <v>397</v>
      </c>
      <c r="AA15" s="253">
        <f t="shared" si="1"/>
        <v>192</v>
      </c>
      <c r="AB15" s="253">
        <f t="shared" si="1"/>
        <v>2</v>
      </c>
      <c r="AC15" s="254">
        <f t="shared" ref="AC15:AC46" si="2">D15/C15*100</f>
        <v>61.698463169051408</v>
      </c>
      <c r="AD15" s="254">
        <f t="shared" ref="AD15:AD65" si="3">W15/C15*100</f>
        <v>10.731319554848968</v>
      </c>
      <c r="AE15" s="413" t="s">
        <v>170</v>
      </c>
      <c r="AF15" s="414"/>
    </row>
    <row r="16" spans="1:32" s="95" customFormat="1" ht="18" customHeight="1">
      <c r="A16" s="255"/>
      <c r="B16" s="256" t="s">
        <v>148</v>
      </c>
      <c r="C16" s="252">
        <f>SUM(C17:C21)</f>
        <v>4796</v>
      </c>
      <c r="D16" s="253">
        <f t="shared" ref="D16:AB16" si="4">SUM(D17:D21)</f>
        <v>3284</v>
      </c>
      <c r="E16" s="253">
        <f t="shared" si="4"/>
        <v>3053</v>
      </c>
      <c r="F16" s="253">
        <f t="shared" si="4"/>
        <v>222</v>
      </c>
      <c r="G16" s="253">
        <f t="shared" si="4"/>
        <v>9</v>
      </c>
      <c r="H16" s="253">
        <f t="shared" si="4"/>
        <v>0</v>
      </c>
      <c r="I16" s="253">
        <f t="shared" si="4"/>
        <v>0</v>
      </c>
      <c r="J16" s="253">
        <f t="shared" si="4"/>
        <v>0</v>
      </c>
      <c r="K16" s="253">
        <f t="shared" si="4"/>
        <v>818</v>
      </c>
      <c r="L16" s="253">
        <f t="shared" si="4"/>
        <v>80</v>
      </c>
      <c r="M16" s="253">
        <f t="shared" si="4"/>
        <v>113</v>
      </c>
      <c r="N16" s="253">
        <f t="shared" si="4"/>
        <v>8</v>
      </c>
      <c r="O16" s="253">
        <f t="shared" si="4"/>
        <v>7</v>
      </c>
      <c r="P16" s="253">
        <f t="shared" si="4"/>
        <v>277</v>
      </c>
      <c r="Q16" s="253">
        <f t="shared" si="4"/>
        <v>7</v>
      </c>
      <c r="R16" s="253">
        <f t="shared" si="4"/>
        <v>45</v>
      </c>
      <c r="S16" s="253">
        <f t="shared" si="4"/>
        <v>156</v>
      </c>
      <c r="T16" s="253">
        <f t="shared" si="4"/>
        <v>1</v>
      </c>
      <c r="U16" s="253">
        <f t="shared" si="4"/>
        <v>1</v>
      </c>
      <c r="V16" s="253">
        <f>SUM(V17:V21)</f>
        <v>6</v>
      </c>
      <c r="W16" s="253">
        <f t="shared" si="4"/>
        <v>291</v>
      </c>
      <c r="X16" s="253">
        <f t="shared" si="4"/>
        <v>76</v>
      </c>
      <c r="Y16" s="253">
        <f t="shared" si="4"/>
        <v>3238</v>
      </c>
      <c r="Z16" s="253">
        <f t="shared" si="4"/>
        <v>222</v>
      </c>
      <c r="AA16" s="253">
        <f t="shared" si="4"/>
        <v>180</v>
      </c>
      <c r="AB16" s="253">
        <f t="shared" si="4"/>
        <v>2</v>
      </c>
      <c r="AC16" s="254">
        <f t="shared" si="2"/>
        <v>68.47372810675563</v>
      </c>
      <c r="AD16" s="254">
        <f t="shared" si="3"/>
        <v>6.0675562969140948</v>
      </c>
      <c r="AE16" s="257" t="s">
        <v>148</v>
      </c>
      <c r="AF16" s="255"/>
    </row>
    <row r="17" spans="1:32" s="97" customFormat="1" ht="18" customHeight="1">
      <c r="A17" s="111"/>
      <c r="B17" s="112" t="s">
        <v>23</v>
      </c>
      <c r="C17" s="258">
        <f t="shared" ref="C17:C34" si="5">D17+K17+L17+M17+N17+O17+P17+Q17+R17+S17+T17</f>
        <v>1647</v>
      </c>
      <c r="D17" s="98">
        <f t="shared" ref="D17:D33" si="6">SUM(E17:J17)</f>
        <v>1047</v>
      </c>
      <c r="E17" s="96">
        <v>963</v>
      </c>
      <c r="F17" s="96">
        <v>82</v>
      </c>
      <c r="G17" s="96">
        <v>2</v>
      </c>
      <c r="H17" s="96">
        <v>0</v>
      </c>
      <c r="I17" s="96">
        <v>0</v>
      </c>
      <c r="J17" s="96">
        <v>0</v>
      </c>
      <c r="K17" s="96">
        <v>316</v>
      </c>
      <c r="L17" s="96">
        <v>35</v>
      </c>
      <c r="M17" s="96">
        <v>42</v>
      </c>
      <c r="N17" s="96">
        <v>1</v>
      </c>
      <c r="O17" s="96">
        <v>5</v>
      </c>
      <c r="P17" s="96">
        <v>113</v>
      </c>
      <c r="Q17" s="96">
        <v>0</v>
      </c>
      <c r="R17" s="96">
        <v>18</v>
      </c>
      <c r="S17" s="96">
        <v>70</v>
      </c>
      <c r="T17" s="96">
        <v>0</v>
      </c>
      <c r="U17" s="98">
        <v>0</v>
      </c>
      <c r="V17" s="96">
        <v>0</v>
      </c>
      <c r="W17" s="96">
        <f t="shared" ref="W17:W34" si="7">O17+P17+U17+V17</f>
        <v>118</v>
      </c>
      <c r="X17" s="96">
        <v>28</v>
      </c>
      <c r="Y17" s="96">
        <v>1020</v>
      </c>
      <c r="Z17" s="96">
        <v>82</v>
      </c>
      <c r="AA17" s="96">
        <v>35</v>
      </c>
      <c r="AB17" s="96">
        <v>1</v>
      </c>
      <c r="AC17" s="259">
        <f t="shared" si="2"/>
        <v>63.570127504553732</v>
      </c>
      <c r="AD17" s="259">
        <f t="shared" si="3"/>
        <v>7.1645415907710994</v>
      </c>
      <c r="AE17" s="105" t="s">
        <v>23</v>
      </c>
      <c r="AF17" s="106"/>
    </row>
    <row r="18" spans="1:32" s="97" customFormat="1" ht="18" customHeight="1">
      <c r="A18" s="111"/>
      <c r="B18" s="112" t="s">
        <v>24</v>
      </c>
      <c r="C18" s="258">
        <f t="shared" si="5"/>
        <v>889</v>
      </c>
      <c r="D18" s="98">
        <f t="shared" si="6"/>
        <v>632</v>
      </c>
      <c r="E18" s="96">
        <v>604</v>
      </c>
      <c r="F18" s="96">
        <v>23</v>
      </c>
      <c r="G18" s="96">
        <v>5</v>
      </c>
      <c r="H18" s="96">
        <v>0</v>
      </c>
      <c r="I18" s="96">
        <v>0</v>
      </c>
      <c r="J18" s="96">
        <v>0</v>
      </c>
      <c r="K18" s="96">
        <v>127</v>
      </c>
      <c r="L18" s="96">
        <v>18</v>
      </c>
      <c r="M18" s="96">
        <v>11</v>
      </c>
      <c r="N18" s="96">
        <v>4</v>
      </c>
      <c r="O18" s="96">
        <v>0</v>
      </c>
      <c r="P18" s="96">
        <v>57</v>
      </c>
      <c r="Q18" s="96">
        <v>0</v>
      </c>
      <c r="R18" s="96">
        <v>11</v>
      </c>
      <c r="S18" s="96">
        <v>29</v>
      </c>
      <c r="T18" s="96">
        <v>0</v>
      </c>
      <c r="U18" s="98">
        <v>0</v>
      </c>
      <c r="V18" s="96">
        <v>0</v>
      </c>
      <c r="W18" s="96">
        <f t="shared" si="7"/>
        <v>57</v>
      </c>
      <c r="X18" s="96">
        <v>16</v>
      </c>
      <c r="Y18" s="96">
        <v>657</v>
      </c>
      <c r="Z18" s="96">
        <v>23</v>
      </c>
      <c r="AA18" s="96">
        <v>27</v>
      </c>
      <c r="AB18" s="96">
        <v>0</v>
      </c>
      <c r="AC18" s="259">
        <f t="shared" si="2"/>
        <v>71.091113610798658</v>
      </c>
      <c r="AD18" s="259">
        <f t="shared" si="3"/>
        <v>6.4116985376827893</v>
      </c>
      <c r="AE18" s="105" t="s">
        <v>24</v>
      </c>
      <c r="AF18" s="106"/>
    </row>
    <row r="19" spans="1:32" s="97" customFormat="1" ht="18" customHeight="1">
      <c r="A19" s="111"/>
      <c r="B19" s="112" t="s">
        <v>25</v>
      </c>
      <c r="C19" s="258">
        <f t="shared" si="5"/>
        <v>777</v>
      </c>
      <c r="D19" s="98">
        <f t="shared" si="6"/>
        <v>569</v>
      </c>
      <c r="E19" s="96">
        <v>526</v>
      </c>
      <c r="F19" s="96">
        <v>43</v>
      </c>
      <c r="G19" s="96">
        <v>0</v>
      </c>
      <c r="H19" s="96">
        <v>0</v>
      </c>
      <c r="I19" s="96">
        <v>0</v>
      </c>
      <c r="J19" s="96">
        <v>0</v>
      </c>
      <c r="K19" s="96">
        <v>94</v>
      </c>
      <c r="L19" s="96">
        <v>17</v>
      </c>
      <c r="M19" s="96">
        <v>42</v>
      </c>
      <c r="N19" s="96">
        <v>2</v>
      </c>
      <c r="O19" s="96">
        <v>0</v>
      </c>
      <c r="P19" s="96">
        <v>14</v>
      </c>
      <c r="Q19" s="96">
        <v>3</v>
      </c>
      <c r="R19" s="96">
        <v>9</v>
      </c>
      <c r="S19" s="96">
        <v>26</v>
      </c>
      <c r="T19" s="96">
        <v>1</v>
      </c>
      <c r="U19" s="98">
        <v>1</v>
      </c>
      <c r="V19" s="96">
        <v>3</v>
      </c>
      <c r="W19" s="96">
        <f t="shared" si="7"/>
        <v>18</v>
      </c>
      <c r="X19" s="96">
        <v>3</v>
      </c>
      <c r="Y19" s="96">
        <v>582</v>
      </c>
      <c r="Z19" s="96">
        <v>43</v>
      </c>
      <c r="AA19" s="96">
        <v>67</v>
      </c>
      <c r="AB19" s="96">
        <v>0</v>
      </c>
      <c r="AC19" s="259">
        <f t="shared" si="2"/>
        <v>73.230373230373232</v>
      </c>
      <c r="AD19" s="259">
        <f t="shared" si="3"/>
        <v>2.3166023166023164</v>
      </c>
      <c r="AE19" s="105" t="s">
        <v>25</v>
      </c>
      <c r="AF19" s="106"/>
    </row>
    <row r="20" spans="1:32" s="97" customFormat="1" ht="18" customHeight="1">
      <c r="A20" s="111"/>
      <c r="B20" s="112" t="s">
        <v>26</v>
      </c>
      <c r="C20" s="258">
        <f t="shared" si="5"/>
        <v>653</v>
      </c>
      <c r="D20" s="98">
        <f t="shared" si="6"/>
        <v>504</v>
      </c>
      <c r="E20" s="96">
        <v>479</v>
      </c>
      <c r="F20" s="96">
        <v>24</v>
      </c>
      <c r="G20" s="96">
        <v>1</v>
      </c>
      <c r="H20" s="96">
        <v>0</v>
      </c>
      <c r="I20" s="96">
        <v>0</v>
      </c>
      <c r="J20" s="96">
        <v>0</v>
      </c>
      <c r="K20" s="96">
        <v>93</v>
      </c>
      <c r="L20" s="96">
        <v>7</v>
      </c>
      <c r="M20" s="96">
        <v>14</v>
      </c>
      <c r="N20" s="96">
        <v>0</v>
      </c>
      <c r="O20" s="96">
        <v>0</v>
      </c>
      <c r="P20" s="96">
        <v>12</v>
      </c>
      <c r="Q20" s="96">
        <v>1</v>
      </c>
      <c r="R20" s="96">
        <v>0</v>
      </c>
      <c r="S20" s="96">
        <v>22</v>
      </c>
      <c r="T20" s="96">
        <v>0</v>
      </c>
      <c r="U20" s="98">
        <v>0</v>
      </c>
      <c r="V20" s="96">
        <v>0</v>
      </c>
      <c r="W20" s="96">
        <f t="shared" si="7"/>
        <v>12</v>
      </c>
      <c r="X20" s="96">
        <v>1</v>
      </c>
      <c r="Y20" s="96">
        <v>490</v>
      </c>
      <c r="Z20" s="96">
        <v>24</v>
      </c>
      <c r="AA20" s="96">
        <v>32</v>
      </c>
      <c r="AB20" s="96">
        <v>1</v>
      </c>
      <c r="AC20" s="259">
        <f t="shared" si="2"/>
        <v>77.182235834609486</v>
      </c>
      <c r="AD20" s="259">
        <f t="shared" si="3"/>
        <v>1.8376722817764166</v>
      </c>
      <c r="AE20" s="105" t="s">
        <v>26</v>
      </c>
      <c r="AF20" s="106"/>
    </row>
    <row r="21" spans="1:32" s="97" customFormat="1" ht="18" customHeight="1">
      <c r="A21" s="111"/>
      <c r="B21" s="112" t="s">
        <v>27</v>
      </c>
      <c r="C21" s="258">
        <f t="shared" si="5"/>
        <v>830</v>
      </c>
      <c r="D21" s="98">
        <f t="shared" si="6"/>
        <v>532</v>
      </c>
      <c r="E21" s="96">
        <v>481</v>
      </c>
      <c r="F21" s="96">
        <v>50</v>
      </c>
      <c r="G21" s="96">
        <v>1</v>
      </c>
      <c r="H21" s="96">
        <v>0</v>
      </c>
      <c r="I21" s="96">
        <v>0</v>
      </c>
      <c r="J21" s="96">
        <v>0</v>
      </c>
      <c r="K21" s="96">
        <v>188</v>
      </c>
      <c r="L21" s="96">
        <v>3</v>
      </c>
      <c r="M21" s="96">
        <v>4</v>
      </c>
      <c r="N21" s="96">
        <v>1</v>
      </c>
      <c r="O21" s="96">
        <v>2</v>
      </c>
      <c r="P21" s="96">
        <v>81</v>
      </c>
      <c r="Q21" s="96">
        <v>3</v>
      </c>
      <c r="R21" s="96">
        <v>7</v>
      </c>
      <c r="S21" s="96">
        <v>9</v>
      </c>
      <c r="T21" s="96">
        <v>0</v>
      </c>
      <c r="U21" s="98">
        <v>0</v>
      </c>
      <c r="V21" s="96">
        <v>3</v>
      </c>
      <c r="W21" s="96">
        <f t="shared" si="7"/>
        <v>86</v>
      </c>
      <c r="X21" s="96">
        <v>28</v>
      </c>
      <c r="Y21" s="96">
        <v>489</v>
      </c>
      <c r="Z21" s="96">
        <v>50</v>
      </c>
      <c r="AA21" s="96">
        <v>19</v>
      </c>
      <c r="AB21" s="96">
        <v>0</v>
      </c>
      <c r="AC21" s="259">
        <f t="shared" si="2"/>
        <v>64.096385542168676</v>
      </c>
      <c r="AD21" s="259">
        <f t="shared" si="3"/>
        <v>10.361445783132531</v>
      </c>
      <c r="AE21" s="105" t="s">
        <v>27</v>
      </c>
      <c r="AF21" s="106"/>
    </row>
    <row r="22" spans="1:32" s="97" customFormat="1" ht="18" customHeight="1">
      <c r="A22" s="111"/>
      <c r="B22" s="113" t="s">
        <v>28</v>
      </c>
      <c r="C22" s="258">
        <f t="shared" si="5"/>
        <v>442</v>
      </c>
      <c r="D22" s="98">
        <f t="shared" si="6"/>
        <v>190</v>
      </c>
      <c r="E22" s="96">
        <v>169</v>
      </c>
      <c r="F22" s="96">
        <v>21</v>
      </c>
      <c r="G22" s="96">
        <v>0</v>
      </c>
      <c r="H22" s="96">
        <v>0</v>
      </c>
      <c r="I22" s="96">
        <v>0</v>
      </c>
      <c r="J22" s="96">
        <v>0</v>
      </c>
      <c r="K22" s="96">
        <v>110</v>
      </c>
      <c r="L22" s="96">
        <v>13</v>
      </c>
      <c r="M22" s="96">
        <v>1</v>
      </c>
      <c r="N22" s="96">
        <v>2</v>
      </c>
      <c r="O22" s="96">
        <v>1</v>
      </c>
      <c r="P22" s="96">
        <v>102</v>
      </c>
      <c r="Q22" s="96">
        <v>1</v>
      </c>
      <c r="R22" s="96">
        <v>10</v>
      </c>
      <c r="S22" s="96">
        <v>12</v>
      </c>
      <c r="T22" s="96">
        <v>0</v>
      </c>
      <c r="U22" s="98">
        <v>1</v>
      </c>
      <c r="V22" s="96">
        <v>0</v>
      </c>
      <c r="W22" s="96">
        <f t="shared" si="7"/>
        <v>104</v>
      </c>
      <c r="X22" s="96">
        <v>12</v>
      </c>
      <c r="Y22" s="96">
        <v>176</v>
      </c>
      <c r="Z22" s="96">
        <v>21</v>
      </c>
      <c r="AA22" s="96">
        <v>7</v>
      </c>
      <c r="AB22" s="96">
        <v>0</v>
      </c>
      <c r="AC22" s="259">
        <f t="shared" si="2"/>
        <v>42.986425339366519</v>
      </c>
      <c r="AD22" s="259">
        <f t="shared" si="3"/>
        <v>23.52941176470588</v>
      </c>
      <c r="AE22" s="107" t="s">
        <v>28</v>
      </c>
      <c r="AF22" s="106"/>
    </row>
    <row r="23" spans="1:32" s="97" customFormat="1" ht="18" customHeight="1">
      <c r="A23" s="111"/>
      <c r="B23" s="113" t="s">
        <v>149</v>
      </c>
      <c r="C23" s="258">
        <f t="shared" si="5"/>
        <v>171</v>
      </c>
      <c r="D23" s="98">
        <f t="shared" si="6"/>
        <v>56</v>
      </c>
      <c r="E23" s="96">
        <v>44</v>
      </c>
      <c r="F23" s="96">
        <v>12</v>
      </c>
      <c r="G23" s="96">
        <v>0</v>
      </c>
      <c r="H23" s="96">
        <v>0</v>
      </c>
      <c r="I23" s="96">
        <v>0</v>
      </c>
      <c r="J23" s="96">
        <v>0</v>
      </c>
      <c r="K23" s="96">
        <v>86</v>
      </c>
      <c r="L23" s="96">
        <v>0</v>
      </c>
      <c r="M23" s="96">
        <v>0</v>
      </c>
      <c r="N23" s="96">
        <v>1</v>
      </c>
      <c r="O23" s="96">
        <v>0</v>
      </c>
      <c r="P23" s="96">
        <v>25</v>
      </c>
      <c r="Q23" s="96">
        <v>0</v>
      </c>
      <c r="R23" s="96">
        <v>1</v>
      </c>
      <c r="S23" s="96">
        <v>2</v>
      </c>
      <c r="T23" s="96">
        <v>0</v>
      </c>
      <c r="U23" s="98">
        <v>0</v>
      </c>
      <c r="V23" s="96">
        <v>0</v>
      </c>
      <c r="W23" s="96">
        <f t="shared" si="7"/>
        <v>25</v>
      </c>
      <c r="X23" s="96">
        <v>5</v>
      </c>
      <c r="Y23" s="96">
        <v>44</v>
      </c>
      <c r="Z23" s="96">
        <v>12</v>
      </c>
      <c r="AA23" s="96">
        <v>0</v>
      </c>
      <c r="AB23" s="96">
        <v>0</v>
      </c>
      <c r="AC23" s="259">
        <f t="shared" si="2"/>
        <v>32.748538011695906</v>
      </c>
      <c r="AD23" s="259">
        <f t="shared" si="3"/>
        <v>14.619883040935672</v>
      </c>
      <c r="AE23" s="107" t="s">
        <v>149</v>
      </c>
      <c r="AF23" s="106"/>
    </row>
    <row r="24" spans="1:32" s="97" customFormat="1" ht="18" customHeight="1">
      <c r="A24" s="111"/>
      <c r="B24" s="113" t="s">
        <v>29</v>
      </c>
      <c r="C24" s="258">
        <f t="shared" si="5"/>
        <v>202</v>
      </c>
      <c r="D24" s="98">
        <f t="shared" si="6"/>
        <v>90</v>
      </c>
      <c r="E24" s="96">
        <v>66</v>
      </c>
      <c r="F24" s="96">
        <v>24</v>
      </c>
      <c r="G24" s="96">
        <v>0</v>
      </c>
      <c r="H24" s="96">
        <v>0</v>
      </c>
      <c r="I24" s="96">
        <v>0</v>
      </c>
      <c r="J24" s="96">
        <v>0</v>
      </c>
      <c r="K24" s="96">
        <v>58</v>
      </c>
      <c r="L24" s="96">
        <v>0</v>
      </c>
      <c r="M24" s="96">
        <v>2</v>
      </c>
      <c r="N24" s="96">
        <v>2</v>
      </c>
      <c r="O24" s="96">
        <v>0</v>
      </c>
      <c r="P24" s="96">
        <v>47</v>
      </c>
      <c r="Q24" s="96">
        <v>0</v>
      </c>
      <c r="R24" s="96">
        <v>1</v>
      </c>
      <c r="S24" s="96">
        <v>2</v>
      </c>
      <c r="T24" s="96">
        <v>0</v>
      </c>
      <c r="U24" s="98">
        <v>0</v>
      </c>
      <c r="V24" s="96">
        <v>0</v>
      </c>
      <c r="W24" s="96">
        <f t="shared" si="7"/>
        <v>47</v>
      </c>
      <c r="X24" s="96">
        <v>12</v>
      </c>
      <c r="Y24" s="96">
        <v>66</v>
      </c>
      <c r="Z24" s="96">
        <v>24</v>
      </c>
      <c r="AA24" s="96">
        <v>1</v>
      </c>
      <c r="AB24" s="96">
        <v>0</v>
      </c>
      <c r="AC24" s="259">
        <f t="shared" si="2"/>
        <v>44.554455445544555</v>
      </c>
      <c r="AD24" s="259">
        <f t="shared" si="3"/>
        <v>23.267326732673268</v>
      </c>
      <c r="AE24" s="107" t="s">
        <v>29</v>
      </c>
      <c r="AF24" s="106"/>
    </row>
    <row r="25" spans="1:32" s="97" customFormat="1" ht="18" customHeight="1">
      <c r="A25" s="111"/>
      <c r="B25" s="113" t="s">
        <v>30</v>
      </c>
      <c r="C25" s="258">
        <f t="shared" si="5"/>
        <v>186</v>
      </c>
      <c r="D25" s="98">
        <f t="shared" si="6"/>
        <v>152</v>
      </c>
      <c r="E25" s="96">
        <v>104</v>
      </c>
      <c r="F25" s="96">
        <v>8</v>
      </c>
      <c r="G25" s="96">
        <v>0</v>
      </c>
      <c r="H25" s="96">
        <v>0</v>
      </c>
      <c r="I25" s="96">
        <v>40</v>
      </c>
      <c r="J25" s="96">
        <v>0</v>
      </c>
      <c r="K25" s="96">
        <v>10</v>
      </c>
      <c r="L25" s="96">
        <v>1</v>
      </c>
      <c r="M25" s="96">
        <v>0</v>
      </c>
      <c r="N25" s="96">
        <v>0</v>
      </c>
      <c r="O25" s="96">
        <v>0</v>
      </c>
      <c r="P25" s="96">
        <v>17</v>
      </c>
      <c r="Q25" s="96">
        <v>0</v>
      </c>
      <c r="R25" s="96">
        <v>1</v>
      </c>
      <c r="S25" s="96">
        <v>5</v>
      </c>
      <c r="T25" s="96">
        <v>0</v>
      </c>
      <c r="U25" s="98">
        <v>0</v>
      </c>
      <c r="V25" s="96">
        <v>0</v>
      </c>
      <c r="W25" s="96">
        <f t="shared" si="7"/>
        <v>17</v>
      </c>
      <c r="X25" s="96">
        <v>2</v>
      </c>
      <c r="Y25" s="96">
        <v>104</v>
      </c>
      <c r="Z25" s="96">
        <v>8</v>
      </c>
      <c r="AA25" s="96">
        <v>0</v>
      </c>
      <c r="AB25" s="96">
        <v>0</v>
      </c>
      <c r="AC25" s="259">
        <f t="shared" si="2"/>
        <v>81.72043010752688</v>
      </c>
      <c r="AD25" s="259">
        <f t="shared" si="3"/>
        <v>9.1397849462365599</v>
      </c>
      <c r="AE25" s="107" t="s">
        <v>30</v>
      </c>
      <c r="AF25" s="106"/>
    </row>
    <row r="26" spans="1:32" s="97" customFormat="1" ht="18" customHeight="1">
      <c r="A26" s="111"/>
      <c r="B26" s="113" t="s">
        <v>31</v>
      </c>
      <c r="C26" s="258">
        <f t="shared" si="5"/>
        <v>225</v>
      </c>
      <c r="D26" s="98">
        <f t="shared" si="6"/>
        <v>107</v>
      </c>
      <c r="E26" s="96">
        <v>86</v>
      </c>
      <c r="F26" s="96">
        <v>20</v>
      </c>
      <c r="G26" s="96">
        <v>1</v>
      </c>
      <c r="H26" s="96">
        <v>0</v>
      </c>
      <c r="I26" s="96">
        <v>0</v>
      </c>
      <c r="J26" s="96">
        <v>0</v>
      </c>
      <c r="K26" s="96">
        <v>75</v>
      </c>
      <c r="L26" s="96">
        <v>0</v>
      </c>
      <c r="M26" s="96">
        <v>1</v>
      </c>
      <c r="N26" s="96">
        <v>0</v>
      </c>
      <c r="O26" s="96">
        <v>0</v>
      </c>
      <c r="P26" s="96">
        <v>36</v>
      </c>
      <c r="Q26" s="96">
        <v>0</v>
      </c>
      <c r="R26" s="96">
        <v>5</v>
      </c>
      <c r="S26" s="96">
        <v>1</v>
      </c>
      <c r="T26" s="96">
        <v>0</v>
      </c>
      <c r="U26" s="98">
        <v>0</v>
      </c>
      <c r="V26" s="96">
        <v>0</v>
      </c>
      <c r="W26" s="96">
        <f t="shared" si="7"/>
        <v>36</v>
      </c>
      <c r="X26" s="96">
        <v>11</v>
      </c>
      <c r="Y26" s="96">
        <v>90</v>
      </c>
      <c r="Z26" s="96">
        <v>20</v>
      </c>
      <c r="AA26" s="96">
        <v>0</v>
      </c>
      <c r="AB26" s="96">
        <v>0</v>
      </c>
      <c r="AC26" s="259">
        <f t="shared" si="2"/>
        <v>47.555555555555557</v>
      </c>
      <c r="AD26" s="259">
        <f t="shared" si="3"/>
        <v>16</v>
      </c>
      <c r="AE26" s="107" t="s">
        <v>31</v>
      </c>
      <c r="AF26" s="106"/>
    </row>
    <row r="27" spans="1:32" s="97" customFormat="1" ht="18" customHeight="1">
      <c r="A27" s="111"/>
      <c r="B27" s="113" t="s">
        <v>32</v>
      </c>
      <c r="C27" s="258">
        <f t="shared" si="5"/>
        <v>56</v>
      </c>
      <c r="D27" s="98">
        <f t="shared" si="6"/>
        <v>33</v>
      </c>
      <c r="E27" s="96">
        <v>30</v>
      </c>
      <c r="F27" s="96">
        <v>3</v>
      </c>
      <c r="G27" s="96">
        <v>0</v>
      </c>
      <c r="H27" s="96">
        <v>0</v>
      </c>
      <c r="I27" s="96">
        <v>0</v>
      </c>
      <c r="J27" s="96">
        <v>0</v>
      </c>
      <c r="K27" s="96">
        <v>15</v>
      </c>
      <c r="L27" s="96">
        <v>1</v>
      </c>
      <c r="M27" s="96">
        <v>0</v>
      </c>
      <c r="N27" s="96">
        <v>0</v>
      </c>
      <c r="O27" s="96">
        <v>0</v>
      </c>
      <c r="P27" s="96">
        <v>7</v>
      </c>
      <c r="Q27" s="96">
        <v>0</v>
      </c>
      <c r="R27" s="96">
        <v>0</v>
      </c>
      <c r="S27" s="96">
        <v>0</v>
      </c>
      <c r="T27" s="96">
        <v>0</v>
      </c>
      <c r="U27" s="98">
        <v>0</v>
      </c>
      <c r="V27" s="96">
        <v>0</v>
      </c>
      <c r="W27" s="96">
        <f t="shared" si="7"/>
        <v>7</v>
      </c>
      <c r="X27" s="96">
        <v>2</v>
      </c>
      <c r="Y27" s="96">
        <v>30</v>
      </c>
      <c r="Z27" s="96">
        <v>3</v>
      </c>
      <c r="AA27" s="96">
        <v>0</v>
      </c>
      <c r="AB27" s="96">
        <v>0</v>
      </c>
      <c r="AC27" s="259">
        <f t="shared" si="2"/>
        <v>58.928571428571431</v>
      </c>
      <c r="AD27" s="259">
        <f t="shared" si="3"/>
        <v>12.5</v>
      </c>
      <c r="AE27" s="107" t="s">
        <v>32</v>
      </c>
      <c r="AF27" s="106"/>
    </row>
    <row r="28" spans="1:32" s="97" customFormat="1" ht="18" customHeight="1">
      <c r="A28" s="111"/>
      <c r="B28" s="113" t="s">
        <v>33</v>
      </c>
      <c r="C28" s="258">
        <f t="shared" si="5"/>
        <v>158</v>
      </c>
      <c r="D28" s="98">
        <f t="shared" si="6"/>
        <v>107</v>
      </c>
      <c r="E28" s="96">
        <v>104</v>
      </c>
      <c r="F28" s="96">
        <v>3</v>
      </c>
      <c r="G28" s="96">
        <v>0</v>
      </c>
      <c r="H28" s="96">
        <v>0</v>
      </c>
      <c r="I28" s="96">
        <v>0</v>
      </c>
      <c r="J28" s="96">
        <v>0</v>
      </c>
      <c r="K28" s="96">
        <v>24</v>
      </c>
      <c r="L28" s="96">
        <v>1</v>
      </c>
      <c r="M28" s="96">
        <v>0</v>
      </c>
      <c r="N28" s="96">
        <v>0</v>
      </c>
      <c r="O28" s="96">
        <v>0</v>
      </c>
      <c r="P28" s="96">
        <v>16</v>
      </c>
      <c r="Q28" s="96">
        <v>2</v>
      </c>
      <c r="R28" s="96">
        <v>1</v>
      </c>
      <c r="S28" s="96">
        <v>7</v>
      </c>
      <c r="T28" s="96">
        <v>0</v>
      </c>
      <c r="U28" s="98">
        <v>0</v>
      </c>
      <c r="V28" s="96">
        <v>0</v>
      </c>
      <c r="W28" s="96">
        <f t="shared" si="7"/>
        <v>16</v>
      </c>
      <c r="X28" s="96">
        <v>0</v>
      </c>
      <c r="Y28" s="96">
        <v>111</v>
      </c>
      <c r="Z28" s="96">
        <v>3</v>
      </c>
      <c r="AA28" s="96">
        <v>0</v>
      </c>
      <c r="AB28" s="96">
        <v>0</v>
      </c>
      <c r="AC28" s="259">
        <f t="shared" si="2"/>
        <v>67.721518987341767</v>
      </c>
      <c r="AD28" s="259">
        <f t="shared" si="3"/>
        <v>10.126582278481013</v>
      </c>
      <c r="AE28" s="107" t="s">
        <v>33</v>
      </c>
      <c r="AF28" s="106"/>
    </row>
    <row r="29" spans="1:32" s="97" customFormat="1" ht="18" customHeight="1">
      <c r="A29" s="111"/>
      <c r="B29" s="113" t="s">
        <v>34</v>
      </c>
      <c r="C29" s="258">
        <f t="shared" si="5"/>
        <v>173</v>
      </c>
      <c r="D29" s="98">
        <f t="shared" si="6"/>
        <v>59</v>
      </c>
      <c r="E29" s="96">
        <v>42</v>
      </c>
      <c r="F29" s="96">
        <v>17</v>
      </c>
      <c r="G29" s="96">
        <v>0</v>
      </c>
      <c r="H29" s="96">
        <v>0</v>
      </c>
      <c r="I29" s="96">
        <v>0</v>
      </c>
      <c r="J29" s="96">
        <v>0</v>
      </c>
      <c r="K29" s="96">
        <v>70</v>
      </c>
      <c r="L29" s="96">
        <v>0</v>
      </c>
      <c r="M29" s="96">
        <v>0</v>
      </c>
      <c r="N29" s="96">
        <v>0</v>
      </c>
      <c r="O29" s="96">
        <v>0</v>
      </c>
      <c r="P29" s="96">
        <v>33</v>
      </c>
      <c r="Q29" s="96">
        <v>0</v>
      </c>
      <c r="R29" s="96">
        <v>8</v>
      </c>
      <c r="S29" s="96">
        <v>3</v>
      </c>
      <c r="T29" s="96">
        <v>0</v>
      </c>
      <c r="U29" s="98">
        <v>0</v>
      </c>
      <c r="V29" s="96">
        <v>0</v>
      </c>
      <c r="W29" s="96">
        <f t="shared" si="7"/>
        <v>33</v>
      </c>
      <c r="X29" s="96">
        <v>10</v>
      </c>
      <c r="Y29" s="96">
        <v>42</v>
      </c>
      <c r="Z29" s="96">
        <v>17</v>
      </c>
      <c r="AA29" s="96">
        <v>0</v>
      </c>
      <c r="AB29" s="96">
        <v>0</v>
      </c>
      <c r="AC29" s="259">
        <f t="shared" si="2"/>
        <v>34.104046242774565</v>
      </c>
      <c r="AD29" s="259">
        <f t="shared" si="3"/>
        <v>19.075144508670519</v>
      </c>
      <c r="AE29" s="107" t="s">
        <v>34</v>
      </c>
      <c r="AF29" s="106"/>
    </row>
    <row r="30" spans="1:32" s="97" customFormat="1" ht="18" customHeight="1">
      <c r="A30" s="111"/>
      <c r="B30" s="113" t="s">
        <v>68</v>
      </c>
      <c r="C30" s="258">
        <f t="shared" si="5"/>
        <v>215</v>
      </c>
      <c r="D30" s="98">
        <f t="shared" si="6"/>
        <v>98</v>
      </c>
      <c r="E30" s="96">
        <v>85</v>
      </c>
      <c r="F30" s="96">
        <v>13</v>
      </c>
      <c r="G30" s="96">
        <v>0</v>
      </c>
      <c r="H30" s="96">
        <v>0</v>
      </c>
      <c r="I30" s="96">
        <v>0</v>
      </c>
      <c r="J30" s="96">
        <v>0</v>
      </c>
      <c r="K30" s="96">
        <v>54</v>
      </c>
      <c r="L30" s="96">
        <v>1</v>
      </c>
      <c r="M30" s="96">
        <v>1</v>
      </c>
      <c r="N30" s="96">
        <v>0</v>
      </c>
      <c r="O30" s="96">
        <v>0</v>
      </c>
      <c r="P30" s="96">
        <v>53</v>
      </c>
      <c r="Q30" s="96">
        <v>0</v>
      </c>
      <c r="R30" s="96">
        <v>0</v>
      </c>
      <c r="S30" s="96">
        <v>8</v>
      </c>
      <c r="T30" s="96">
        <v>0</v>
      </c>
      <c r="U30" s="98">
        <v>0</v>
      </c>
      <c r="V30" s="96">
        <v>0</v>
      </c>
      <c r="W30" s="96">
        <f t="shared" si="7"/>
        <v>53</v>
      </c>
      <c r="X30" s="96">
        <v>5</v>
      </c>
      <c r="Y30" s="96">
        <v>88</v>
      </c>
      <c r="Z30" s="96">
        <v>13</v>
      </c>
      <c r="AA30" s="96">
        <v>4</v>
      </c>
      <c r="AB30" s="96">
        <v>0</v>
      </c>
      <c r="AC30" s="259">
        <f t="shared" si="2"/>
        <v>45.581395348837212</v>
      </c>
      <c r="AD30" s="259">
        <f t="shared" si="3"/>
        <v>24.651162790697676</v>
      </c>
      <c r="AE30" s="107" t="s">
        <v>69</v>
      </c>
      <c r="AF30" s="106"/>
    </row>
    <row r="31" spans="1:32" s="97" customFormat="1" ht="18" customHeight="1">
      <c r="A31" s="111"/>
      <c r="B31" s="113" t="s">
        <v>70</v>
      </c>
      <c r="C31" s="258">
        <f t="shared" si="5"/>
        <v>172</v>
      </c>
      <c r="D31" s="98">
        <f t="shared" si="6"/>
        <v>68</v>
      </c>
      <c r="E31" s="96">
        <v>53</v>
      </c>
      <c r="F31" s="96">
        <v>15</v>
      </c>
      <c r="G31" s="96">
        <v>0</v>
      </c>
      <c r="H31" s="96">
        <v>0</v>
      </c>
      <c r="I31" s="96">
        <v>0</v>
      </c>
      <c r="J31" s="96">
        <v>0</v>
      </c>
      <c r="K31" s="96">
        <v>46</v>
      </c>
      <c r="L31" s="96">
        <v>0</v>
      </c>
      <c r="M31" s="96">
        <v>0</v>
      </c>
      <c r="N31" s="96">
        <v>0</v>
      </c>
      <c r="O31" s="96">
        <v>0</v>
      </c>
      <c r="P31" s="96">
        <v>50</v>
      </c>
      <c r="Q31" s="96">
        <v>0</v>
      </c>
      <c r="R31" s="96">
        <v>0</v>
      </c>
      <c r="S31" s="96">
        <v>8</v>
      </c>
      <c r="T31" s="96">
        <v>0</v>
      </c>
      <c r="U31" s="98">
        <v>0</v>
      </c>
      <c r="V31" s="96">
        <v>0</v>
      </c>
      <c r="W31" s="96">
        <f t="shared" si="7"/>
        <v>50</v>
      </c>
      <c r="X31" s="96">
        <v>13</v>
      </c>
      <c r="Y31" s="96">
        <v>53</v>
      </c>
      <c r="Z31" s="96">
        <v>15</v>
      </c>
      <c r="AA31" s="96">
        <v>0</v>
      </c>
      <c r="AB31" s="96">
        <v>0</v>
      </c>
      <c r="AC31" s="259">
        <f t="shared" si="2"/>
        <v>39.534883720930232</v>
      </c>
      <c r="AD31" s="259">
        <f t="shared" si="3"/>
        <v>29.069767441860467</v>
      </c>
      <c r="AE31" s="107" t="s">
        <v>71</v>
      </c>
      <c r="AF31" s="106"/>
    </row>
    <row r="32" spans="1:32" s="97" customFormat="1" ht="18" customHeight="1">
      <c r="A32" s="111"/>
      <c r="B32" s="113" t="s">
        <v>72</v>
      </c>
      <c r="C32" s="258">
        <f t="shared" si="5"/>
        <v>126</v>
      </c>
      <c r="D32" s="98">
        <f t="shared" si="6"/>
        <v>50</v>
      </c>
      <c r="E32" s="96">
        <v>40</v>
      </c>
      <c r="F32" s="96">
        <v>9</v>
      </c>
      <c r="G32" s="96">
        <v>1</v>
      </c>
      <c r="H32" s="96">
        <v>0</v>
      </c>
      <c r="I32" s="96">
        <v>0</v>
      </c>
      <c r="J32" s="96">
        <v>0</v>
      </c>
      <c r="K32" s="96">
        <v>45</v>
      </c>
      <c r="L32" s="96">
        <v>0</v>
      </c>
      <c r="M32" s="96">
        <v>6</v>
      </c>
      <c r="N32" s="96">
        <v>0</v>
      </c>
      <c r="O32" s="96">
        <v>0</v>
      </c>
      <c r="P32" s="96">
        <v>19</v>
      </c>
      <c r="Q32" s="96">
        <v>0</v>
      </c>
      <c r="R32" s="96">
        <v>3</v>
      </c>
      <c r="S32" s="96">
        <v>3</v>
      </c>
      <c r="T32" s="96">
        <v>0</v>
      </c>
      <c r="U32" s="98">
        <v>0</v>
      </c>
      <c r="V32" s="96">
        <v>0</v>
      </c>
      <c r="W32" s="96">
        <f t="shared" si="7"/>
        <v>19</v>
      </c>
      <c r="X32" s="96">
        <v>3</v>
      </c>
      <c r="Y32" s="96">
        <v>40</v>
      </c>
      <c r="Z32" s="96">
        <v>9</v>
      </c>
      <c r="AA32" s="96">
        <v>0</v>
      </c>
      <c r="AB32" s="96">
        <v>0</v>
      </c>
      <c r="AC32" s="259">
        <f t="shared" si="2"/>
        <v>39.682539682539684</v>
      </c>
      <c r="AD32" s="259">
        <f t="shared" si="3"/>
        <v>15.079365079365079</v>
      </c>
      <c r="AE32" s="107" t="s">
        <v>73</v>
      </c>
      <c r="AF32" s="106"/>
    </row>
    <row r="33" spans="1:32" s="97" customFormat="1" ht="18" customHeight="1">
      <c r="A33" s="111"/>
      <c r="B33" s="113" t="s">
        <v>164</v>
      </c>
      <c r="C33" s="258">
        <f t="shared" si="5"/>
        <v>522</v>
      </c>
      <c r="D33" s="98">
        <f t="shared" si="6"/>
        <v>295</v>
      </c>
      <c r="E33" s="96">
        <v>267</v>
      </c>
      <c r="F33" s="96">
        <v>28</v>
      </c>
      <c r="G33" s="96">
        <v>0</v>
      </c>
      <c r="H33" s="96">
        <v>0</v>
      </c>
      <c r="I33" s="96">
        <v>0</v>
      </c>
      <c r="J33" s="96">
        <v>0</v>
      </c>
      <c r="K33" s="96">
        <v>70</v>
      </c>
      <c r="L33" s="96">
        <v>0</v>
      </c>
      <c r="M33" s="96">
        <v>27</v>
      </c>
      <c r="N33" s="96">
        <v>0</v>
      </c>
      <c r="O33" s="96">
        <v>0</v>
      </c>
      <c r="P33" s="96">
        <v>110</v>
      </c>
      <c r="Q33" s="96">
        <v>0</v>
      </c>
      <c r="R33" s="96">
        <v>13</v>
      </c>
      <c r="S33" s="96">
        <v>7</v>
      </c>
      <c r="T33" s="96">
        <v>0</v>
      </c>
      <c r="U33" s="98">
        <v>1</v>
      </c>
      <c r="V33" s="96">
        <v>0</v>
      </c>
      <c r="W33" s="96">
        <f t="shared" si="7"/>
        <v>111</v>
      </c>
      <c r="X33" s="96">
        <v>15</v>
      </c>
      <c r="Y33" s="96">
        <v>267</v>
      </c>
      <c r="Z33" s="96">
        <v>28</v>
      </c>
      <c r="AA33" s="96">
        <v>0</v>
      </c>
      <c r="AB33" s="96">
        <v>0</v>
      </c>
      <c r="AC33" s="259">
        <f t="shared" si="2"/>
        <v>56.513409961685824</v>
      </c>
      <c r="AD33" s="259">
        <f t="shared" si="3"/>
        <v>21.264367816091951</v>
      </c>
      <c r="AE33" s="107" t="s">
        <v>164</v>
      </c>
      <c r="AF33" s="106"/>
    </row>
    <row r="34" spans="1:32" s="97" customFormat="1" ht="18" customHeight="1">
      <c r="A34" s="111"/>
      <c r="B34" s="113" t="s">
        <v>206</v>
      </c>
      <c r="C34" s="258">
        <f t="shared" si="5"/>
        <v>104</v>
      </c>
      <c r="D34" s="98">
        <f>SUM(E34:J34)</f>
        <v>68</v>
      </c>
      <c r="E34" s="96">
        <v>66</v>
      </c>
      <c r="F34" s="96">
        <v>2</v>
      </c>
      <c r="G34" s="96">
        <v>0</v>
      </c>
      <c r="H34" s="96">
        <v>0</v>
      </c>
      <c r="I34" s="96">
        <v>0</v>
      </c>
      <c r="J34" s="96">
        <v>0</v>
      </c>
      <c r="K34" s="96">
        <v>34</v>
      </c>
      <c r="L34" s="96">
        <v>0</v>
      </c>
      <c r="M34" s="96">
        <v>0</v>
      </c>
      <c r="N34" s="96">
        <v>0</v>
      </c>
      <c r="O34" s="96">
        <v>0</v>
      </c>
      <c r="P34" s="96">
        <v>1</v>
      </c>
      <c r="Q34" s="96">
        <v>0</v>
      </c>
      <c r="R34" s="96">
        <v>0</v>
      </c>
      <c r="S34" s="96">
        <v>1</v>
      </c>
      <c r="T34" s="96">
        <v>0</v>
      </c>
      <c r="U34" s="98">
        <v>0</v>
      </c>
      <c r="V34" s="96">
        <v>0</v>
      </c>
      <c r="W34" s="96">
        <f t="shared" si="7"/>
        <v>1</v>
      </c>
      <c r="X34" s="96">
        <v>0</v>
      </c>
      <c r="Y34" s="96">
        <v>66</v>
      </c>
      <c r="Z34" s="96">
        <v>2</v>
      </c>
      <c r="AA34" s="96">
        <v>0</v>
      </c>
      <c r="AB34" s="96">
        <v>0</v>
      </c>
      <c r="AC34" s="259">
        <f t="shared" si="2"/>
        <v>65.384615384615387</v>
      </c>
      <c r="AD34" s="259">
        <f t="shared" si="3"/>
        <v>0.96153846153846156</v>
      </c>
      <c r="AE34" s="107" t="s">
        <v>206</v>
      </c>
      <c r="AF34" s="106"/>
    </row>
    <row r="35" spans="1:32" s="95" customFormat="1" ht="18" customHeight="1">
      <c r="A35" s="415" t="s">
        <v>171</v>
      </c>
      <c r="B35" s="415"/>
      <c r="C35" s="260">
        <f>SUM(C36:C37)</f>
        <v>20</v>
      </c>
      <c r="D35" s="261">
        <f t="shared" ref="D35:AB35" si="8">SUM(D36:D37)</f>
        <v>3</v>
      </c>
      <c r="E35" s="253">
        <f t="shared" si="8"/>
        <v>1</v>
      </c>
      <c r="F35" s="253">
        <f t="shared" si="8"/>
        <v>2</v>
      </c>
      <c r="G35" s="253">
        <f t="shared" si="8"/>
        <v>0</v>
      </c>
      <c r="H35" s="253">
        <f t="shared" si="8"/>
        <v>0</v>
      </c>
      <c r="I35" s="253">
        <f t="shared" si="8"/>
        <v>0</v>
      </c>
      <c r="J35" s="253">
        <f t="shared" si="8"/>
        <v>0</v>
      </c>
      <c r="K35" s="253">
        <f t="shared" si="8"/>
        <v>6</v>
      </c>
      <c r="L35" s="253">
        <f t="shared" si="8"/>
        <v>0</v>
      </c>
      <c r="M35" s="253">
        <f t="shared" si="8"/>
        <v>0</v>
      </c>
      <c r="N35" s="253">
        <f t="shared" si="8"/>
        <v>1</v>
      </c>
      <c r="O35" s="253">
        <f t="shared" si="8"/>
        <v>0</v>
      </c>
      <c r="P35" s="253">
        <f t="shared" si="8"/>
        <v>10</v>
      </c>
      <c r="Q35" s="253">
        <f t="shared" si="8"/>
        <v>0</v>
      </c>
      <c r="R35" s="253">
        <f t="shared" si="8"/>
        <v>0</v>
      </c>
      <c r="S35" s="253">
        <f t="shared" si="8"/>
        <v>0</v>
      </c>
      <c r="T35" s="253">
        <f t="shared" si="8"/>
        <v>0</v>
      </c>
      <c r="U35" s="261">
        <f t="shared" si="8"/>
        <v>0</v>
      </c>
      <c r="V35" s="96">
        <f>SUM(V36:V37)</f>
        <v>0</v>
      </c>
      <c r="W35" s="345">
        <f t="shared" si="8"/>
        <v>10</v>
      </c>
      <c r="X35" s="253">
        <f t="shared" si="8"/>
        <v>0</v>
      </c>
      <c r="Y35" s="253">
        <f t="shared" si="8"/>
        <v>1</v>
      </c>
      <c r="Z35" s="253">
        <f t="shared" si="8"/>
        <v>2</v>
      </c>
      <c r="AA35" s="253">
        <f t="shared" si="8"/>
        <v>0</v>
      </c>
      <c r="AB35" s="253">
        <f t="shared" si="8"/>
        <v>0</v>
      </c>
      <c r="AC35" s="254">
        <f t="shared" si="2"/>
        <v>15</v>
      </c>
      <c r="AD35" s="254">
        <f t="shared" si="3"/>
        <v>50</v>
      </c>
      <c r="AE35" s="413" t="s">
        <v>171</v>
      </c>
      <c r="AF35" s="416"/>
    </row>
    <row r="36" spans="1:32" s="97" customFormat="1" ht="18" customHeight="1">
      <c r="A36" s="111"/>
      <c r="B36" s="113" t="s">
        <v>35</v>
      </c>
      <c r="C36" s="258">
        <f>D36+K36+L36+M36+N36+O36+P36+Q36+R36+S36+T36</f>
        <v>15</v>
      </c>
      <c r="D36" s="98">
        <f>SUM(E36:J36)</f>
        <v>1</v>
      </c>
      <c r="E36" s="96">
        <v>0</v>
      </c>
      <c r="F36" s="96">
        <v>1</v>
      </c>
      <c r="G36" s="96">
        <v>0</v>
      </c>
      <c r="H36" s="96">
        <v>0</v>
      </c>
      <c r="I36" s="96">
        <v>0</v>
      </c>
      <c r="J36" s="96">
        <v>0</v>
      </c>
      <c r="K36" s="96">
        <v>5</v>
      </c>
      <c r="L36" s="96">
        <v>0</v>
      </c>
      <c r="M36" s="96">
        <v>0</v>
      </c>
      <c r="N36" s="96">
        <v>0</v>
      </c>
      <c r="O36" s="96">
        <v>0</v>
      </c>
      <c r="P36" s="96">
        <v>9</v>
      </c>
      <c r="Q36" s="96">
        <v>0</v>
      </c>
      <c r="R36" s="96">
        <v>0</v>
      </c>
      <c r="S36" s="96">
        <v>0</v>
      </c>
      <c r="T36" s="96">
        <v>0</v>
      </c>
      <c r="U36" s="98">
        <v>0</v>
      </c>
      <c r="V36" s="96">
        <v>0</v>
      </c>
      <c r="W36" s="96">
        <f>O36+P36+U36+V36</f>
        <v>9</v>
      </c>
      <c r="X36" s="96">
        <v>0</v>
      </c>
      <c r="Y36" s="96">
        <v>0</v>
      </c>
      <c r="Z36" s="96">
        <v>1</v>
      </c>
      <c r="AA36" s="96">
        <v>0</v>
      </c>
      <c r="AB36" s="96">
        <v>0</v>
      </c>
      <c r="AC36" s="259">
        <f t="shared" si="2"/>
        <v>6.666666666666667</v>
      </c>
      <c r="AD36" s="259">
        <f t="shared" si="3"/>
        <v>60</v>
      </c>
      <c r="AE36" s="107" t="s">
        <v>35</v>
      </c>
      <c r="AF36" s="106"/>
    </row>
    <row r="37" spans="1:32" s="97" customFormat="1" ht="18" customHeight="1">
      <c r="A37" s="111"/>
      <c r="B37" s="113" t="s">
        <v>36</v>
      </c>
      <c r="C37" s="258">
        <f>D37+K37+L37+M37+N37+O37+P37+Q37+R37+S37+T37</f>
        <v>5</v>
      </c>
      <c r="D37" s="98">
        <f>SUM(E37:J37)</f>
        <v>2</v>
      </c>
      <c r="E37" s="96">
        <v>1</v>
      </c>
      <c r="F37" s="96">
        <v>1</v>
      </c>
      <c r="G37" s="96">
        <v>0</v>
      </c>
      <c r="H37" s="96">
        <v>0</v>
      </c>
      <c r="I37" s="96">
        <v>0</v>
      </c>
      <c r="J37" s="96">
        <v>0</v>
      </c>
      <c r="K37" s="96">
        <v>1</v>
      </c>
      <c r="L37" s="96">
        <v>0</v>
      </c>
      <c r="M37" s="96">
        <v>0</v>
      </c>
      <c r="N37" s="96">
        <v>1</v>
      </c>
      <c r="O37" s="96">
        <v>0</v>
      </c>
      <c r="P37" s="96">
        <v>1</v>
      </c>
      <c r="Q37" s="96">
        <v>0</v>
      </c>
      <c r="R37" s="96">
        <v>0</v>
      </c>
      <c r="S37" s="96">
        <v>0</v>
      </c>
      <c r="T37" s="96">
        <v>0</v>
      </c>
      <c r="U37" s="98">
        <v>0</v>
      </c>
      <c r="V37" s="96">
        <v>0</v>
      </c>
      <c r="W37" s="96">
        <f>O37+P37+U37+V37</f>
        <v>1</v>
      </c>
      <c r="X37" s="96">
        <v>0</v>
      </c>
      <c r="Y37" s="96">
        <v>1</v>
      </c>
      <c r="Z37" s="96">
        <v>1</v>
      </c>
      <c r="AA37" s="96">
        <v>0</v>
      </c>
      <c r="AB37" s="96">
        <v>0</v>
      </c>
      <c r="AC37" s="259">
        <f t="shared" si="2"/>
        <v>40</v>
      </c>
      <c r="AD37" s="259">
        <f t="shared" si="3"/>
        <v>20</v>
      </c>
      <c r="AE37" s="107" t="s">
        <v>36</v>
      </c>
      <c r="AF37" s="106"/>
    </row>
    <row r="38" spans="1:32" s="95" customFormat="1" ht="18" customHeight="1">
      <c r="A38" s="411" t="s">
        <v>172</v>
      </c>
      <c r="B38" s="411"/>
      <c r="C38" s="260">
        <f>SUM(C39:C42)</f>
        <v>205</v>
      </c>
      <c r="D38" s="261">
        <f t="shared" ref="D38:AB38" si="9">SUM(D39:D42)</f>
        <v>35</v>
      </c>
      <c r="E38" s="253">
        <f t="shared" si="9"/>
        <v>26</v>
      </c>
      <c r="F38" s="253">
        <f t="shared" si="9"/>
        <v>9</v>
      </c>
      <c r="G38" s="253">
        <f t="shared" si="9"/>
        <v>0</v>
      </c>
      <c r="H38" s="253">
        <f t="shared" si="9"/>
        <v>0</v>
      </c>
      <c r="I38" s="253">
        <f t="shared" si="9"/>
        <v>0</v>
      </c>
      <c r="J38" s="253">
        <f t="shared" si="9"/>
        <v>0</v>
      </c>
      <c r="K38" s="253">
        <f t="shared" si="9"/>
        <v>65</v>
      </c>
      <c r="L38" s="253">
        <f t="shared" si="9"/>
        <v>0</v>
      </c>
      <c r="M38" s="253">
        <f t="shared" si="9"/>
        <v>0</v>
      </c>
      <c r="N38" s="253">
        <f t="shared" si="9"/>
        <v>1</v>
      </c>
      <c r="O38" s="253">
        <f t="shared" si="9"/>
        <v>0</v>
      </c>
      <c r="P38" s="253">
        <f t="shared" si="9"/>
        <v>88</v>
      </c>
      <c r="Q38" s="253">
        <f t="shared" si="9"/>
        <v>0</v>
      </c>
      <c r="R38" s="253">
        <f t="shared" si="9"/>
        <v>13</v>
      </c>
      <c r="S38" s="253">
        <f t="shared" si="9"/>
        <v>3</v>
      </c>
      <c r="T38" s="253">
        <f t="shared" si="9"/>
        <v>0</v>
      </c>
      <c r="U38" s="261">
        <f t="shared" si="9"/>
        <v>0</v>
      </c>
      <c r="V38" s="253">
        <f>SUM(V39:V42)</f>
        <v>0</v>
      </c>
      <c r="W38" s="253">
        <f t="shared" si="9"/>
        <v>88</v>
      </c>
      <c r="X38" s="253">
        <f t="shared" si="9"/>
        <v>14</v>
      </c>
      <c r="Y38" s="253">
        <f t="shared" si="9"/>
        <v>26</v>
      </c>
      <c r="Z38" s="253">
        <f t="shared" si="9"/>
        <v>9</v>
      </c>
      <c r="AA38" s="253">
        <f t="shared" si="9"/>
        <v>0</v>
      </c>
      <c r="AB38" s="253">
        <f t="shared" si="9"/>
        <v>0</v>
      </c>
      <c r="AC38" s="254">
        <f t="shared" si="2"/>
        <v>17.073170731707318</v>
      </c>
      <c r="AD38" s="254">
        <f t="shared" si="3"/>
        <v>42.926829268292686</v>
      </c>
      <c r="AE38" s="413" t="s">
        <v>172</v>
      </c>
      <c r="AF38" s="416"/>
    </row>
    <row r="39" spans="1:32" s="97" customFormat="1" ht="18" customHeight="1">
      <c r="A39" s="111"/>
      <c r="B39" s="113" t="s">
        <v>74</v>
      </c>
      <c r="C39" s="258">
        <f>D39+K39+L39+M39+N39+O39+P39+Q39+R39+S39+T39</f>
        <v>117</v>
      </c>
      <c r="D39" s="98">
        <f>SUM(E39:J39)</f>
        <v>6</v>
      </c>
      <c r="E39" s="96">
        <v>2</v>
      </c>
      <c r="F39" s="96">
        <v>4</v>
      </c>
      <c r="G39" s="96">
        <v>0</v>
      </c>
      <c r="H39" s="96">
        <v>0</v>
      </c>
      <c r="I39" s="96">
        <v>0</v>
      </c>
      <c r="J39" s="96">
        <v>0</v>
      </c>
      <c r="K39" s="96">
        <v>41</v>
      </c>
      <c r="L39" s="96">
        <v>0</v>
      </c>
      <c r="M39" s="96">
        <v>0</v>
      </c>
      <c r="N39" s="96">
        <v>1</v>
      </c>
      <c r="O39" s="96">
        <v>0</v>
      </c>
      <c r="P39" s="96">
        <v>64</v>
      </c>
      <c r="Q39" s="96">
        <v>0</v>
      </c>
      <c r="R39" s="96">
        <v>4</v>
      </c>
      <c r="S39" s="96">
        <v>1</v>
      </c>
      <c r="T39" s="96">
        <v>0</v>
      </c>
      <c r="U39" s="98">
        <v>0</v>
      </c>
      <c r="V39" s="96">
        <v>0</v>
      </c>
      <c r="W39" s="96">
        <f>O39+P39+U39+V39</f>
        <v>64</v>
      </c>
      <c r="X39" s="96">
        <v>9</v>
      </c>
      <c r="Y39" s="96">
        <v>2</v>
      </c>
      <c r="Z39" s="96">
        <v>4</v>
      </c>
      <c r="AA39" s="96">
        <v>0</v>
      </c>
      <c r="AB39" s="96">
        <v>0</v>
      </c>
      <c r="AC39" s="259">
        <f t="shared" si="2"/>
        <v>5.1282051282051277</v>
      </c>
      <c r="AD39" s="259">
        <f t="shared" si="3"/>
        <v>54.700854700854705</v>
      </c>
      <c r="AE39" s="107" t="s">
        <v>52</v>
      </c>
      <c r="AF39" s="106"/>
    </row>
    <row r="40" spans="1:32" s="97" customFormat="1" ht="18" customHeight="1">
      <c r="A40" s="111"/>
      <c r="B40" s="113" t="s">
        <v>37</v>
      </c>
      <c r="C40" s="258">
        <f>D40+K40+L40+M40+N40+O40+P40+Q40+R40+S40+T40</f>
        <v>19</v>
      </c>
      <c r="D40" s="98">
        <f>SUM(E40:J40)</f>
        <v>5</v>
      </c>
      <c r="E40" s="96">
        <v>3</v>
      </c>
      <c r="F40" s="96">
        <v>2</v>
      </c>
      <c r="G40" s="96">
        <v>0</v>
      </c>
      <c r="H40" s="96">
        <v>0</v>
      </c>
      <c r="I40" s="96">
        <v>0</v>
      </c>
      <c r="J40" s="96">
        <v>0</v>
      </c>
      <c r="K40" s="96">
        <v>4</v>
      </c>
      <c r="L40" s="96">
        <v>0</v>
      </c>
      <c r="M40" s="96">
        <v>0</v>
      </c>
      <c r="N40" s="96">
        <v>0</v>
      </c>
      <c r="O40" s="96">
        <v>0</v>
      </c>
      <c r="P40" s="96">
        <v>9</v>
      </c>
      <c r="Q40" s="96">
        <v>0</v>
      </c>
      <c r="R40" s="96">
        <v>1</v>
      </c>
      <c r="S40" s="96">
        <v>0</v>
      </c>
      <c r="T40" s="96">
        <v>0</v>
      </c>
      <c r="U40" s="98">
        <v>0</v>
      </c>
      <c r="V40" s="96">
        <v>0</v>
      </c>
      <c r="W40" s="96">
        <f>O40+P40+U40+V40</f>
        <v>9</v>
      </c>
      <c r="X40" s="96">
        <v>4</v>
      </c>
      <c r="Y40" s="96">
        <v>3</v>
      </c>
      <c r="Z40" s="96">
        <v>2</v>
      </c>
      <c r="AA40" s="96">
        <v>0</v>
      </c>
      <c r="AB40" s="96">
        <v>0</v>
      </c>
      <c r="AC40" s="259">
        <f t="shared" si="2"/>
        <v>26.315789473684209</v>
      </c>
      <c r="AD40" s="259">
        <f t="shared" si="3"/>
        <v>47.368421052631575</v>
      </c>
      <c r="AE40" s="107" t="s">
        <v>53</v>
      </c>
      <c r="AF40" s="106"/>
    </row>
    <row r="41" spans="1:32" s="97" customFormat="1" ht="18" customHeight="1">
      <c r="A41" s="111"/>
      <c r="B41" s="113" t="s">
        <v>38</v>
      </c>
      <c r="C41" s="258">
        <f>D41+K41+L41+M41+N41+O41+P41+Q41+R41+S41+T41</f>
        <v>61</v>
      </c>
      <c r="D41" s="98">
        <f>SUM(E41:J41)</f>
        <v>23</v>
      </c>
      <c r="E41" s="96">
        <v>20</v>
      </c>
      <c r="F41" s="96">
        <v>3</v>
      </c>
      <c r="G41" s="96">
        <v>0</v>
      </c>
      <c r="H41" s="96">
        <v>0</v>
      </c>
      <c r="I41" s="96">
        <v>0</v>
      </c>
      <c r="J41" s="96">
        <v>0</v>
      </c>
      <c r="K41" s="96">
        <v>19</v>
      </c>
      <c r="L41" s="96">
        <v>0</v>
      </c>
      <c r="M41" s="96">
        <v>0</v>
      </c>
      <c r="N41" s="96">
        <v>0</v>
      </c>
      <c r="O41" s="96">
        <v>0</v>
      </c>
      <c r="P41" s="96">
        <v>10</v>
      </c>
      <c r="Q41" s="96">
        <v>0</v>
      </c>
      <c r="R41" s="96">
        <v>8</v>
      </c>
      <c r="S41" s="96">
        <v>1</v>
      </c>
      <c r="T41" s="96">
        <v>0</v>
      </c>
      <c r="U41" s="98">
        <v>0</v>
      </c>
      <c r="V41" s="96">
        <v>0</v>
      </c>
      <c r="W41" s="96">
        <f>O41+P41+U41+V41</f>
        <v>10</v>
      </c>
      <c r="X41" s="96">
        <v>1</v>
      </c>
      <c r="Y41" s="96">
        <v>20</v>
      </c>
      <c r="Z41" s="96">
        <v>3</v>
      </c>
      <c r="AA41" s="96">
        <v>0</v>
      </c>
      <c r="AB41" s="96">
        <v>0</v>
      </c>
      <c r="AC41" s="259">
        <f t="shared" si="2"/>
        <v>37.704918032786885</v>
      </c>
      <c r="AD41" s="259">
        <f t="shared" si="3"/>
        <v>16.393442622950818</v>
      </c>
      <c r="AE41" s="107" t="s">
        <v>54</v>
      </c>
      <c r="AF41" s="106"/>
    </row>
    <row r="42" spans="1:32" s="97" customFormat="1" ht="18" customHeight="1">
      <c r="A42" s="111"/>
      <c r="B42" s="113" t="s">
        <v>39</v>
      </c>
      <c r="C42" s="258">
        <f>D42+K42+L42+M42+N42+O42+P42+Q42+R42+S42+T42</f>
        <v>8</v>
      </c>
      <c r="D42" s="98">
        <f>SUM(E42:J42)</f>
        <v>1</v>
      </c>
      <c r="E42" s="96">
        <v>1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1</v>
      </c>
      <c r="L42" s="96">
        <v>0</v>
      </c>
      <c r="M42" s="96">
        <v>0</v>
      </c>
      <c r="N42" s="96">
        <v>0</v>
      </c>
      <c r="O42" s="96">
        <v>0</v>
      </c>
      <c r="P42" s="96">
        <v>5</v>
      </c>
      <c r="Q42" s="96">
        <v>0</v>
      </c>
      <c r="R42" s="96">
        <v>0</v>
      </c>
      <c r="S42" s="96">
        <v>1</v>
      </c>
      <c r="T42" s="96">
        <v>0</v>
      </c>
      <c r="U42" s="98">
        <v>0</v>
      </c>
      <c r="V42" s="96">
        <v>0</v>
      </c>
      <c r="W42" s="96">
        <f>O42+P42+U42+V42</f>
        <v>5</v>
      </c>
      <c r="X42" s="96">
        <v>0</v>
      </c>
      <c r="Y42" s="96">
        <v>1</v>
      </c>
      <c r="Z42" s="96">
        <v>0</v>
      </c>
      <c r="AA42" s="96">
        <v>0</v>
      </c>
      <c r="AB42" s="96">
        <v>0</v>
      </c>
      <c r="AC42" s="259">
        <f t="shared" si="2"/>
        <v>12.5</v>
      </c>
      <c r="AD42" s="259">
        <f t="shared" si="3"/>
        <v>62.5</v>
      </c>
      <c r="AE42" s="107" t="s">
        <v>55</v>
      </c>
      <c r="AF42" s="106"/>
    </row>
    <row r="43" spans="1:32" s="95" customFormat="1" ht="18" customHeight="1">
      <c r="A43" s="411" t="s">
        <v>173</v>
      </c>
      <c r="B43" s="411"/>
      <c r="C43" s="260">
        <f>C44</f>
        <v>15</v>
      </c>
      <c r="D43" s="261">
        <f t="shared" ref="D43:AB43" si="10">D44</f>
        <v>1</v>
      </c>
      <c r="E43" s="253">
        <f t="shared" si="10"/>
        <v>0</v>
      </c>
      <c r="F43" s="253">
        <f t="shared" si="10"/>
        <v>1</v>
      </c>
      <c r="G43" s="253">
        <f t="shared" si="10"/>
        <v>0</v>
      </c>
      <c r="H43" s="253">
        <f t="shared" si="10"/>
        <v>0</v>
      </c>
      <c r="I43" s="253">
        <f t="shared" si="10"/>
        <v>0</v>
      </c>
      <c r="J43" s="253">
        <f t="shared" si="10"/>
        <v>0</v>
      </c>
      <c r="K43" s="253">
        <f t="shared" si="10"/>
        <v>0</v>
      </c>
      <c r="L43" s="253">
        <f t="shared" si="10"/>
        <v>0</v>
      </c>
      <c r="M43" s="253">
        <f t="shared" si="10"/>
        <v>0</v>
      </c>
      <c r="N43" s="253">
        <f t="shared" si="10"/>
        <v>0</v>
      </c>
      <c r="O43" s="253">
        <f t="shared" si="10"/>
        <v>0</v>
      </c>
      <c r="P43" s="253">
        <f t="shared" si="10"/>
        <v>14</v>
      </c>
      <c r="Q43" s="253">
        <f t="shared" si="10"/>
        <v>0</v>
      </c>
      <c r="R43" s="253">
        <f t="shared" si="10"/>
        <v>0</v>
      </c>
      <c r="S43" s="253">
        <f t="shared" si="10"/>
        <v>0</v>
      </c>
      <c r="T43" s="253">
        <f t="shared" si="10"/>
        <v>0</v>
      </c>
      <c r="U43" s="261">
        <f t="shared" si="10"/>
        <v>0</v>
      </c>
      <c r="V43" s="253">
        <f t="shared" si="10"/>
        <v>0</v>
      </c>
      <c r="W43" s="253">
        <f t="shared" si="10"/>
        <v>14</v>
      </c>
      <c r="X43" s="253">
        <f t="shared" si="10"/>
        <v>3</v>
      </c>
      <c r="Y43" s="253">
        <f t="shared" si="10"/>
        <v>0</v>
      </c>
      <c r="Z43" s="253">
        <f t="shared" si="10"/>
        <v>1</v>
      </c>
      <c r="AA43" s="253">
        <f t="shared" si="10"/>
        <v>0</v>
      </c>
      <c r="AB43" s="253">
        <f t="shared" si="10"/>
        <v>0</v>
      </c>
      <c r="AC43" s="254">
        <f t="shared" si="2"/>
        <v>6.666666666666667</v>
      </c>
      <c r="AD43" s="254">
        <f t="shared" si="3"/>
        <v>93.333333333333329</v>
      </c>
      <c r="AE43" s="417" t="s">
        <v>56</v>
      </c>
      <c r="AF43" s="418"/>
    </row>
    <row r="44" spans="1:32" s="97" customFormat="1" ht="18" customHeight="1">
      <c r="A44" s="111"/>
      <c r="B44" s="113" t="s">
        <v>40</v>
      </c>
      <c r="C44" s="258">
        <f>D44+K44+L44+M44+N44+O44+P44+Q44+R44+S44+T44</f>
        <v>15</v>
      </c>
      <c r="D44" s="98">
        <f>SUM(E44:J44)</f>
        <v>1</v>
      </c>
      <c r="E44" s="96">
        <v>0</v>
      </c>
      <c r="F44" s="96">
        <v>1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14</v>
      </c>
      <c r="Q44" s="96">
        <v>0</v>
      </c>
      <c r="R44" s="96">
        <v>0</v>
      </c>
      <c r="S44" s="96">
        <v>0</v>
      </c>
      <c r="T44" s="96">
        <v>0</v>
      </c>
      <c r="U44" s="98">
        <v>0</v>
      </c>
      <c r="V44" s="96">
        <v>0</v>
      </c>
      <c r="W44" s="96">
        <f>O44+P44+U44+V44</f>
        <v>14</v>
      </c>
      <c r="X44" s="96">
        <v>3</v>
      </c>
      <c r="Y44" s="96">
        <v>0</v>
      </c>
      <c r="Z44" s="96">
        <v>1</v>
      </c>
      <c r="AA44" s="96">
        <v>0</v>
      </c>
      <c r="AB44" s="96">
        <v>0</v>
      </c>
      <c r="AC44" s="259">
        <f t="shared" si="2"/>
        <v>6.666666666666667</v>
      </c>
      <c r="AD44" s="259">
        <f t="shared" si="3"/>
        <v>93.333333333333329</v>
      </c>
      <c r="AE44" s="107" t="s">
        <v>40</v>
      </c>
      <c r="AF44" s="106"/>
    </row>
    <row r="45" spans="1:32" s="95" customFormat="1" ht="18" customHeight="1">
      <c r="A45" s="411" t="s">
        <v>174</v>
      </c>
      <c r="B45" s="411"/>
      <c r="C45" s="260">
        <f>SUM(C46:C47)</f>
        <v>49</v>
      </c>
      <c r="D45" s="261">
        <f t="shared" ref="D45:AB45" si="11">SUM(D46:D47)</f>
        <v>6</v>
      </c>
      <c r="E45" s="253">
        <f t="shared" si="11"/>
        <v>4</v>
      </c>
      <c r="F45" s="253">
        <f t="shared" si="11"/>
        <v>2</v>
      </c>
      <c r="G45" s="253">
        <f t="shared" si="11"/>
        <v>0</v>
      </c>
      <c r="H45" s="253">
        <f t="shared" si="11"/>
        <v>0</v>
      </c>
      <c r="I45" s="253">
        <f t="shared" si="11"/>
        <v>0</v>
      </c>
      <c r="J45" s="253">
        <f t="shared" si="11"/>
        <v>0</v>
      </c>
      <c r="K45" s="253">
        <f t="shared" si="11"/>
        <v>12</v>
      </c>
      <c r="L45" s="253">
        <f t="shared" si="11"/>
        <v>0</v>
      </c>
      <c r="M45" s="253">
        <f t="shared" si="11"/>
        <v>0</v>
      </c>
      <c r="N45" s="253">
        <f t="shared" si="11"/>
        <v>0</v>
      </c>
      <c r="O45" s="253">
        <f t="shared" si="11"/>
        <v>0</v>
      </c>
      <c r="P45" s="253">
        <f t="shared" si="11"/>
        <v>30</v>
      </c>
      <c r="Q45" s="253">
        <f t="shared" si="11"/>
        <v>0</v>
      </c>
      <c r="R45" s="253">
        <f t="shared" si="11"/>
        <v>1</v>
      </c>
      <c r="S45" s="253">
        <f t="shared" si="11"/>
        <v>0</v>
      </c>
      <c r="T45" s="253">
        <f t="shared" si="11"/>
        <v>0</v>
      </c>
      <c r="U45" s="261">
        <f t="shared" si="11"/>
        <v>0</v>
      </c>
      <c r="V45" s="253">
        <f>SUM(V46:V47)</f>
        <v>0</v>
      </c>
      <c r="W45" s="253">
        <f t="shared" si="11"/>
        <v>30</v>
      </c>
      <c r="X45" s="253">
        <f t="shared" si="11"/>
        <v>11</v>
      </c>
      <c r="Y45" s="253">
        <f t="shared" si="11"/>
        <v>4</v>
      </c>
      <c r="Z45" s="253">
        <f t="shared" si="11"/>
        <v>2</v>
      </c>
      <c r="AA45" s="253">
        <f t="shared" si="11"/>
        <v>0</v>
      </c>
      <c r="AB45" s="253">
        <f t="shared" si="11"/>
        <v>0</v>
      </c>
      <c r="AC45" s="254">
        <f t="shared" si="2"/>
        <v>12.244897959183673</v>
      </c>
      <c r="AD45" s="254">
        <f t="shared" si="3"/>
        <v>61.224489795918366</v>
      </c>
      <c r="AE45" s="413" t="s">
        <v>174</v>
      </c>
      <c r="AF45" s="416"/>
    </row>
    <row r="46" spans="1:32" s="97" customFormat="1" ht="18" customHeight="1">
      <c r="A46" s="111"/>
      <c r="B46" s="113" t="s">
        <v>41</v>
      </c>
      <c r="C46" s="258">
        <f>D46+K46+L46+M46+N46+O46+P46+Q46+R46+S46+T46</f>
        <v>49</v>
      </c>
      <c r="D46" s="98">
        <f>SUM(E46:J46)</f>
        <v>6</v>
      </c>
      <c r="E46" s="96">
        <v>4</v>
      </c>
      <c r="F46" s="96">
        <v>2</v>
      </c>
      <c r="G46" s="96">
        <v>0</v>
      </c>
      <c r="H46" s="96">
        <v>0</v>
      </c>
      <c r="I46" s="96">
        <v>0</v>
      </c>
      <c r="J46" s="96">
        <v>0</v>
      </c>
      <c r="K46" s="96">
        <v>12</v>
      </c>
      <c r="L46" s="96">
        <v>0</v>
      </c>
      <c r="M46" s="96">
        <v>0</v>
      </c>
      <c r="N46" s="96">
        <v>0</v>
      </c>
      <c r="O46" s="96">
        <v>0</v>
      </c>
      <c r="P46" s="96">
        <v>30</v>
      </c>
      <c r="Q46" s="96">
        <v>0</v>
      </c>
      <c r="R46" s="96">
        <v>1</v>
      </c>
      <c r="S46" s="96">
        <v>0</v>
      </c>
      <c r="T46" s="96">
        <v>0</v>
      </c>
      <c r="U46" s="98">
        <v>0</v>
      </c>
      <c r="V46" s="96">
        <v>0</v>
      </c>
      <c r="W46" s="96">
        <f>O46+P46+U46+V46</f>
        <v>30</v>
      </c>
      <c r="X46" s="96">
        <v>11</v>
      </c>
      <c r="Y46" s="96">
        <v>4</v>
      </c>
      <c r="Z46" s="96">
        <v>2</v>
      </c>
      <c r="AA46" s="96">
        <v>0</v>
      </c>
      <c r="AB46" s="96">
        <v>0</v>
      </c>
      <c r="AC46" s="259">
        <f t="shared" si="2"/>
        <v>12.244897959183673</v>
      </c>
      <c r="AD46" s="259">
        <f t="shared" si="3"/>
        <v>61.224489795918366</v>
      </c>
      <c r="AE46" s="107" t="s">
        <v>41</v>
      </c>
      <c r="AF46" s="106"/>
    </row>
    <row r="47" spans="1:32" s="97" customFormat="1" ht="18" customHeight="1">
      <c r="A47" s="111"/>
      <c r="B47" s="113" t="s">
        <v>42</v>
      </c>
      <c r="C47" s="258">
        <f>D47+K47+L47+M47+N47+O47+P47+Q47+R47+S47+T47</f>
        <v>0</v>
      </c>
      <c r="D47" s="98">
        <f>SUM(E47:J47)</f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8">
        <v>0</v>
      </c>
      <c r="L47" s="98">
        <v>0</v>
      </c>
      <c r="M47" s="98">
        <v>0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f>O47+P47+U47+V47</f>
        <v>0</v>
      </c>
      <c r="X47" s="98">
        <v>0</v>
      </c>
      <c r="Y47" s="98">
        <v>0</v>
      </c>
      <c r="Z47" s="98">
        <v>0</v>
      </c>
      <c r="AA47" s="96">
        <v>0</v>
      </c>
      <c r="AB47" s="96">
        <v>0</v>
      </c>
      <c r="AC47" s="259">
        <v>0</v>
      </c>
      <c r="AD47" s="259">
        <v>0</v>
      </c>
      <c r="AE47" s="107" t="s">
        <v>42</v>
      </c>
      <c r="AF47" s="106"/>
    </row>
    <row r="48" spans="1:32" s="95" customFormat="1" ht="18" customHeight="1">
      <c r="A48" s="411" t="s">
        <v>175</v>
      </c>
      <c r="B48" s="411"/>
      <c r="C48" s="260">
        <f>SUM(C49:C51)</f>
        <v>169</v>
      </c>
      <c r="D48" s="261">
        <f t="shared" ref="D48:AB48" si="12">SUM(D49:D51)</f>
        <v>54</v>
      </c>
      <c r="E48" s="253">
        <f t="shared" si="12"/>
        <v>44</v>
      </c>
      <c r="F48" s="253">
        <f t="shared" si="12"/>
        <v>10</v>
      </c>
      <c r="G48" s="345">
        <f t="shared" si="12"/>
        <v>0</v>
      </c>
      <c r="H48" s="253">
        <f t="shared" si="12"/>
        <v>0</v>
      </c>
      <c r="I48" s="253">
        <f t="shared" si="12"/>
        <v>0</v>
      </c>
      <c r="J48" s="253">
        <f t="shared" si="12"/>
        <v>0</v>
      </c>
      <c r="K48" s="253">
        <f t="shared" si="12"/>
        <v>66</v>
      </c>
      <c r="L48" s="253">
        <f t="shared" si="12"/>
        <v>0</v>
      </c>
      <c r="M48" s="253">
        <f t="shared" si="12"/>
        <v>1</v>
      </c>
      <c r="N48" s="253">
        <f t="shared" si="12"/>
        <v>0</v>
      </c>
      <c r="O48" s="253">
        <f t="shared" si="12"/>
        <v>2</v>
      </c>
      <c r="P48" s="253">
        <f t="shared" si="12"/>
        <v>43</v>
      </c>
      <c r="Q48" s="253">
        <f t="shared" si="12"/>
        <v>0</v>
      </c>
      <c r="R48" s="253">
        <f t="shared" si="12"/>
        <v>1</v>
      </c>
      <c r="S48" s="253">
        <f t="shared" si="12"/>
        <v>2</v>
      </c>
      <c r="T48" s="253">
        <f t="shared" si="12"/>
        <v>0</v>
      </c>
      <c r="U48" s="261">
        <f t="shared" si="12"/>
        <v>0</v>
      </c>
      <c r="V48" s="253">
        <f>SUM(V49:V51)</f>
        <v>0</v>
      </c>
      <c r="W48" s="253">
        <f t="shared" si="12"/>
        <v>45</v>
      </c>
      <c r="X48" s="253">
        <f t="shared" si="12"/>
        <v>4</v>
      </c>
      <c r="Y48" s="253">
        <f t="shared" si="12"/>
        <v>44</v>
      </c>
      <c r="Z48" s="253">
        <f t="shared" si="12"/>
        <v>10</v>
      </c>
      <c r="AA48" s="253">
        <f t="shared" si="12"/>
        <v>0</v>
      </c>
      <c r="AB48" s="253">
        <f t="shared" si="12"/>
        <v>0</v>
      </c>
      <c r="AC48" s="254">
        <f>D48/C48*100</f>
        <v>31.952662721893493</v>
      </c>
      <c r="AD48" s="254">
        <f t="shared" si="3"/>
        <v>26.627218934911244</v>
      </c>
      <c r="AE48" s="413" t="s">
        <v>175</v>
      </c>
      <c r="AF48" s="416"/>
    </row>
    <row r="49" spans="1:32" s="97" customFormat="1" ht="18" customHeight="1">
      <c r="A49" s="111"/>
      <c r="B49" s="113" t="s">
        <v>43</v>
      </c>
      <c r="C49" s="258">
        <f>D49+K49+L49+M49+N49+O49+P49+Q49+R49+S49+T49</f>
        <v>77</v>
      </c>
      <c r="D49" s="98">
        <f>SUM(E49:J49)</f>
        <v>12</v>
      </c>
      <c r="E49" s="96">
        <v>8</v>
      </c>
      <c r="F49" s="96">
        <v>4</v>
      </c>
      <c r="G49" s="96">
        <v>0</v>
      </c>
      <c r="H49" s="96">
        <v>0</v>
      </c>
      <c r="I49" s="96">
        <v>0</v>
      </c>
      <c r="J49" s="96">
        <v>0</v>
      </c>
      <c r="K49" s="96">
        <v>31</v>
      </c>
      <c r="L49" s="96">
        <v>0</v>
      </c>
      <c r="M49" s="96">
        <v>1</v>
      </c>
      <c r="N49" s="96">
        <v>0</v>
      </c>
      <c r="O49" s="96">
        <v>2</v>
      </c>
      <c r="P49" s="96">
        <v>31</v>
      </c>
      <c r="Q49" s="96">
        <v>0</v>
      </c>
      <c r="R49" s="96">
        <v>0</v>
      </c>
      <c r="S49" s="96">
        <v>0</v>
      </c>
      <c r="T49" s="96">
        <v>0</v>
      </c>
      <c r="U49" s="98">
        <v>0</v>
      </c>
      <c r="V49" s="96">
        <v>0</v>
      </c>
      <c r="W49" s="96">
        <f>O49+P49+U49+V49</f>
        <v>33</v>
      </c>
      <c r="X49" s="96">
        <v>1</v>
      </c>
      <c r="Y49" s="96">
        <v>8</v>
      </c>
      <c r="Z49" s="96">
        <v>4</v>
      </c>
      <c r="AA49" s="96">
        <v>0</v>
      </c>
      <c r="AB49" s="96">
        <v>0</v>
      </c>
      <c r="AC49" s="259">
        <f>D49/C49*100</f>
        <v>15.584415584415584</v>
      </c>
      <c r="AD49" s="259">
        <f t="shared" si="3"/>
        <v>42.857142857142854</v>
      </c>
      <c r="AE49" s="107" t="s">
        <v>43</v>
      </c>
      <c r="AF49" s="106"/>
    </row>
    <row r="50" spans="1:32" s="97" customFormat="1" ht="18" customHeight="1">
      <c r="A50" s="111"/>
      <c r="B50" s="113" t="s">
        <v>44</v>
      </c>
      <c r="C50" s="258">
        <f>D50+K50+L50+M50+N50+O50+P50+Q50+R50+S50+T50</f>
        <v>0</v>
      </c>
      <c r="D50" s="98">
        <f>SUM(E50:J50)</f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8">
        <v>0</v>
      </c>
      <c r="L50" s="98">
        <v>0</v>
      </c>
      <c r="M50" s="98">
        <v>0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6">
        <v>0</v>
      </c>
      <c r="W50" s="96">
        <f>O50+P50+U50+V50</f>
        <v>0</v>
      </c>
      <c r="X50" s="98">
        <v>0</v>
      </c>
      <c r="Y50" s="98">
        <v>0</v>
      </c>
      <c r="Z50" s="98">
        <v>0</v>
      </c>
      <c r="AA50" s="96">
        <v>0</v>
      </c>
      <c r="AB50" s="96">
        <v>0</v>
      </c>
      <c r="AC50" s="259">
        <v>0</v>
      </c>
      <c r="AD50" s="259">
        <v>0</v>
      </c>
      <c r="AE50" s="107" t="s">
        <v>44</v>
      </c>
      <c r="AF50" s="106"/>
    </row>
    <row r="51" spans="1:32" s="97" customFormat="1" ht="18" customHeight="1">
      <c r="A51" s="111"/>
      <c r="B51" s="113" t="s">
        <v>45</v>
      </c>
      <c r="C51" s="258">
        <f>D51+K51+L51+M51+N51+O51+P51+Q51+R51+S51+T51</f>
        <v>92</v>
      </c>
      <c r="D51" s="98">
        <f>SUM(E51:J51)</f>
        <v>42</v>
      </c>
      <c r="E51" s="96">
        <v>36</v>
      </c>
      <c r="F51" s="96">
        <v>6</v>
      </c>
      <c r="G51" s="96">
        <v>0</v>
      </c>
      <c r="H51" s="96">
        <v>0</v>
      </c>
      <c r="I51" s="96">
        <v>0</v>
      </c>
      <c r="J51" s="96">
        <v>0</v>
      </c>
      <c r="K51" s="96">
        <v>35</v>
      </c>
      <c r="L51" s="96">
        <v>0</v>
      </c>
      <c r="M51" s="96">
        <v>0</v>
      </c>
      <c r="N51" s="96">
        <v>0</v>
      </c>
      <c r="O51" s="96">
        <v>0</v>
      </c>
      <c r="P51" s="96">
        <v>12</v>
      </c>
      <c r="Q51" s="96">
        <v>0</v>
      </c>
      <c r="R51" s="96">
        <v>1</v>
      </c>
      <c r="S51" s="96">
        <v>2</v>
      </c>
      <c r="T51" s="96">
        <v>0</v>
      </c>
      <c r="U51" s="98">
        <v>0</v>
      </c>
      <c r="V51" s="96">
        <v>0</v>
      </c>
      <c r="W51" s="96">
        <f>O51+P51+U51+V51</f>
        <v>12</v>
      </c>
      <c r="X51" s="96">
        <v>3</v>
      </c>
      <c r="Y51" s="96">
        <v>36</v>
      </c>
      <c r="Z51" s="96">
        <v>6</v>
      </c>
      <c r="AA51" s="96">
        <v>0</v>
      </c>
      <c r="AB51" s="96">
        <v>0</v>
      </c>
      <c r="AC51" s="259">
        <f>D51/C51*100</f>
        <v>45.652173913043477</v>
      </c>
      <c r="AD51" s="259">
        <f t="shared" si="3"/>
        <v>13.043478260869565</v>
      </c>
      <c r="AE51" s="107" t="s">
        <v>45</v>
      </c>
      <c r="AF51" s="106"/>
    </row>
    <row r="52" spans="1:32" s="95" customFormat="1" ht="18" customHeight="1">
      <c r="A52" s="411" t="s">
        <v>176</v>
      </c>
      <c r="B52" s="411"/>
      <c r="C52" s="260">
        <f t="shared" ref="C52:AB52" si="13">SUM(C53:C55)</f>
        <v>53</v>
      </c>
      <c r="D52" s="261">
        <f t="shared" si="13"/>
        <v>9</v>
      </c>
      <c r="E52" s="253">
        <f t="shared" si="13"/>
        <v>5</v>
      </c>
      <c r="F52" s="253">
        <f t="shared" si="13"/>
        <v>4</v>
      </c>
      <c r="G52" s="345">
        <f t="shared" si="13"/>
        <v>0</v>
      </c>
      <c r="H52" s="253">
        <f t="shared" si="13"/>
        <v>0</v>
      </c>
      <c r="I52" s="253">
        <f t="shared" si="13"/>
        <v>0</v>
      </c>
      <c r="J52" s="253">
        <f t="shared" si="13"/>
        <v>0</v>
      </c>
      <c r="K52" s="253">
        <f t="shared" si="13"/>
        <v>0</v>
      </c>
      <c r="L52" s="253">
        <f t="shared" si="13"/>
        <v>0</v>
      </c>
      <c r="M52" s="253">
        <f t="shared" si="13"/>
        <v>14</v>
      </c>
      <c r="N52" s="253">
        <f t="shared" si="13"/>
        <v>0</v>
      </c>
      <c r="O52" s="253">
        <f t="shared" si="13"/>
        <v>1</v>
      </c>
      <c r="P52" s="253">
        <f t="shared" si="13"/>
        <v>28</v>
      </c>
      <c r="Q52" s="253">
        <f t="shared" si="13"/>
        <v>0</v>
      </c>
      <c r="R52" s="253">
        <f t="shared" si="13"/>
        <v>0</v>
      </c>
      <c r="S52" s="253">
        <f t="shared" si="13"/>
        <v>1</v>
      </c>
      <c r="T52" s="253">
        <f t="shared" si="13"/>
        <v>0</v>
      </c>
      <c r="U52" s="261">
        <f t="shared" si="13"/>
        <v>0</v>
      </c>
      <c r="V52" s="253">
        <f>SUM(V53:V55)</f>
        <v>0</v>
      </c>
      <c r="W52" s="253">
        <f t="shared" si="13"/>
        <v>29</v>
      </c>
      <c r="X52" s="253">
        <f t="shared" si="13"/>
        <v>4</v>
      </c>
      <c r="Y52" s="253">
        <f t="shared" si="13"/>
        <v>5</v>
      </c>
      <c r="Z52" s="253">
        <f t="shared" si="13"/>
        <v>4</v>
      </c>
      <c r="AA52" s="253">
        <f t="shared" si="13"/>
        <v>0</v>
      </c>
      <c r="AB52" s="253">
        <f t="shared" si="13"/>
        <v>0</v>
      </c>
      <c r="AC52" s="254">
        <f>D52/C52*100</f>
        <v>16.981132075471699</v>
      </c>
      <c r="AD52" s="254">
        <f t="shared" si="3"/>
        <v>54.716981132075468</v>
      </c>
      <c r="AE52" s="413" t="s">
        <v>176</v>
      </c>
      <c r="AF52" s="416"/>
    </row>
    <row r="53" spans="1:32" s="97" customFormat="1" ht="18" customHeight="1">
      <c r="A53" s="111"/>
      <c r="B53" s="113" t="s">
        <v>46</v>
      </c>
      <c r="C53" s="258">
        <f>D53+K53+L53+M53+N53+O53+P53+Q53+R53+S53+T53</f>
        <v>53</v>
      </c>
      <c r="D53" s="98">
        <f>SUM(E53:J53)</f>
        <v>9</v>
      </c>
      <c r="E53" s="96">
        <v>5</v>
      </c>
      <c r="F53" s="96">
        <v>4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14</v>
      </c>
      <c r="N53" s="96">
        <v>0</v>
      </c>
      <c r="O53" s="96">
        <v>1</v>
      </c>
      <c r="P53" s="96">
        <v>28</v>
      </c>
      <c r="Q53" s="96">
        <v>0</v>
      </c>
      <c r="R53" s="96">
        <v>0</v>
      </c>
      <c r="S53" s="96">
        <v>1</v>
      </c>
      <c r="T53" s="96">
        <v>0</v>
      </c>
      <c r="U53" s="98">
        <v>0</v>
      </c>
      <c r="V53" s="96">
        <v>0</v>
      </c>
      <c r="W53" s="96">
        <f>O53+P53+U53+V53</f>
        <v>29</v>
      </c>
      <c r="X53" s="96">
        <v>4</v>
      </c>
      <c r="Y53" s="96">
        <v>5</v>
      </c>
      <c r="Z53" s="96">
        <v>4</v>
      </c>
      <c r="AA53" s="96">
        <v>0</v>
      </c>
      <c r="AB53" s="96">
        <v>0</v>
      </c>
      <c r="AC53" s="259">
        <f>D53/C53*100</f>
        <v>16.981132075471699</v>
      </c>
      <c r="AD53" s="259">
        <f t="shared" si="3"/>
        <v>54.716981132075468</v>
      </c>
      <c r="AE53" s="107" t="s">
        <v>46</v>
      </c>
      <c r="AF53" s="106"/>
    </row>
    <row r="54" spans="1:32" s="97" customFormat="1" ht="18" customHeight="1">
      <c r="A54" s="111"/>
      <c r="B54" s="113" t="s">
        <v>47</v>
      </c>
      <c r="C54" s="258">
        <f>D54+K54+L54+M54+N54+O54+P54+Q54+R54+S54+T54</f>
        <v>0</v>
      </c>
      <c r="D54" s="98">
        <f>SUM(E54:J54)</f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8">
        <v>0</v>
      </c>
      <c r="U54" s="98">
        <v>0</v>
      </c>
      <c r="V54" s="96">
        <v>0</v>
      </c>
      <c r="W54" s="96">
        <f>O54+P54+U54+V54</f>
        <v>0</v>
      </c>
      <c r="X54" s="96">
        <v>0</v>
      </c>
      <c r="Y54" s="96">
        <v>0</v>
      </c>
      <c r="Z54" s="96">
        <v>0</v>
      </c>
      <c r="AA54" s="96">
        <v>0</v>
      </c>
      <c r="AB54" s="96">
        <v>0</v>
      </c>
      <c r="AC54" s="259">
        <v>0</v>
      </c>
      <c r="AD54" s="259">
        <v>0</v>
      </c>
      <c r="AE54" s="107" t="s">
        <v>47</v>
      </c>
      <c r="AF54" s="106"/>
    </row>
    <row r="55" spans="1:32" s="97" customFormat="1" ht="18" customHeight="1">
      <c r="A55" s="111"/>
      <c r="B55" s="113" t="s">
        <v>48</v>
      </c>
      <c r="C55" s="258">
        <f>D55+K55+L55+M55+N55+O55+P55+Q55+R55+S55+T55</f>
        <v>0</v>
      </c>
      <c r="D55" s="98">
        <f>SUM(E55:J55)</f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8">
        <v>0</v>
      </c>
      <c r="L55" s="98">
        <v>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f>O55+P55+U55+V55</f>
        <v>0</v>
      </c>
      <c r="X55" s="98">
        <v>0</v>
      </c>
      <c r="Y55" s="98">
        <v>0</v>
      </c>
      <c r="Z55" s="98">
        <v>0</v>
      </c>
      <c r="AA55" s="96">
        <v>0</v>
      </c>
      <c r="AB55" s="96">
        <v>0</v>
      </c>
      <c r="AC55" s="259">
        <v>0</v>
      </c>
      <c r="AD55" s="259">
        <v>0</v>
      </c>
      <c r="AE55" s="107" t="s">
        <v>48</v>
      </c>
      <c r="AF55" s="106"/>
    </row>
    <row r="56" spans="1:32" s="99" customFormat="1" ht="18" customHeight="1">
      <c r="A56" s="411" t="s">
        <v>177</v>
      </c>
      <c r="B56" s="411"/>
      <c r="C56" s="260">
        <f>SUM(C57:C58)</f>
        <v>71</v>
      </c>
      <c r="D56" s="261">
        <f t="shared" ref="D56:AB56" si="14">SUM(D57:D58)</f>
        <v>9</v>
      </c>
      <c r="E56" s="253">
        <f t="shared" si="14"/>
        <v>5</v>
      </c>
      <c r="F56" s="253">
        <f t="shared" si="14"/>
        <v>4</v>
      </c>
      <c r="G56" s="345">
        <f t="shared" si="14"/>
        <v>0</v>
      </c>
      <c r="H56" s="253">
        <f t="shared" si="14"/>
        <v>0</v>
      </c>
      <c r="I56" s="253">
        <f t="shared" si="14"/>
        <v>0</v>
      </c>
      <c r="J56" s="253">
        <f t="shared" si="14"/>
        <v>0</v>
      </c>
      <c r="K56" s="253">
        <f t="shared" si="14"/>
        <v>12</v>
      </c>
      <c r="L56" s="253">
        <f t="shared" si="14"/>
        <v>0</v>
      </c>
      <c r="M56" s="253">
        <f t="shared" si="14"/>
        <v>2</v>
      </c>
      <c r="N56" s="253">
        <f t="shared" si="14"/>
        <v>2</v>
      </c>
      <c r="O56" s="253">
        <f t="shared" si="14"/>
        <v>0</v>
      </c>
      <c r="P56" s="253">
        <f t="shared" si="14"/>
        <v>45</v>
      </c>
      <c r="Q56" s="253">
        <f t="shared" si="14"/>
        <v>0</v>
      </c>
      <c r="R56" s="253">
        <f t="shared" si="14"/>
        <v>0</v>
      </c>
      <c r="S56" s="253">
        <f t="shared" si="14"/>
        <v>1</v>
      </c>
      <c r="T56" s="253">
        <f t="shared" si="14"/>
        <v>0</v>
      </c>
      <c r="U56" s="261">
        <f t="shared" si="14"/>
        <v>0</v>
      </c>
      <c r="V56" s="253">
        <f>SUM(V57:V58)</f>
        <v>0</v>
      </c>
      <c r="W56" s="253">
        <f t="shared" si="14"/>
        <v>45</v>
      </c>
      <c r="X56" s="253">
        <f t="shared" si="14"/>
        <v>12</v>
      </c>
      <c r="Y56" s="253">
        <f t="shared" si="14"/>
        <v>5</v>
      </c>
      <c r="Z56" s="253">
        <f t="shared" si="14"/>
        <v>4</v>
      </c>
      <c r="AA56" s="253">
        <f t="shared" si="14"/>
        <v>0</v>
      </c>
      <c r="AB56" s="253">
        <f t="shared" si="14"/>
        <v>0</v>
      </c>
      <c r="AC56" s="254">
        <f t="shared" ref="AC56:AC61" si="15">D56/C56*100</f>
        <v>12.676056338028168</v>
      </c>
      <c r="AD56" s="254">
        <f t="shared" si="3"/>
        <v>63.380281690140848</v>
      </c>
      <c r="AE56" s="413" t="s">
        <v>177</v>
      </c>
      <c r="AF56" s="416"/>
    </row>
    <row r="57" spans="1:32" s="97" customFormat="1" ht="18" customHeight="1">
      <c r="A57" s="111"/>
      <c r="B57" s="113" t="s">
        <v>49</v>
      </c>
      <c r="C57" s="258">
        <f>D57+K57+L57+M57+N57+O57+P57+Q57+R57+S57+T57</f>
        <v>13</v>
      </c>
      <c r="D57" s="98">
        <f>SUM(E57:J57)</f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3</v>
      </c>
      <c r="L57" s="96">
        <v>0</v>
      </c>
      <c r="M57" s="96">
        <v>0</v>
      </c>
      <c r="N57" s="96">
        <v>1</v>
      </c>
      <c r="O57" s="96">
        <v>0</v>
      </c>
      <c r="P57" s="96">
        <v>9</v>
      </c>
      <c r="Q57" s="96">
        <v>0</v>
      </c>
      <c r="R57" s="96">
        <v>0</v>
      </c>
      <c r="S57" s="96">
        <v>0</v>
      </c>
      <c r="T57" s="96">
        <v>0</v>
      </c>
      <c r="U57" s="98">
        <v>0</v>
      </c>
      <c r="V57" s="96">
        <v>0</v>
      </c>
      <c r="W57" s="96">
        <f>O57+P57+U57+V57</f>
        <v>9</v>
      </c>
      <c r="X57" s="96">
        <v>1</v>
      </c>
      <c r="Y57" s="96">
        <v>0</v>
      </c>
      <c r="Z57" s="96">
        <v>0</v>
      </c>
      <c r="AA57" s="96">
        <v>0</v>
      </c>
      <c r="AB57" s="96">
        <v>0</v>
      </c>
      <c r="AC57" s="259">
        <f t="shared" si="15"/>
        <v>0</v>
      </c>
      <c r="AD57" s="259">
        <f t="shared" si="3"/>
        <v>69.230769230769226</v>
      </c>
      <c r="AE57" s="107" t="s">
        <v>49</v>
      </c>
      <c r="AF57" s="106"/>
    </row>
    <row r="58" spans="1:32" s="96" customFormat="1" ht="18" customHeight="1">
      <c r="A58" s="111"/>
      <c r="B58" s="113" t="s">
        <v>64</v>
      </c>
      <c r="C58" s="258">
        <f>D58+K58+L58+M58+N58+O58+P58+Q58+R58+S58+T58</f>
        <v>58</v>
      </c>
      <c r="D58" s="98">
        <f>SUM(E58:J58)</f>
        <v>9</v>
      </c>
      <c r="E58" s="96">
        <v>5</v>
      </c>
      <c r="F58" s="96">
        <v>4</v>
      </c>
      <c r="G58" s="96">
        <v>0</v>
      </c>
      <c r="H58" s="96">
        <v>0</v>
      </c>
      <c r="I58" s="96">
        <v>0</v>
      </c>
      <c r="J58" s="96">
        <v>0</v>
      </c>
      <c r="K58" s="96">
        <v>9</v>
      </c>
      <c r="L58" s="96">
        <v>0</v>
      </c>
      <c r="M58" s="96">
        <v>2</v>
      </c>
      <c r="N58" s="96">
        <v>1</v>
      </c>
      <c r="O58" s="96">
        <v>0</v>
      </c>
      <c r="P58" s="96">
        <v>36</v>
      </c>
      <c r="Q58" s="96">
        <v>0</v>
      </c>
      <c r="R58" s="96">
        <v>0</v>
      </c>
      <c r="S58" s="96">
        <v>1</v>
      </c>
      <c r="T58" s="96">
        <v>0</v>
      </c>
      <c r="U58" s="98">
        <v>0</v>
      </c>
      <c r="V58" s="96">
        <v>0</v>
      </c>
      <c r="W58" s="96">
        <f>O58+P58+U58+V58</f>
        <v>36</v>
      </c>
      <c r="X58" s="96">
        <v>11</v>
      </c>
      <c r="Y58" s="96">
        <v>5</v>
      </c>
      <c r="Z58" s="96">
        <v>4</v>
      </c>
      <c r="AA58" s="96">
        <v>0</v>
      </c>
      <c r="AB58" s="96">
        <v>0</v>
      </c>
      <c r="AC58" s="259">
        <f t="shared" si="15"/>
        <v>15.517241379310345</v>
      </c>
      <c r="AD58" s="259">
        <f t="shared" si="3"/>
        <v>62.068965517241381</v>
      </c>
      <c r="AE58" s="107" t="s">
        <v>64</v>
      </c>
      <c r="AF58" s="106"/>
    </row>
    <row r="59" spans="1:32" s="95" customFormat="1" ht="18" customHeight="1">
      <c r="A59" s="411" t="s">
        <v>178</v>
      </c>
      <c r="B59" s="420"/>
      <c r="C59" s="260">
        <f>SUM(C60:C61)</f>
        <v>135</v>
      </c>
      <c r="D59" s="261">
        <f t="shared" ref="D59:AB59" si="16">SUM(D60:D61)</f>
        <v>31</v>
      </c>
      <c r="E59" s="253">
        <f t="shared" si="16"/>
        <v>21</v>
      </c>
      <c r="F59" s="253">
        <f t="shared" si="16"/>
        <v>10</v>
      </c>
      <c r="G59" s="345">
        <f t="shared" si="16"/>
        <v>0</v>
      </c>
      <c r="H59" s="253">
        <f t="shared" si="16"/>
        <v>0</v>
      </c>
      <c r="I59" s="253">
        <f t="shared" si="16"/>
        <v>0</v>
      </c>
      <c r="J59" s="253">
        <f t="shared" si="16"/>
        <v>0</v>
      </c>
      <c r="K59" s="253">
        <f t="shared" si="16"/>
        <v>38</v>
      </c>
      <c r="L59" s="253">
        <f t="shared" si="16"/>
        <v>0</v>
      </c>
      <c r="M59" s="253">
        <f t="shared" si="16"/>
        <v>3</v>
      </c>
      <c r="N59" s="253">
        <f t="shared" si="16"/>
        <v>0</v>
      </c>
      <c r="O59" s="253">
        <f t="shared" si="16"/>
        <v>0</v>
      </c>
      <c r="P59" s="253">
        <f t="shared" si="16"/>
        <v>62</v>
      </c>
      <c r="Q59" s="253">
        <f t="shared" si="16"/>
        <v>0</v>
      </c>
      <c r="R59" s="253">
        <f t="shared" si="16"/>
        <v>1</v>
      </c>
      <c r="S59" s="253">
        <f t="shared" si="16"/>
        <v>0</v>
      </c>
      <c r="T59" s="253">
        <f t="shared" si="16"/>
        <v>0</v>
      </c>
      <c r="U59" s="261">
        <f t="shared" si="16"/>
        <v>3</v>
      </c>
      <c r="V59" s="253">
        <f>SUM(V60:V61)</f>
        <v>0</v>
      </c>
      <c r="W59" s="253">
        <f t="shared" si="16"/>
        <v>65</v>
      </c>
      <c r="X59" s="253">
        <f t="shared" si="16"/>
        <v>6</v>
      </c>
      <c r="Y59" s="253">
        <f t="shared" si="16"/>
        <v>23</v>
      </c>
      <c r="Z59" s="253">
        <f t="shared" si="16"/>
        <v>10</v>
      </c>
      <c r="AA59" s="253">
        <f t="shared" si="16"/>
        <v>0</v>
      </c>
      <c r="AB59" s="253">
        <f t="shared" si="16"/>
        <v>0</v>
      </c>
      <c r="AC59" s="254">
        <f t="shared" si="15"/>
        <v>22.962962962962962</v>
      </c>
      <c r="AD59" s="254">
        <f t="shared" si="3"/>
        <v>48.148148148148145</v>
      </c>
      <c r="AE59" s="413" t="s">
        <v>178</v>
      </c>
      <c r="AF59" s="414"/>
    </row>
    <row r="60" spans="1:32" s="97" customFormat="1" ht="18" customHeight="1">
      <c r="A60" s="114"/>
      <c r="B60" s="113" t="s">
        <v>50</v>
      </c>
      <c r="C60" s="258">
        <f>D60+K60+L60+M60+N60+O60+P60+Q60+R60+S60+T60</f>
        <v>33</v>
      </c>
      <c r="D60" s="98">
        <f>SUM(E60:J60)</f>
        <v>6</v>
      </c>
      <c r="E60" s="96">
        <v>4</v>
      </c>
      <c r="F60" s="96">
        <v>2</v>
      </c>
      <c r="G60" s="96">
        <v>0</v>
      </c>
      <c r="H60" s="96">
        <v>0</v>
      </c>
      <c r="I60" s="96">
        <v>0</v>
      </c>
      <c r="J60" s="96">
        <v>0</v>
      </c>
      <c r="K60" s="96">
        <v>9</v>
      </c>
      <c r="L60" s="96">
        <v>0</v>
      </c>
      <c r="M60" s="96">
        <v>0</v>
      </c>
      <c r="N60" s="96">
        <v>0</v>
      </c>
      <c r="O60" s="96">
        <v>0</v>
      </c>
      <c r="P60" s="96">
        <v>18</v>
      </c>
      <c r="Q60" s="96">
        <v>0</v>
      </c>
      <c r="R60" s="96">
        <v>0</v>
      </c>
      <c r="S60" s="96">
        <v>0</v>
      </c>
      <c r="T60" s="96">
        <v>0</v>
      </c>
      <c r="U60" s="98">
        <v>0</v>
      </c>
      <c r="V60" s="96">
        <v>0</v>
      </c>
      <c r="W60" s="96">
        <f>O60+P60+U60+V60</f>
        <v>18</v>
      </c>
      <c r="X60" s="96">
        <v>2</v>
      </c>
      <c r="Y60" s="96">
        <v>4</v>
      </c>
      <c r="Z60" s="96">
        <v>2</v>
      </c>
      <c r="AA60" s="96">
        <v>0</v>
      </c>
      <c r="AB60" s="96">
        <v>0</v>
      </c>
      <c r="AC60" s="259">
        <f t="shared" si="15"/>
        <v>18.181818181818183</v>
      </c>
      <c r="AD60" s="259">
        <f t="shared" si="3"/>
        <v>54.54545454545454</v>
      </c>
      <c r="AE60" s="107" t="s">
        <v>50</v>
      </c>
      <c r="AF60" s="106"/>
    </row>
    <row r="61" spans="1:32" s="97" customFormat="1" ht="18" customHeight="1">
      <c r="A61" s="114"/>
      <c r="B61" s="113" t="s">
        <v>165</v>
      </c>
      <c r="C61" s="258">
        <f>D61+K61+L61+M61+N61+O61+P61+Q61+R61+S61+T61</f>
        <v>102</v>
      </c>
      <c r="D61" s="98">
        <f>SUM(E61:J61)</f>
        <v>25</v>
      </c>
      <c r="E61" s="96">
        <v>17</v>
      </c>
      <c r="F61" s="96">
        <v>8</v>
      </c>
      <c r="G61" s="96">
        <v>0</v>
      </c>
      <c r="H61" s="96">
        <v>0</v>
      </c>
      <c r="I61" s="96">
        <v>0</v>
      </c>
      <c r="J61" s="96">
        <v>0</v>
      </c>
      <c r="K61" s="96">
        <v>29</v>
      </c>
      <c r="L61" s="96">
        <v>0</v>
      </c>
      <c r="M61" s="96">
        <v>3</v>
      </c>
      <c r="N61" s="96">
        <v>0</v>
      </c>
      <c r="O61" s="96">
        <v>0</v>
      </c>
      <c r="P61" s="96">
        <v>44</v>
      </c>
      <c r="Q61" s="96">
        <v>0</v>
      </c>
      <c r="R61" s="96">
        <v>1</v>
      </c>
      <c r="S61" s="96">
        <v>0</v>
      </c>
      <c r="T61" s="96">
        <v>0</v>
      </c>
      <c r="U61" s="98">
        <v>3</v>
      </c>
      <c r="V61" s="96">
        <v>0</v>
      </c>
      <c r="W61" s="96">
        <f>O61+P61+U61+V61</f>
        <v>47</v>
      </c>
      <c r="X61" s="96">
        <v>4</v>
      </c>
      <c r="Y61" s="96">
        <v>19</v>
      </c>
      <c r="Z61" s="96">
        <v>8</v>
      </c>
      <c r="AA61" s="96">
        <v>0</v>
      </c>
      <c r="AB61" s="96">
        <v>0</v>
      </c>
      <c r="AC61" s="259">
        <f t="shared" si="15"/>
        <v>24.509803921568626</v>
      </c>
      <c r="AD61" s="259">
        <f t="shared" si="3"/>
        <v>46.078431372549019</v>
      </c>
      <c r="AE61" s="107" t="s">
        <v>165</v>
      </c>
      <c r="AF61" s="106"/>
    </row>
    <row r="62" spans="1:32" s="95" customFormat="1" ht="18" customHeight="1">
      <c r="A62" s="411" t="s">
        <v>179</v>
      </c>
      <c r="B62" s="411"/>
      <c r="C62" s="260">
        <f>C63</f>
        <v>0</v>
      </c>
      <c r="D62" s="261">
        <f t="shared" ref="D62:AD62" si="17">D63</f>
        <v>0</v>
      </c>
      <c r="E62" s="253">
        <f t="shared" si="17"/>
        <v>0</v>
      </c>
      <c r="F62" s="253">
        <f t="shared" si="17"/>
        <v>0</v>
      </c>
      <c r="G62" s="345">
        <f t="shared" si="17"/>
        <v>0</v>
      </c>
      <c r="H62" s="253">
        <f t="shared" si="17"/>
        <v>0</v>
      </c>
      <c r="I62" s="253">
        <f t="shared" si="17"/>
        <v>0</v>
      </c>
      <c r="J62" s="253">
        <f t="shared" si="17"/>
        <v>0</v>
      </c>
      <c r="K62" s="253">
        <f t="shared" si="17"/>
        <v>0</v>
      </c>
      <c r="L62" s="253">
        <f t="shared" si="17"/>
        <v>0</v>
      </c>
      <c r="M62" s="253">
        <f t="shared" si="17"/>
        <v>0</v>
      </c>
      <c r="N62" s="253">
        <f t="shared" si="17"/>
        <v>0</v>
      </c>
      <c r="O62" s="253">
        <f t="shared" si="17"/>
        <v>0</v>
      </c>
      <c r="P62" s="253">
        <f t="shared" si="17"/>
        <v>0</v>
      </c>
      <c r="Q62" s="253">
        <f t="shared" si="17"/>
        <v>0</v>
      </c>
      <c r="R62" s="253">
        <f t="shared" si="17"/>
        <v>0</v>
      </c>
      <c r="S62" s="253">
        <f t="shared" si="17"/>
        <v>0</v>
      </c>
      <c r="T62" s="253">
        <f t="shared" si="17"/>
        <v>0</v>
      </c>
      <c r="U62" s="261">
        <f t="shared" si="17"/>
        <v>0</v>
      </c>
      <c r="V62" s="253">
        <f t="shared" si="17"/>
        <v>0</v>
      </c>
      <c r="W62" s="253">
        <f t="shared" si="17"/>
        <v>0</v>
      </c>
      <c r="X62" s="253">
        <f t="shared" si="17"/>
        <v>0</v>
      </c>
      <c r="Y62" s="253">
        <f t="shared" si="17"/>
        <v>0</v>
      </c>
      <c r="Z62" s="253">
        <f t="shared" si="17"/>
        <v>0</v>
      </c>
      <c r="AA62" s="253">
        <f t="shared" si="17"/>
        <v>0</v>
      </c>
      <c r="AB62" s="253">
        <f t="shared" si="17"/>
        <v>0</v>
      </c>
      <c r="AC62" s="253">
        <f t="shared" si="17"/>
        <v>0</v>
      </c>
      <c r="AD62" s="253">
        <f t="shared" si="17"/>
        <v>0</v>
      </c>
      <c r="AE62" s="413" t="s">
        <v>179</v>
      </c>
      <c r="AF62" s="416"/>
    </row>
    <row r="63" spans="1:32" s="97" customFormat="1" ht="18" customHeight="1">
      <c r="A63" s="114"/>
      <c r="B63" s="113" t="s">
        <v>51</v>
      </c>
      <c r="C63" s="258">
        <f>D63+K63+L63+M63+N63+O63+P63+Q63+R63+S63+T63</f>
        <v>0</v>
      </c>
      <c r="D63" s="98">
        <f>SUM(E63:J63)</f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96">
        <v>0</v>
      </c>
      <c r="R63" s="96">
        <v>0</v>
      </c>
      <c r="S63" s="96">
        <v>0</v>
      </c>
      <c r="T63" s="96">
        <v>0</v>
      </c>
      <c r="U63" s="98">
        <v>0</v>
      </c>
      <c r="V63" s="96">
        <v>0</v>
      </c>
      <c r="W63" s="96">
        <f>O63+P63+U63+V63</f>
        <v>0</v>
      </c>
      <c r="X63" s="96">
        <v>0</v>
      </c>
      <c r="Y63" s="96">
        <v>0</v>
      </c>
      <c r="Z63" s="96">
        <v>0</v>
      </c>
      <c r="AA63" s="96">
        <v>0</v>
      </c>
      <c r="AB63" s="96">
        <v>0</v>
      </c>
      <c r="AC63" s="259">
        <v>0</v>
      </c>
      <c r="AD63" s="259">
        <v>0</v>
      </c>
      <c r="AE63" s="107" t="s">
        <v>51</v>
      </c>
      <c r="AF63" s="106"/>
    </row>
    <row r="64" spans="1:32" s="99" customFormat="1" ht="18" customHeight="1">
      <c r="A64" s="411" t="s">
        <v>180</v>
      </c>
      <c r="B64" s="419"/>
      <c r="C64" s="260">
        <f>C65</f>
        <v>19</v>
      </c>
      <c r="D64" s="261">
        <f t="shared" ref="D64:AB64" si="18">D65</f>
        <v>7</v>
      </c>
      <c r="E64" s="253">
        <f t="shared" si="18"/>
        <v>4</v>
      </c>
      <c r="F64" s="253">
        <f t="shared" si="18"/>
        <v>3</v>
      </c>
      <c r="G64" s="345">
        <f t="shared" si="18"/>
        <v>0</v>
      </c>
      <c r="H64" s="253">
        <f t="shared" si="18"/>
        <v>0</v>
      </c>
      <c r="I64" s="253">
        <f t="shared" si="18"/>
        <v>0</v>
      </c>
      <c r="J64" s="253">
        <f t="shared" si="18"/>
        <v>0</v>
      </c>
      <c r="K64" s="253">
        <f t="shared" si="18"/>
        <v>10</v>
      </c>
      <c r="L64" s="253">
        <f t="shared" si="18"/>
        <v>0</v>
      </c>
      <c r="M64" s="253">
        <f t="shared" si="18"/>
        <v>0</v>
      </c>
      <c r="N64" s="253">
        <f t="shared" si="18"/>
        <v>0</v>
      </c>
      <c r="O64" s="253">
        <f t="shared" si="18"/>
        <v>0</v>
      </c>
      <c r="P64" s="253">
        <f t="shared" si="18"/>
        <v>2</v>
      </c>
      <c r="Q64" s="253">
        <f t="shared" si="18"/>
        <v>0</v>
      </c>
      <c r="R64" s="253">
        <f t="shared" si="18"/>
        <v>0</v>
      </c>
      <c r="S64" s="253">
        <f t="shared" si="18"/>
        <v>0</v>
      </c>
      <c r="T64" s="253">
        <f t="shared" si="18"/>
        <v>0</v>
      </c>
      <c r="U64" s="261">
        <f t="shared" si="18"/>
        <v>0</v>
      </c>
      <c r="V64" s="253">
        <f t="shared" si="18"/>
        <v>0</v>
      </c>
      <c r="W64" s="253">
        <f t="shared" si="18"/>
        <v>2</v>
      </c>
      <c r="X64" s="253">
        <f t="shared" si="18"/>
        <v>0</v>
      </c>
      <c r="Y64" s="253">
        <f t="shared" si="18"/>
        <v>4</v>
      </c>
      <c r="Z64" s="253">
        <f t="shared" si="18"/>
        <v>3</v>
      </c>
      <c r="AA64" s="253">
        <f t="shared" si="18"/>
        <v>0</v>
      </c>
      <c r="AB64" s="253">
        <f t="shared" si="18"/>
        <v>0</v>
      </c>
      <c r="AC64" s="254">
        <f>D64/C64*100</f>
        <v>36.84210526315789</v>
      </c>
      <c r="AD64" s="254">
        <f t="shared" si="3"/>
        <v>10.526315789473683</v>
      </c>
      <c r="AE64" s="413" t="s">
        <v>180</v>
      </c>
      <c r="AF64" s="414"/>
    </row>
    <row r="65" spans="1:32" s="96" customFormat="1" ht="18" customHeight="1">
      <c r="A65" s="114"/>
      <c r="B65" s="115" t="s">
        <v>166</v>
      </c>
      <c r="C65" s="258">
        <f>D65+K65+L65+M65+N65+O65+P65+Q65+R65+S65+T65</f>
        <v>19</v>
      </c>
      <c r="D65" s="98">
        <f>SUM(E65:J65)</f>
        <v>7</v>
      </c>
      <c r="E65" s="96">
        <v>4</v>
      </c>
      <c r="F65" s="96">
        <v>3</v>
      </c>
      <c r="G65" s="96">
        <v>0</v>
      </c>
      <c r="H65" s="96">
        <v>0</v>
      </c>
      <c r="I65" s="96">
        <v>0</v>
      </c>
      <c r="J65" s="96">
        <v>0</v>
      </c>
      <c r="K65" s="96">
        <v>10</v>
      </c>
      <c r="L65" s="96">
        <v>0</v>
      </c>
      <c r="M65" s="96">
        <v>0</v>
      </c>
      <c r="N65" s="96">
        <v>0</v>
      </c>
      <c r="O65" s="96">
        <v>0</v>
      </c>
      <c r="P65" s="96">
        <v>2</v>
      </c>
      <c r="Q65" s="96">
        <v>0</v>
      </c>
      <c r="R65" s="96">
        <v>0</v>
      </c>
      <c r="S65" s="96">
        <v>0</v>
      </c>
      <c r="T65" s="96">
        <v>0</v>
      </c>
      <c r="U65" s="98">
        <v>0</v>
      </c>
      <c r="V65" s="96">
        <v>0</v>
      </c>
      <c r="W65" s="96">
        <f>O65+P65+U65+V65</f>
        <v>2</v>
      </c>
      <c r="X65" s="96">
        <v>0</v>
      </c>
      <c r="Y65" s="96">
        <v>4</v>
      </c>
      <c r="Z65" s="96">
        <v>3</v>
      </c>
      <c r="AA65" s="96">
        <v>0</v>
      </c>
      <c r="AB65" s="96">
        <v>0</v>
      </c>
      <c r="AC65" s="259">
        <f>D65/C65*100</f>
        <v>36.84210526315789</v>
      </c>
      <c r="AD65" s="259">
        <f t="shared" si="3"/>
        <v>10.526315789473683</v>
      </c>
      <c r="AE65" s="107" t="s">
        <v>166</v>
      </c>
      <c r="AF65" s="106"/>
    </row>
    <row r="66" spans="1:32" s="40" customFormat="1" ht="18" customHeight="1">
      <c r="A66" s="2"/>
      <c r="B66" s="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100"/>
      <c r="AD66" s="100"/>
      <c r="AE66" s="5"/>
      <c r="AF66" s="2"/>
    </row>
    <row r="67" spans="1:32" ht="13.5" customHeight="1">
      <c r="B67" s="41"/>
      <c r="C67" s="41"/>
    </row>
    <row r="68" spans="1:32" ht="13.5" customHeight="1">
      <c r="B68" s="41"/>
      <c r="C68" s="41"/>
    </row>
    <row r="69" spans="1:32" ht="13.5" customHeight="1">
      <c r="B69" s="41"/>
      <c r="C69" s="41"/>
    </row>
    <row r="70" spans="1:32" ht="13.5" customHeight="1">
      <c r="B70" s="41"/>
      <c r="C70" s="41"/>
    </row>
    <row r="71" spans="1:32" ht="13.5" customHeight="1">
      <c r="B71" s="41"/>
      <c r="C71" s="41"/>
    </row>
    <row r="72" spans="1:32" ht="13.5" customHeight="1">
      <c r="B72" s="41"/>
      <c r="C72" s="41"/>
    </row>
    <row r="73" spans="1:32" ht="13.5" customHeight="1">
      <c r="B73" s="41"/>
      <c r="C73" s="41"/>
    </row>
    <row r="74" spans="1:32" ht="13.5" customHeight="1">
      <c r="B74" s="41"/>
      <c r="C74" s="41"/>
    </row>
    <row r="75" spans="1:32" ht="13.5" customHeight="1">
      <c r="B75" s="41"/>
      <c r="C75" s="41"/>
    </row>
    <row r="76" spans="1:32" ht="13.5" customHeight="1">
      <c r="B76" s="41"/>
      <c r="C76" s="41"/>
    </row>
    <row r="77" spans="1:32" ht="13.5" customHeight="1">
      <c r="B77" s="41"/>
      <c r="C77" s="41"/>
    </row>
    <row r="78" spans="1:32" ht="13.5" customHeight="1">
      <c r="B78" s="41"/>
      <c r="C78" s="41"/>
    </row>
    <row r="79" spans="1:32" ht="13.5" customHeight="1">
      <c r="B79" s="41"/>
      <c r="C79" s="41"/>
    </row>
  </sheetData>
  <mergeCells count="60">
    <mergeCell ref="A62:B62"/>
    <mergeCell ref="AE62:AF62"/>
    <mergeCell ref="A64:B64"/>
    <mergeCell ref="AE64:AF64"/>
    <mergeCell ref="A52:B52"/>
    <mergeCell ref="AE52:AF52"/>
    <mergeCell ref="A56:B56"/>
    <mergeCell ref="AE56:AF56"/>
    <mergeCell ref="A59:B59"/>
    <mergeCell ref="AE59:AF59"/>
    <mergeCell ref="A43:B43"/>
    <mergeCell ref="AE43:AF43"/>
    <mergeCell ref="A45:B45"/>
    <mergeCell ref="AE45:AF45"/>
    <mergeCell ref="A48:B48"/>
    <mergeCell ref="AE48:AF48"/>
    <mergeCell ref="A15:B15"/>
    <mergeCell ref="AE15:AF15"/>
    <mergeCell ref="A35:B35"/>
    <mergeCell ref="AE35:AF35"/>
    <mergeCell ref="A38:B38"/>
    <mergeCell ref="AE38:AF38"/>
    <mergeCell ref="Q6:Q7"/>
    <mergeCell ref="Y6:Z6"/>
    <mergeCell ref="AA6:AB6"/>
    <mergeCell ref="L12:L13"/>
    <mergeCell ref="M12:M13"/>
    <mergeCell ref="X12:X13"/>
    <mergeCell ref="AA12:AA13"/>
    <mergeCell ref="AB12:AB13"/>
    <mergeCell ref="S4:S7"/>
    <mergeCell ref="T4:T7"/>
    <mergeCell ref="W5:W6"/>
    <mergeCell ref="X5:X7"/>
    <mergeCell ref="AE4:AF7"/>
    <mergeCell ref="D5:D7"/>
    <mergeCell ref="E5:E7"/>
    <mergeCell ref="F5:F7"/>
    <mergeCell ref="G5:G7"/>
    <mergeCell ref="H5:H7"/>
    <mergeCell ref="I5:I7"/>
    <mergeCell ref="J5:J7"/>
    <mergeCell ref="O5:O7"/>
    <mergeCell ref="R5:R7"/>
    <mergeCell ref="U4:X4"/>
    <mergeCell ref="Y4:AB5"/>
    <mergeCell ref="AC4:AC7"/>
    <mergeCell ref="AD4:AD7"/>
    <mergeCell ref="U5:U7"/>
    <mergeCell ref="V5:V7"/>
    <mergeCell ref="A1:P1"/>
    <mergeCell ref="A4:B7"/>
    <mergeCell ref="C4:C7"/>
    <mergeCell ref="D4:J4"/>
    <mergeCell ref="K4:K7"/>
    <mergeCell ref="L4:M5"/>
    <mergeCell ref="N4:N7"/>
    <mergeCell ref="L6:L7"/>
    <mergeCell ref="M6:M7"/>
    <mergeCell ref="P6:P7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58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" transitionEvaluation="1" codeName="Sheet4">
    <tabColor theme="3" tint="0.59999389629810485"/>
    <pageSetUpPr fitToPage="1"/>
  </sheetPr>
  <dimension ref="A1:AI79"/>
  <sheetViews>
    <sheetView showGridLines="0" view="pageBreakPreview" zoomScaleNormal="100" zoomScaleSheetLayoutView="100" workbookViewId="0">
      <pane xSplit="2" topLeftCell="C1" activePane="topRight" state="frozen"/>
      <selection activeCell="A41" sqref="A41"/>
      <selection pane="topRight" activeCell="B2" sqref="B2"/>
    </sheetView>
  </sheetViews>
  <sheetFormatPr defaultColWidth="11.5" defaultRowHeight="13.5" customHeight="1"/>
  <cols>
    <col min="1" max="1" width="1.375" style="123" customWidth="1"/>
    <col min="2" max="2" width="9.25" style="123" customWidth="1"/>
    <col min="3" max="5" width="8.375" style="123" customWidth="1"/>
    <col min="6" max="35" width="6.375" style="123" customWidth="1"/>
    <col min="36" max="16384" width="11.5" style="123"/>
  </cols>
  <sheetData>
    <row r="1" spans="1:35" s="119" customFormat="1" ht="16.5" customHeight="1">
      <c r="B1" s="421" t="s">
        <v>235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118"/>
      <c r="S1" s="118"/>
      <c r="T1" s="118"/>
      <c r="U1" s="118"/>
      <c r="V1" s="118"/>
      <c r="W1" s="118"/>
      <c r="X1" s="118"/>
      <c r="Y1" s="118"/>
      <c r="Z1" s="118"/>
      <c r="AB1" s="118"/>
    </row>
    <row r="2" spans="1:35" s="119" customFormat="1" ht="16.5" customHeight="1"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118"/>
      <c r="S2" s="118"/>
      <c r="T2" s="118"/>
      <c r="U2" s="118"/>
      <c r="V2" s="118"/>
      <c r="W2" s="118"/>
      <c r="X2" s="118"/>
      <c r="Y2" s="118"/>
      <c r="Z2" s="118"/>
      <c r="AB2" s="118"/>
    </row>
    <row r="3" spans="1:35" s="119" customFormat="1" ht="16.5" customHeight="1">
      <c r="A3" s="120" t="s">
        <v>244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 t="s">
        <v>9</v>
      </c>
      <c r="O3" s="90"/>
      <c r="P3" s="90"/>
      <c r="Q3" s="90"/>
      <c r="R3" s="90" t="s">
        <v>158</v>
      </c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121"/>
      <c r="AE3" s="122"/>
      <c r="AF3" s="122"/>
      <c r="AI3" s="122" t="s">
        <v>241</v>
      </c>
    </row>
    <row r="4" spans="1:35" s="119" customFormat="1" ht="16.5" customHeight="1">
      <c r="A4" s="422" t="s">
        <v>189</v>
      </c>
      <c r="B4" s="423"/>
      <c r="C4" s="428" t="s">
        <v>0</v>
      </c>
      <c r="D4" s="429"/>
      <c r="E4" s="430"/>
      <c r="F4" s="434" t="s">
        <v>155</v>
      </c>
      <c r="G4" s="422"/>
      <c r="H4" s="423"/>
      <c r="I4" s="428" t="s">
        <v>213</v>
      </c>
      <c r="J4" s="429"/>
      <c r="K4" s="430"/>
      <c r="L4" s="436" t="s">
        <v>214</v>
      </c>
      <c r="M4" s="437"/>
      <c r="N4" s="438"/>
      <c r="O4" s="436" t="s">
        <v>154</v>
      </c>
      <c r="P4" s="439"/>
      <c r="Q4" s="440"/>
      <c r="R4" s="471" t="s">
        <v>271</v>
      </c>
      <c r="S4" s="472"/>
      <c r="T4" s="472"/>
      <c r="U4" s="472"/>
      <c r="V4" s="472"/>
      <c r="W4" s="472"/>
      <c r="X4" s="472"/>
      <c r="Y4" s="472"/>
      <c r="Z4" s="473"/>
      <c r="AA4" s="428" t="s">
        <v>283</v>
      </c>
      <c r="AB4" s="429"/>
      <c r="AC4" s="430"/>
      <c r="AD4" s="441" t="s">
        <v>284</v>
      </c>
      <c r="AE4" s="422"/>
      <c r="AF4" s="422"/>
      <c r="AG4" s="470" t="s">
        <v>215</v>
      </c>
      <c r="AH4" s="422"/>
      <c r="AI4" s="422"/>
    </row>
    <row r="5" spans="1:35" s="119" customFormat="1" ht="16.5" customHeight="1">
      <c r="A5" s="424"/>
      <c r="B5" s="425"/>
      <c r="C5" s="431"/>
      <c r="D5" s="432"/>
      <c r="E5" s="433"/>
      <c r="F5" s="435"/>
      <c r="G5" s="426"/>
      <c r="H5" s="427"/>
      <c r="I5" s="431" t="s">
        <v>276</v>
      </c>
      <c r="J5" s="432"/>
      <c r="K5" s="433"/>
      <c r="L5" s="442" t="s">
        <v>199</v>
      </c>
      <c r="M5" s="443"/>
      <c r="N5" s="444"/>
      <c r="O5" s="445" t="s">
        <v>145</v>
      </c>
      <c r="P5" s="446"/>
      <c r="Q5" s="447"/>
      <c r="R5" s="448" t="s">
        <v>0</v>
      </c>
      <c r="S5" s="450" t="s">
        <v>272</v>
      </c>
      <c r="T5" s="451"/>
      <c r="U5" s="450" t="s">
        <v>275</v>
      </c>
      <c r="V5" s="451"/>
      <c r="W5" s="450" t="s">
        <v>273</v>
      </c>
      <c r="X5" s="451"/>
      <c r="Y5" s="450" t="s">
        <v>274</v>
      </c>
      <c r="Z5" s="451"/>
      <c r="AA5" s="431"/>
      <c r="AB5" s="432"/>
      <c r="AC5" s="433"/>
      <c r="AD5" s="424"/>
      <c r="AE5" s="424"/>
      <c r="AF5" s="424"/>
      <c r="AG5" s="435"/>
      <c r="AH5" s="426"/>
      <c r="AI5" s="426"/>
    </row>
    <row r="6" spans="1:35" ht="16.5" customHeight="1">
      <c r="A6" s="426"/>
      <c r="B6" s="427"/>
      <c r="C6" s="222" t="s">
        <v>0</v>
      </c>
      <c r="D6" s="45" t="s">
        <v>5</v>
      </c>
      <c r="E6" s="223" t="s">
        <v>1</v>
      </c>
      <c r="F6" s="222" t="s">
        <v>0</v>
      </c>
      <c r="G6" s="45" t="s">
        <v>5</v>
      </c>
      <c r="H6" s="224" t="s">
        <v>1</v>
      </c>
      <c r="I6" s="223" t="s">
        <v>0</v>
      </c>
      <c r="J6" s="45" t="s">
        <v>5</v>
      </c>
      <c r="K6" s="223" t="s">
        <v>1</v>
      </c>
      <c r="L6" s="222" t="s">
        <v>0</v>
      </c>
      <c r="M6" s="45" t="s">
        <v>5</v>
      </c>
      <c r="N6" s="224" t="s">
        <v>1</v>
      </c>
      <c r="O6" s="222" t="s">
        <v>0</v>
      </c>
      <c r="P6" s="45" t="s">
        <v>5</v>
      </c>
      <c r="Q6" s="224" t="s">
        <v>1</v>
      </c>
      <c r="R6" s="449"/>
      <c r="S6" s="45" t="s">
        <v>5</v>
      </c>
      <c r="T6" s="224" t="s">
        <v>1</v>
      </c>
      <c r="U6" s="45" t="s">
        <v>5</v>
      </c>
      <c r="V6" s="224" t="s">
        <v>1</v>
      </c>
      <c r="W6" s="45" t="s">
        <v>5</v>
      </c>
      <c r="X6" s="224" t="s">
        <v>1</v>
      </c>
      <c r="Y6" s="45" t="s">
        <v>5</v>
      </c>
      <c r="Z6" s="224" t="s">
        <v>1</v>
      </c>
      <c r="AA6" s="45" t="s">
        <v>0</v>
      </c>
      <c r="AB6" s="223" t="s">
        <v>5</v>
      </c>
      <c r="AC6" s="45" t="s">
        <v>1</v>
      </c>
      <c r="AD6" s="229" t="s">
        <v>0</v>
      </c>
      <c r="AE6" s="45" t="s">
        <v>5</v>
      </c>
      <c r="AF6" s="230" t="s">
        <v>1</v>
      </c>
      <c r="AG6" s="229" t="s">
        <v>0</v>
      </c>
      <c r="AH6" s="211" t="s">
        <v>5</v>
      </c>
      <c r="AI6" s="223" t="s">
        <v>1</v>
      </c>
    </row>
    <row r="7" spans="1:35" ht="16.5" customHeight="1">
      <c r="A7" s="46"/>
      <c r="B7" s="47"/>
      <c r="C7" s="262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</row>
    <row r="8" spans="1:35" ht="16.5" customHeight="1">
      <c r="A8" s="46"/>
      <c r="B8" s="37" t="s">
        <v>309</v>
      </c>
      <c r="C8" s="263">
        <f>SUM(D8:E8)</f>
        <v>16818</v>
      </c>
      <c r="D8" s="216">
        <f>SUM(G8,J8,M8,P8,S8,U8,W8,Y8,AB8,AE8)</f>
        <v>8535</v>
      </c>
      <c r="E8" s="216">
        <f>SUM(H8,K8,N8,Q8,T8,V8,X8,Z8,AC8,AF8)</f>
        <v>8283</v>
      </c>
      <c r="F8" s="216">
        <f>SUM(G8:H8)</f>
        <v>9374</v>
      </c>
      <c r="G8" s="216">
        <v>4680</v>
      </c>
      <c r="H8" s="216">
        <v>4694</v>
      </c>
      <c r="I8" s="216">
        <f>SUM(J8:K8)</f>
        <v>3003</v>
      </c>
      <c r="J8" s="216">
        <v>1195</v>
      </c>
      <c r="K8" s="216">
        <v>1808</v>
      </c>
      <c r="L8" s="216">
        <f>SUM(M8:N8)</f>
        <v>481</v>
      </c>
      <c r="M8" s="216">
        <v>302</v>
      </c>
      <c r="N8" s="216">
        <v>179</v>
      </c>
      <c r="O8" s="216">
        <f>SUM(P8:Q8)</f>
        <v>140</v>
      </c>
      <c r="P8" s="216">
        <v>130</v>
      </c>
      <c r="Q8" s="216">
        <v>10</v>
      </c>
      <c r="R8" s="216">
        <f>SUM(S8:Z8)</f>
        <v>3276</v>
      </c>
      <c r="S8" s="216">
        <v>32</v>
      </c>
      <c r="T8" s="216">
        <v>18</v>
      </c>
      <c r="U8" s="264">
        <v>1822</v>
      </c>
      <c r="V8" s="264">
        <v>1217</v>
      </c>
      <c r="W8" s="264">
        <v>2</v>
      </c>
      <c r="X8" s="264">
        <v>4</v>
      </c>
      <c r="Y8" s="264">
        <v>79</v>
      </c>
      <c r="Z8" s="264">
        <v>102</v>
      </c>
      <c r="AA8" s="216">
        <f>SUM(AB8:AC8)</f>
        <v>543</v>
      </c>
      <c r="AB8" s="216">
        <v>292</v>
      </c>
      <c r="AC8" s="216">
        <v>251</v>
      </c>
      <c r="AD8" s="216">
        <f>SUM(AE8:AF8)</f>
        <v>1</v>
      </c>
      <c r="AE8" s="216">
        <v>1</v>
      </c>
      <c r="AF8" s="216">
        <v>0</v>
      </c>
      <c r="AG8" s="216">
        <f>SUM(AH8:AI8)</f>
        <v>3</v>
      </c>
      <c r="AH8" s="265">
        <v>0</v>
      </c>
      <c r="AI8" s="265">
        <v>3</v>
      </c>
    </row>
    <row r="9" spans="1:35" s="125" customFormat="1" ht="16.5" customHeight="1">
      <c r="A9" s="266"/>
      <c r="B9" s="267" t="s">
        <v>310</v>
      </c>
      <c r="C9" s="268">
        <f t="shared" ref="C9:AI9" si="0">C11+C27</f>
        <v>17006</v>
      </c>
      <c r="D9" s="269">
        <f t="shared" si="0"/>
        <v>8722</v>
      </c>
      <c r="E9" s="269">
        <f t="shared" si="0"/>
        <v>8284</v>
      </c>
      <c r="F9" s="269">
        <f t="shared" si="0"/>
        <v>9670</v>
      </c>
      <c r="G9" s="269">
        <f t="shared" si="0"/>
        <v>4858</v>
      </c>
      <c r="H9" s="269">
        <f t="shared" si="0"/>
        <v>4812</v>
      </c>
      <c r="I9" s="269">
        <f t="shared" si="0"/>
        <v>2776</v>
      </c>
      <c r="J9" s="269">
        <f t="shared" si="0"/>
        <v>1052</v>
      </c>
      <c r="K9" s="269">
        <f t="shared" si="0"/>
        <v>1724</v>
      </c>
      <c r="L9" s="269">
        <f t="shared" si="0"/>
        <v>672</v>
      </c>
      <c r="M9" s="269">
        <f t="shared" si="0"/>
        <v>404</v>
      </c>
      <c r="N9" s="269">
        <f t="shared" si="0"/>
        <v>268</v>
      </c>
      <c r="O9" s="269">
        <f t="shared" si="0"/>
        <v>142</v>
      </c>
      <c r="P9" s="269">
        <f t="shared" si="0"/>
        <v>125</v>
      </c>
      <c r="Q9" s="269">
        <f t="shared" si="0"/>
        <v>17</v>
      </c>
      <c r="R9" s="269">
        <f t="shared" si="0"/>
        <v>3180</v>
      </c>
      <c r="S9" s="269">
        <f>S11+S27</f>
        <v>41</v>
      </c>
      <c r="T9" s="269">
        <f t="shared" si="0"/>
        <v>11</v>
      </c>
      <c r="U9" s="269">
        <f t="shared" si="0"/>
        <v>1811</v>
      </c>
      <c r="V9" s="269">
        <f t="shared" si="0"/>
        <v>1115</v>
      </c>
      <c r="W9" s="269">
        <f t="shared" si="0"/>
        <v>4</v>
      </c>
      <c r="X9" s="269">
        <f t="shared" si="0"/>
        <v>10</v>
      </c>
      <c r="Y9" s="269">
        <f t="shared" si="0"/>
        <v>84</v>
      </c>
      <c r="Z9" s="269">
        <f t="shared" si="0"/>
        <v>104</v>
      </c>
      <c r="AA9" s="269">
        <f t="shared" si="0"/>
        <v>563</v>
      </c>
      <c r="AB9" s="269">
        <f t="shared" si="0"/>
        <v>341</v>
      </c>
      <c r="AC9" s="269">
        <f t="shared" si="0"/>
        <v>222</v>
      </c>
      <c r="AD9" s="269">
        <f t="shared" si="0"/>
        <v>3</v>
      </c>
      <c r="AE9" s="269">
        <f t="shared" si="0"/>
        <v>2</v>
      </c>
      <c r="AF9" s="269">
        <f t="shared" si="0"/>
        <v>1</v>
      </c>
      <c r="AG9" s="269">
        <f t="shared" si="0"/>
        <v>6</v>
      </c>
      <c r="AH9" s="269">
        <f t="shared" si="0"/>
        <v>0</v>
      </c>
      <c r="AI9" s="269">
        <f t="shared" si="0"/>
        <v>6</v>
      </c>
    </row>
    <row r="10" spans="1:35" ht="16.5" customHeight="1">
      <c r="A10" s="46"/>
      <c r="B10" s="47"/>
      <c r="C10" s="270"/>
      <c r="D10" s="126"/>
      <c r="E10" s="126"/>
      <c r="F10" s="126"/>
      <c r="G10" s="126"/>
      <c r="H10" s="126"/>
      <c r="I10" s="126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</row>
    <row r="11" spans="1:35" ht="16.5" customHeight="1">
      <c r="A11" s="46"/>
      <c r="B11" s="271" t="s">
        <v>216</v>
      </c>
      <c r="C11" s="263">
        <f>SUM(D11:E11)</f>
        <v>16784</v>
      </c>
      <c r="D11" s="216">
        <f t="shared" ref="D11:AI11" si="1">SUM(D13:D25)</f>
        <v>8586</v>
      </c>
      <c r="E11" s="216">
        <f t="shared" si="1"/>
        <v>8198</v>
      </c>
      <c r="F11" s="216">
        <f t="shared" si="1"/>
        <v>9640</v>
      </c>
      <c r="G11" s="216">
        <f t="shared" si="1"/>
        <v>4841</v>
      </c>
      <c r="H11" s="216">
        <f t="shared" si="1"/>
        <v>4799</v>
      </c>
      <c r="I11" s="216">
        <f t="shared" si="1"/>
        <v>2755</v>
      </c>
      <c r="J11" s="216">
        <f t="shared" si="1"/>
        <v>1041</v>
      </c>
      <c r="K11" s="216">
        <f t="shared" si="1"/>
        <v>1714</v>
      </c>
      <c r="L11" s="216">
        <f t="shared" si="1"/>
        <v>670</v>
      </c>
      <c r="M11" s="216">
        <f t="shared" si="1"/>
        <v>403</v>
      </c>
      <c r="N11" s="216">
        <f t="shared" si="1"/>
        <v>267</v>
      </c>
      <c r="O11" s="216">
        <f t="shared" si="1"/>
        <v>124</v>
      </c>
      <c r="P11" s="216">
        <f t="shared" si="1"/>
        <v>111</v>
      </c>
      <c r="Q11" s="216">
        <f t="shared" si="1"/>
        <v>13</v>
      </c>
      <c r="R11" s="216">
        <f t="shared" si="1"/>
        <v>3041</v>
      </c>
      <c r="S11" s="216">
        <f t="shared" si="1"/>
        <v>38</v>
      </c>
      <c r="T11" s="216">
        <f t="shared" si="1"/>
        <v>11</v>
      </c>
      <c r="U11" s="216">
        <f t="shared" si="1"/>
        <v>1749</v>
      </c>
      <c r="V11" s="216">
        <f t="shared" si="1"/>
        <v>1078</v>
      </c>
      <c r="W11" s="216">
        <f t="shared" si="1"/>
        <v>1</v>
      </c>
      <c r="X11" s="216">
        <f t="shared" si="1"/>
        <v>8</v>
      </c>
      <c r="Y11" s="216">
        <f t="shared" si="1"/>
        <v>69</v>
      </c>
      <c r="Z11" s="216">
        <f t="shared" si="1"/>
        <v>87</v>
      </c>
      <c r="AA11" s="216">
        <f t="shared" si="1"/>
        <v>552</v>
      </c>
      <c r="AB11" s="216">
        <f t="shared" si="1"/>
        <v>332</v>
      </c>
      <c r="AC11" s="216">
        <f t="shared" si="1"/>
        <v>220</v>
      </c>
      <c r="AD11" s="216">
        <f t="shared" si="1"/>
        <v>2</v>
      </c>
      <c r="AE11" s="216">
        <f t="shared" si="1"/>
        <v>1</v>
      </c>
      <c r="AF11" s="216">
        <f t="shared" si="1"/>
        <v>1</v>
      </c>
      <c r="AG11" s="216">
        <f t="shared" si="1"/>
        <v>6</v>
      </c>
      <c r="AH11" s="216">
        <f t="shared" si="1"/>
        <v>0</v>
      </c>
      <c r="AI11" s="216">
        <f t="shared" si="1"/>
        <v>6</v>
      </c>
    </row>
    <row r="12" spans="1:35" ht="16.5" customHeight="1">
      <c r="A12" s="46"/>
      <c r="B12" s="215" t="s">
        <v>14</v>
      </c>
      <c r="C12" s="263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</row>
    <row r="13" spans="1:35" ht="16.5" customHeight="1">
      <c r="A13" s="46"/>
      <c r="B13" s="146" t="s">
        <v>14</v>
      </c>
      <c r="C13" s="263">
        <f>SUM(D13:E13)</f>
        <v>12634</v>
      </c>
      <c r="D13" s="216">
        <f t="shared" ref="D13:D25" si="2">SUM(G13,J13,M13,P13,S13,U13,W13,Y13,AB13,AE13)</f>
        <v>6088</v>
      </c>
      <c r="E13" s="216">
        <f t="shared" ref="E13:E25" si="3">SUM(H13,K13,N13,Q13,T13,V13,X13,Z13,AC13,AF13)</f>
        <v>6546</v>
      </c>
      <c r="F13" s="216">
        <f>SUM(G13:H13)</f>
        <v>8470</v>
      </c>
      <c r="G13" s="128">
        <v>4201</v>
      </c>
      <c r="H13" s="128">
        <v>4269</v>
      </c>
      <c r="I13" s="216">
        <f>SUM(J13:K13)</f>
        <v>1965</v>
      </c>
      <c r="J13" s="128">
        <v>645</v>
      </c>
      <c r="K13" s="128">
        <v>1320</v>
      </c>
      <c r="L13" s="216">
        <f>SUM(M13:N13)</f>
        <v>537</v>
      </c>
      <c r="M13" s="128">
        <v>315</v>
      </c>
      <c r="N13" s="128">
        <v>222</v>
      </c>
      <c r="O13" s="216">
        <f>SUM(P13:Q13)</f>
        <v>61</v>
      </c>
      <c r="P13" s="128">
        <v>53</v>
      </c>
      <c r="Q13" s="128">
        <v>8</v>
      </c>
      <c r="R13" s="216">
        <f t="shared" ref="R13:R25" si="4">SUM(S13:Z13)</f>
        <v>1120</v>
      </c>
      <c r="S13" s="128">
        <v>17</v>
      </c>
      <c r="T13" s="128">
        <v>4</v>
      </c>
      <c r="U13" s="128">
        <v>516</v>
      </c>
      <c r="V13" s="128">
        <v>475</v>
      </c>
      <c r="W13" s="128">
        <v>0</v>
      </c>
      <c r="X13" s="128">
        <v>8</v>
      </c>
      <c r="Y13" s="128">
        <v>45</v>
      </c>
      <c r="Z13" s="128">
        <v>55</v>
      </c>
      <c r="AA13" s="216">
        <f t="shared" ref="AA13:AA25" si="5">SUM(AB13:AC13)</f>
        <v>479</v>
      </c>
      <c r="AB13" s="128">
        <v>295</v>
      </c>
      <c r="AC13" s="128">
        <v>184</v>
      </c>
      <c r="AD13" s="216">
        <f t="shared" ref="AD13:AD25" si="6">SUM(AE13:AF13)</f>
        <v>2</v>
      </c>
      <c r="AE13" s="128">
        <v>1</v>
      </c>
      <c r="AF13" s="128">
        <v>1</v>
      </c>
      <c r="AG13" s="216">
        <f>SUM(AH13:AI13)</f>
        <v>2</v>
      </c>
      <c r="AH13" s="128">
        <v>0</v>
      </c>
      <c r="AI13" s="123">
        <v>2</v>
      </c>
    </row>
    <row r="14" spans="1:35" ht="16.5" customHeight="1">
      <c r="A14" s="46"/>
      <c r="B14" s="215" t="s">
        <v>285</v>
      </c>
      <c r="C14" s="263"/>
      <c r="D14" s="216"/>
      <c r="E14" s="216"/>
      <c r="F14" s="216"/>
      <c r="G14" s="128"/>
      <c r="H14" s="128"/>
      <c r="I14" s="216"/>
      <c r="J14" s="128"/>
      <c r="K14" s="128"/>
      <c r="L14" s="216"/>
      <c r="M14" s="128"/>
      <c r="N14" s="128"/>
      <c r="O14" s="216"/>
      <c r="P14" s="128"/>
      <c r="Q14" s="128"/>
      <c r="R14" s="216"/>
      <c r="S14" s="128"/>
      <c r="T14" s="128"/>
      <c r="U14" s="128"/>
      <c r="V14" s="128"/>
      <c r="W14" s="128"/>
      <c r="X14" s="128"/>
      <c r="Y14" s="128"/>
      <c r="Z14" s="128"/>
      <c r="AA14" s="216"/>
      <c r="AB14" s="128"/>
      <c r="AC14" s="128"/>
      <c r="AD14" s="216"/>
      <c r="AE14" s="128"/>
      <c r="AF14" s="128"/>
      <c r="AG14" s="216"/>
      <c r="AH14" s="128"/>
    </row>
    <row r="15" spans="1:35" ht="16.5" customHeight="1">
      <c r="A15" s="46"/>
      <c r="B15" s="146" t="s">
        <v>15</v>
      </c>
      <c r="C15" s="263">
        <f t="shared" ref="C15:C33" si="7">SUM(D15:E15)</f>
        <v>505</v>
      </c>
      <c r="D15" s="216">
        <f t="shared" si="2"/>
        <v>310</v>
      </c>
      <c r="E15" s="216">
        <f t="shared" si="3"/>
        <v>195</v>
      </c>
      <c r="F15" s="216">
        <f t="shared" ref="F15:F25" si="8">SUM(G15:H15)</f>
        <v>60</v>
      </c>
      <c r="G15" s="128">
        <v>37</v>
      </c>
      <c r="H15" s="128">
        <v>23</v>
      </c>
      <c r="I15" s="216">
        <f t="shared" ref="I15:I25" si="9">SUM(J15:K15)</f>
        <v>151</v>
      </c>
      <c r="J15" s="128">
        <v>79</v>
      </c>
      <c r="K15" s="128">
        <v>72</v>
      </c>
      <c r="L15" s="216">
        <f t="shared" ref="L15:L25" si="10">SUM(M15:N15)</f>
        <v>1</v>
      </c>
      <c r="M15" s="128">
        <v>1</v>
      </c>
      <c r="N15" s="128">
        <v>0</v>
      </c>
      <c r="O15" s="216">
        <f t="shared" ref="O15:O25" si="11">SUM(P15:Q15)</f>
        <v>8</v>
      </c>
      <c r="P15" s="128">
        <v>7</v>
      </c>
      <c r="Q15" s="128">
        <v>1</v>
      </c>
      <c r="R15" s="216">
        <f t="shared" si="4"/>
        <v>280</v>
      </c>
      <c r="S15" s="128">
        <v>6</v>
      </c>
      <c r="T15" s="128">
        <v>0</v>
      </c>
      <c r="U15" s="128">
        <v>173</v>
      </c>
      <c r="V15" s="128">
        <v>90</v>
      </c>
      <c r="W15" s="128">
        <v>0</v>
      </c>
      <c r="X15" s="128">
        <v>0</v>
      </c>
      <c r="Y15" s="128">
        <v>4</v>
      </c>
      <c r="Z15" s="128">
        <v>7</v>
      </c>
      <c r="AA15" s="216">
        <f t="shared" si="5"/>
        <v>5</v>
      </c>
      <c r="AB15" s="128">
        <v>3</v>
      </c>
      <c r="AC15" s="128">
        <v>2</v>
      </c>
      <c r="AD15" s="216">
        <f t="shared" si="6"/>
        <v>0</v>
      </c>
      <c r="AE15" s="128">
        <v>0</v>
      </c>
      <c r="AF15" s="128">
        <v>0</v>
      </c>
      <c r="AG15" s="216">
        <f t="shared" ref="AG15:AG25" si="12">SUM(AH15:AI15)</f>
        <v>0</v>
      </c>
      <c r="AH15" s="128">
        <v>0</v>
      </c>
      <c r="AI15" s="123">
        <v>0</v>
      </c>
    </row>
    <row r="16" spans="1:35" ht="16.5" customHeight="1">
      <c r="A16" s="46"/>
      <c r="B16" s="146" t="s">
        <v>16</v>
      </c>
      <c r="C16" s="263">
        <f>SUM(D16:E16)</f>
        <v>1362</v>
      </c>
      <c r="D16" s="216">
        <f t="shared" si="2"/>
        <v>1122</v>
      </c>
      <c r="E16" s="216">
        <f t="shared" si="3"/>
        <v>240</v>
      </c>
      <c r="F16" s="216">
        <f t="shared" si="8"/>
        <v>286</v>
      </c>
      <c r="G16" s="128">
        <v>226</v>
      </c>
      <c r="H16" s="128">
        <v>60</v>
      </c>
      <c r="I16" s="216">
        <f t="shared" si="9"/>
        <v>154</v>
      </c>
      <c r="J16" s="128">
        <v>126</v>
      </c>
      <c r="K16" s="128">
        <v>28</v>
      </c>
      <c r="L16" s="216">
        <f t="shared" si="10"/>
        <v>42</v>
      </c>
      <c r="M16" s="128">
        <v>29</v>
      </c>
      <c r="N16" s="128">
        <v>13</v>
      </c>
      <c r="O16" s="216">
        <f t="shared" si="11"/>
        <v>40</v>
      </c>
      <c r="P16" s="128">
        <v>40</v>
      </c>
      <c r="Q16" s="128">
        <v>0</v>
      </c>
      <c r="R16" s="216">
        <f t="shared" si="4"/>
        <v>825</v>
      </c>
      <c r="S16" s="128">
        <v>10</v>
      </c>
      <c r="T16" s="128">
        <v>3</v>
      </c>
      <c r="U16" s="128">
        <v>680</v>
      </c>
      <c r="V16" s="128">
        <v>129</v>
      </c>
      <c r="W16" s="128">
        <v>1</v>
      </c>
      <c r="X16" s="128">
        <v>0</v>
      </c>
      <c r="Y16" s="128">
        <v>1</v>
      </c>
      <c r="Z16" s="128">
        <v>1</v>
      </c>
      <c r="AA16" s="216">
        <f t="shared" si="5"/>
        <v>15</v>
      </c>
      <c r="AB16" s="128">
        <v>9</v>
      </c>
      <c r="AC16" s="128">
        <v>6</v>
      </c>
      <c r="AD16" s="216">
        <f t="shared" si="6"/>
        <v>0</v>
      </c>
      <c r="AE16" s="128">
        <v>0</v>
      </c>
      <c r="AF16" s="128">
        <v>0</v>
      </c>
      <c r="AG16" s="216">
        <f t="shared" si="12"/>
        <v>0</v>
      </c>
      <c r="AH16" s="128">
        <v>0</v>
      </c>
      <c r="AI16" s="123">
        <v>0</v>
      </c>
    </row>
    <row r="17" spans="1:35" ht="16.5" customHeight="1">
      <c r="A17" s="46"/>
      <c r="B17" s="146" t="s">
        <v>17</v>
      </c>
      <c r="C17" s="263">
        <f t="shared" si="7"/>
        <v>829</v>
      </c>
      <c r="D17" s="216">
        <f t="shared" si="2"/>
        <v>426</v>
      </c>
      <c r="E17" s="216">
        <f t="shared" si="3"/>
        <v>403</v>
      </c>
      <c r="F17" s="216">
        <f t="shared" si="8"/>
        <v>206</v>
      </c>
      <c r="G17" s="128">
        <v>121</v>
      </c>
      <c r="H17" s="128">
        <v>85</v>
      </c>
      <c r="I17" s="216">
        <f t="shared" si="9"/>
        <v>211</v>
      </c>
      <c r="J17" s="128">
        <v>95</v>
      </c>
      <c r="K17" s="128">
        <v>116</v>
      </c>
      <c r="L17" s="216">
        <f t="shared" si="10"/>
        <v>45</v>
      </c>
      <c r="M17" s="128">
        <v>31</v>
      </c>
      <c r="N17" s="128">
        <v>14</v>
      </c>
      <c r="O17" s="216">
        <f t="shared" si="11"/>
        <v>7</v>
      </c>
      <c r="P17" s="128">
        <v>6</v>
      </c>
      <c r="Q17" s="128">
        <v>1</v>
      </c>
      <c r="R17" s="216">
        <f t="shared" si="4"/>
        <v>353</v>
      </c>
      <c r="S17" s="128">
        <v>0</v>
      </c>
      <c r="T17" s="128">
        <v>2</v>
      </c>
      <c r="U17" s="128">
        <v>162</v>
      </c>
      <c r="V17" s="128">
        <v>179</v>
      </c>
      <c r="W17" s="128">
        <v>0</v>
      </c>
      <c r="X17" s="128">
        <v>0</v>
      </c>
      <c r="Y17" s="128">
        <v>5</v>
      </c>
      <c r="Z17" s="128">
        <v>5</v>
      </c>
      <c r="AA17" s="216">
        <f t="shared" si="5"/>
        <v>7</v>
      </c>
      <c r="AB17" s="128">
        <v>6</v>
      </c>
      <c r="AC17" s="128">
        <v>1</v>
      </c>
      <c r="AD17" s="216">
        <f t="shared" si="6"/>
        <v>0</v>
      </c>
      <c r="AE17" s="128">
        <v>0</v>
      </c>
      <c r="AF17" s="128">
        <v>0</v>
      </c>
      <c r="AG17" s="216">
        <f t="shared" si="12"/>
        <v>0</v>
      </c>
      <c r="AH17" s="128">
        <v>0</v>
      </c>
      <c r="AI17" s="123">
        <v>0</v>
      </c>
    </row>
    <row r="18" spans="1:35" ht="16.5" customHeight="1">
      <c r="A18" s="46"/>
      <c r="B18" s="146" t="s">
        <v>18</v>
      </c>
      <c r="C18" s="263">
        <f t="shared" si="7"/>
        <v>108</v>
      </c>
      <c r="D18" s="216">
        <f t="shared" si="2"/>
        <v>74</v>
      </c>
      <c r="E18" s="216">
        <f t="shared" si="3"/>
        <v>34</v>
      </c>
      <c r="F18" s="216">
        <f t="shared" si="8"/>
        <v>19</v>
      </c>
      <c r="G18" s="128">
        <v>12</v>
      </c>
      <c r="H18" s="128">
        <v>7</v>
      </c>
      <c r="I18" s="216">
        <f t="shared" si="9"/>
        <v>12</v>
      </c>
      <c r="J18" s="128">
        <v>6</v>
      </c>
      <c r="K18" s="128">
        <v>6</v>
      </c>
      <c r="L18" s="216">
        <f t="shared" si="10"/>
        <v>2</v>
      </c>
      <c r="M18" s="128">
        <v>1</v>
      </c>
      <c r="N18" s="128">
        <v>1</v>
      </c>
      <c r="O18" s="216">
        <f t="shared" si="11"/>
        <v>2</v>
      </c>
      <c r="P18" s="128">
        <v>1</v>
      </c>
      <c r="Q18" s="128">
        <v>1</v>
      </c>
      <c r="R18" s="216">
        <f t="shared" si="4"/>
        <v>73</v>
      </c>
      <c r="S18" s="128">
        <v>1</v>
      </c>
      <c r="T18" s="128">
        <v>0</v>
      </c>
      <c r="U18" s="128">
        <v>50</v>
      </c>
      <c r="V18" s="128">
        <v>18</v>
      </c>
      <c r="W18" s="128">
        <v>0</v>
      </c>
      <c r="X18" s="128">
        <v>0</v>
      </c>
      <c r="Y18" s="128">
        <v>3</v>
      </c>
      <c r="Z18" s="128">
        <v>1</v>
      </c>
      <c r="AA18" s="216">
        <f t="shared" si="5"/>
        <v>0</v>
      </c>
      <c r="AB18" s="128">
        <v>0</v>
      </c>
      <c r="AC18" s="128">
        <v>0</v>
      </c>
      <c r="AD18" s="216">
        <f t="shared" si="6"/>
        <v>0</v>
      </c>
      <c r="AE18" s="128">
        <v>0</v>
      </c>
      <c r="AF18" s="128">
        <v>0</v>
      </c>
      <c r="AG18" s="216">
        <f t="shared" si="12"/>
        <v>0</v>
      </c>
      <c r="AH18" s="128">
        <v>0</v>
      </c>
      <c r="AI18" s="123">
        <v>0</v>
      </c>
    </row>
    <row r="19" spans="1:35" ht="16.5" customHeight="1">
      <c r="A19" s="46"/>
      <c r="B19" s="146" t="s">
        <v>19</v>
      </c>
      <c r="C19" s="263">
        <f t="shared" si="7"/>
        <v>150</v>
      </c>
      <c r="D19" s="216">
        <f t="shared" si="2"/>
        <v>41</v>
      </c>
      <c r="E19" s="216">
        <f t="shared" si="3"/>
        <v>109</v>
      </c>
      <c r="F19" s="216">
        <f t="shared" si="8"/>
        <v>30</v>
      </c>
      <c r="G19" s="128">
        <v>5</v>
      </c>
      <c r="H19" s="128">
        <v>25</v>
      </c>
      <c r="I19" s="216">
        <f t="shared" si="9"/>
        <v>41</v>
      </c>
      <c r="J19" s="128">
        <v>7</v>
      </c>
      <c r="K19" s="128">
        <v>34</v>
      </c>
      <c r="L19" s="216">
        <f t="shared" si="10"/>
        <v>0</v>
      </c>
      <c r="M19" s="128">
        <v>0</v>
      </c>
      <c r="N19" s="128">
        <v>0</v>
      </c>
      <c r="O19" s="216">
        <f t="shared" si="11"/>
        <v>0</v>
      </c>
      <c r="P19" s="128">
        <v>0</v>
      </c>
      <c r="Q19" s="128">
        <v>0</v>
      </c>
      <c r="R19" s="216">
        <f t="shared" si="4"/>
        <v>77</v>
      </c>
      <c r="S19" s="128">
        <v>1</v>
      </c>
      <c r="T19" s="128">
        <v>2</v>
      </c>
      <c r="U19" s="128">
        <v>24</v>
      </c>
      <c r="V19" s="128">
        <v>41</v>
      </c>
      <c r="W19" s="128">
        <v>0</v>
      </c>
      <c r="X19" s="128">
        <v>0</v>
      </c>
      <c r="Y19" s="128">
        <v>4</v>
      </c>
      <c r="Z19" s="128">
        <v>5</v>
      </c>
      <c r="AA19" s="216">
        <f t="shared" si="5"/>
        <v>2</v>
      </c>
      <c r="AB19" s="128">
        <v>0</v>
      </c>
      <c r="AC19" s="128">
        <v>2</v>
      </c>
      <c r="AD19" s="216">
        <f t="shared" si="6"/>
        <v>0</v>
      </c>
      <c r="AE19" s="128">
        <v>0</v>
      </c>
      <c r="AF19" s="128">
        <v>0</v>
      </c>
      <c r="AG19" s="216">
        <f t="shared" si="12"/>
        <v>0</v>
      </c>
      <c r="AH19" s="128">
        <v>0</v>
      </c>
      <c r="AI19" s="123">
        <v>0</v>
      </c>
    </row>
    <row r="20" spans="1:35" ht="16.5" customHeight="1">
      <c r="A20" s="46"/>
      <c r="B20" s="146" t="s">
        <v>20</v>
      </c>
      <c r="C20" s="263">
        <f t="shared" si="7"/>
        <v>40</v>
      </c>
      <c r="D20" s="216">
        <f t="shared" si="2"/>
        <v>0</v>
      </c>
      <c r="E20" s="216">
        <f t="shared" si="3"/>
        <v>40</v>
      </c>
      <c r="F20" s="216">
        <f t="shared" si="8"/>
        <v>40</v>
      </c>
      <c r="G20" s="128">
        <v>0</v>
      </c>
      <c r="H20" s="128">
        <v>40</v>
      </c>
      <c r="I20" s="216">
        <f t="shared" si="9"/>
        <v>0</v>
      </c>
      <c r="J20" s="128">
        <v>0</v>
      </c>
      <c r="K20" s="128">
        <v>0</v>
      </c>
      <c r="L20" s="216">
        <f t="shared" si="10"/>
        <v>0</v>
      </c>
      <c r="M20" s="128">
        <v>0</v>
      </c>
      <c r="N20" s="128">
        <v>0</v>
      </c>
      <c r="O20" s="216">
        <f t="shared" si="11"/>
        <v>0</v>
      </c>
      <c r="P20" s="128">
        <v>0</v>
      </c>
      <c r="Q20" s="128">
        <v>0</v>
      </c>
      <c r="R20" s="216">
        <f t="shared" si="4"/>
        <v>0</v>
      </c>
      <c r="S20" s="128">
        <v>0</v>
      </c>
      <c r="T20" s="128">
        <v>0</v>
      </c>
      <c r="U20" s="128">
        <v>0</v>
      </c>
      <c r="V20" s="128">
        <v>0</v>
      </c>
      <c r="W20" s="128">
        <v>0</v>
      </c>
      <c r="X20" s="128">
        <v>0</v>
      </c>
      <c r="Y20" s="128">
        <v>0</v>
      </c>
      <c r="Z20" s="128">
        <v>0</v>
      </c>
      <c r="AA20" s="216">
        <f t="shared" si="5"/>
        <v>0</v>
      </c>
      <c r="AB20" s="128">
        <v>0</v>
      </c>
      <c r="AC20" s="128">
        <v>0</v>
      </c>
      <c r="AD20" s="216">
        <f t="shared" si="6"/>
        <v>0</v>
      </c>
      <c r="AE20" s="128">
        <v>0</v>
      </c>
      <c r="AF20" s="128">
        <v>0</v>
      </c>
      <c r="AG20" s="216">
        <f t="shared" si="12"/>
        <v>0</v>
      </c>
      <c r="AH20" s="128">
        <v>0</v>
      </c>
      <c r="AI20" s="123">
        <v>0</v>
      </c>
    </row>
    <row r="21" spans="1:35" ht="16.5" customHeight="1">
      <c r="A21" s="46"/>
      <c r="B21" s="146" t="s">
        <v>168</v>
      </c>
      <c r="C21" s="263">
        <f t="shared" si="7"/>
        <v>0</v>
      </c>
      <c r="D21" s="216">
        <f t="shared" si="2"/>
        <v>0</v>
      </c>
      <c r="E21" s="216">
        <f t="shared" si="3"/>
        <v>0</v>
      </c>
      <c r="F21" s="216">
        <f t="shared" si="8"/>
        <v>0</v>
      </c>
      <c r="G21" s="128">
        <v>0</v>
      </c>
      <c r="H21" s="128">
        <v>0</v>
      </c>
      <c r="I21" s="216">
        <f t="shared" si="9"/>
        <v>0</v>
      </c>
      <c r="J21" s="128">
        <v>0</v>
      </c>
      <c r="K21" s="128">
        <v>0</v>
      </c>
      <c r="L21" s="216">
        <f t="shared" si="10"/>
        <v>0</v>
      </c>
      <c r="M21" s="128">
        <v>0</v>
      </c>
      <c r="N21" s="128">
        <v>0</v>
      </c>
      <c r="O21" s="216">
        <f t="shared" si="11"/>
        <v>0</v>
      </c>
      <c r="P21" s="128">
        <v>0</v>
      </c>
      <c r="Q21" s="128">
        <v>0</v>
      </c>
      <c r="R21" s="216">
        <f t="shared" si="4"/>
        <v>0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216">
        <f t="shared" si="5"/>
        <v>0</v>
      </c>
      <c r="AB21" s="128">
        <v>0</v>
      </c>
      <c r="AC21" s="128">
        <v>0</v>
      </c>
      <c r="AD21" s="216">
        <f t="shared" si="6"/>
        <v>0</v>
      </c>
      <c r="AE21" s="128">
        <v>0</v>
      </c>
      <c r="AF21" s="128">
        <v>0</v>
      </c>
      <c r="AG21" s="216">
        <f t="shared" si="12"/>
        <v>0</v>
      </c>
      <c r="AH21" s="128">
        <v>0</v>
      </c>
      <c r="AI21" s="123">
        <v>0</v>
      </c>
    </row>
    <row r="22" spans="1:35" ht="16.5" customHeight="1">
      <c r="A22" s="46"/>
      <c r="B22" s="146" t="s">
        <v>169</v>
      </c>
      <c r="C22" s="263">
        <f t="shared" si="7"/>
        <v>32</v>
      </c>
      <c r="D22" s="216">
        <f t="shared" si="2"/>
        <v>8</v>
      </c>
      <c r="E22" s="216">
        <f t="shared" si="3"/>
        <v>24</v>
      </c>
      <c r="F22" s="216">
        <f t="shared" si="8"/>
        <v>10</v>
      </c>
      <c r="G22" s="128">
        <v>3</v>
      </c>
      <c r="H22" s="128">
        <v>7</v>
      </c>
      <c r="I22" s="216">
        <f t="shared" si="9"/>
        <v>6</v>
      </c>
      <c r="J22" s="128">
        <v>2</v>
      </c>
      <c r="K22" s="128">
        <v>4</v>
      </c>
      <c r="L22" s="216">
        <f t="shared" si="10"/>
        <v>0</v>
      </c>
      <c r="M22" s="128">
        <v>0</v>
      </c>
      <c r="N22" s="128">
        <v>0</v>
      </c>
      <c r="O22" s="216">
        <f t="shared" si="11"/>
        <v>0</v>
      </c>
      <c r="P22" s="128">
        <v>0</v>
      </c>
      <c r="Q22" s="128">
        <v>0</v>
      </c>
      <c r="R22" s="216">
        <f t="shared" si="4"/>
        <v>15</v>
      </c>
      <c r="S22" s="128">
        <v>0</v>
      </c>
      <c r="T22" s="128">
        <v>0</v>
      </c>
      <c r="U22" s="128">
        <v>3</v>
      </c>
      <c r="V22" s="128">
        <v>12</v>
      </c>
      <c r="W22" s="128">
        <v>0</v>
      </c>
      <c r="X22" s="128">
        <v>0</v>
      </c>
      <c r="Y22" s="128">
        <v>0</v>
      </c>
      <c r="Z22" s="128">
        <v>0</v>
      </c>
      <c r="AA22" s="216">
        <f t="shared" si="5"/>
        <v>1</v>
      </c>
      <c r="AB22" s="128">
        <v>0</v>
      </c>
      <c r="AC22" s="128">
        <v>1</v>
      </c>
      <c r="AD22" s="216">
        <f t="shared" si="6"/>
        <v>0</v>
      </c>
      <c r="AE22" s="128">
        <v>0</v>
      </c>
      <c r="AF22" s="128">
        <v>0</v>
      </c>
      <c r="AG22" s="216">
        <f t="shared" si="12"/>
        <v>0</v>
      </c>
      <c r="AH22" s="128">
        <v>0</v>
      </c>
      <c r="AI22" s="123">
        <v>0</v>
      </c>
    </row>
    <row r="23" spans="1:35" ht="16.5" customHeight="1">
      <c r="A23" s="46"/>
      <c r="B23" s="146" t="s">
        <v>21</v>
      </c>
      <c r="C23" s="263">
        <f t="shared" si="7"/>
        <v>623</v>
      </c>
      <c r="D23" s="216">
        <f t="shared" si="2"/>
        <v>295</v>
      </c>
      <c r="E23" s="216">
        <f t="shared" si="3"/>
        <v>328</v>
      </c>
      <c r="F23" s="216">
        <f t="shared" si="8"/>
        <v>425</v>
      </c>
      <c r="G23" s="128">
        <v>196</v>
      </c>
      <c r="H23" s="128">
        <v>229</v>
      </c>
      <c r="I23" s="216">
        <f t="shared" si="9"/>
        <v>88</v>
      </c>
      <c r="J23" s="128">
        <v>34</v>
      </c>
      <c r="K23" s="128">
        <v>54</v>
      </c>
      <c r="L23" s="216">
        <f t="shared" si="10"/>
        <v>36</v>
      </c>
      <c r="M23" s="128">
        <v>23</v>
      </c>
      <c r="N23" s="128">
        <v>13</v>
      </c>
      <c r="O23" s="216">
        <f t="shared" si="11"/>
        <v>3</v>
      </c>
      <c r="P23" s="128">
        <v>1</v>
      </c>
      <c r="Q23" s="128">
        <v>2</v>
      </c>
      <c r="R23" s="216">
        <f t="shared" si="4"/>
        <v>38</v>
      </c>
      <c r="S23" s="128">
        <v>3</v>
      </c>
      <c r="T23" s="128">
        <v>0</v>
      </c>
      <c r="U23" s="128">
        <v>20</v>
      </c>
      <c r="V23" s="128">
        <v>9</v>
      </c>
      <c r="W23" s="128">
        <v>0</v>
      </c>
      <c r="X23" s="128">
        <v>0</v>
      </c>
      <c r="Y23" s="128">
        <v>3</v>
      </c>
      <c r="Z23" s="128">
        <v>3</v>
      </c>
      <c r="AA23" s="216">
        <f t="shared" si="5"/>
        <v>33</v>
      </c>
      <c r="AB23" s="128">
        <v>15</v>
      </c>
      <c r="AC23" s="128">
        <v>18</v>
      </c>
      <c r="AD23" s="216">
        <f t="shared" si="6"/>
        <v>0</v>
      </c>
      <c r="AE23" s="128">
        <v>0</v>
      </c>
      <c r="AF23" s="128">
        <v>0</v>
      </c>
      <c r="AG23" s="216">
        <f t="shared" si="12"/>
        <v>0</v>
      </c>
      <c r="AH23" s="128">
        <v>0</v>
      </c>
      <c r="AI23" s="123">
        <v>0</v>
      </c>
    </row>
    <row r="24" spans="1:35" ht="16.5" customHeight="1">
      <c r="A24" s="46"/>
      <c r="B24" s="215" t="s">
        <v>286</v>
      </c>
      <c r="C24" s="263"/>
      <c r="D24" s="216"/>
      <c r="E24" s="216"/>
      <c r="F24" s="216"/>
      <c r="G24" s="128"/>
      <c r="H24" s="128"/>
      <c r="I24" s="216"/>
      <c r="J24" s="128"/>
      <c r="K24" s="128"/>
      <c r="L24" s="216"/>
      <c r="M24" s="128"/>
      <c r="N24" s="128"/>
      <c r="O24" s="216"/>
      <c r="P24" s="128"/>
      <c r="Q24" s="128"/>
      <c r="R24" s="216"/>
      <c r="S24" s="128"/>
      <c r="T24" s="128"/>
      <c r="U24" s="128"/>
      <c r="V24" s="128"/>
      <c r="W24" s="128"/>
      <c r="X24" s="128"/>
      <c r="Y24" s="128"/>
      <c r="Z24" s="128"/>
      <c r="AA24" s="216"/>
      <c r="AB24" s="128"/>
      <c r="AC24" s="128"/>
      <c r="AD24" s="216"/>
      <c r="AE24" s="128"/>
      <c r="AF24" s="128"/>
      <c r="AG24" s="216"/>
      <c r="AH24" s="128"/>
    </row>
    <row r="25" spans="1:35" ht="16.5" customHeight="1">
      <c r="A25" s="46"/>
      <c r="B25" s="146" t="s">
        <v>286</v>
      </c>
      <c r="C25" s="263">
        <f t="shared" si="7"/>
        <v>501</v>
      </c>
      <c r="D25" s="216">
        <f t="shared" si="2"/>
        <v>222</v>
      </c>
      <c r="E25" s="216">
        <f t="shared" si="3"/>
        <v>279</v>
      </c>
      <c r="F25" s="216">
        <f t="shared" si="8"/>
        <v>94</v>
      </c>
      <c r="G25" s="128">
        <v>40</v>
      </c>
      <c r="H25" s="128">
        <v>54</v>
      </c>
      <c r="I25" s="216">
        <f t="shared" si="9"/>
        <v>127</v>
      </c>
      <c r="J25" s="128">
        <v>47</v>
      </c>
      <c r="K25" s="128">
        <v>80</v>
      </c>
      <c r="L25" s="216">
        <f t="shared" si="10"/>
        <v>7</v>
      </c>
      <c r="M25" s="128">
        <v>3</v>
      </c>
      <c r="N25" s="128">
        <v>4</v>
      </c>
      <c r="O25" s="216">
        <f t="shared" si="11"/>
        <v>3</v>
      </c>
      <c r="P25" s="128">
        <v>3</v>
      </c>
      <c r="Q25" s="128">
        <v>0</v>
      </c>
      <c r="R25" s="216">
        <f t="shared" si="4"/>
        <v>260</v>
      </c>
      <c r="S25" s="128">
        <v>0</v>
      </c>
      <c r="T25" s="128">
        <v>0</v>
      </c>
      <c r="U25" s="128">
        <v>121</v>
      </c>
      <c r="V25" s="128">
        <v>125</v>
      </c>
      <c r="W25" s="128">
        <v>0</v>
      </c>
      <c r="X25" s="128">
        <v>0</v>
      </c>
      <c r="Y25" s="128">
        <v>4</v>
      </c>
      <c r="Z25" s="128">
        <v>10</v>
      </c>
      <c r="AA25" s="216">
        <f t="shared" si="5"/>
        <v>10</v>
      </c>
      <c r="AB25" s="128">
        <v>4</v>
      </c>
      <c r="AC25" s="128">
        <v>6</v>
      </c>
      <c r="AD25" s="216">
        <f t="shared" si="6"/>
        <v>0</v>
      </c>
      <c r="AE25" s="128">
        <v>0</v>
      </c>
      <c r="AF25" s="128">
        <v>0</v>
      </c>
      <c r="AG25" s="216">
        <f t="shared" si="12"/>
        <v>4</v>
      </c>
      <c r="AH25" s="128">
        <v>0</v>
      </c>
      <c r="AI25" s="123">
        <v>4</v>
      </c>
    </row>
    <row r="26" spans="1:35" ht="16.5" customHeight="1">
      <c r="A26" s="46"/>
      <c r="B26" s="47"/>
      <c r="C26" s="262"/>
      <c r="D26" s="216"/>
      <c r="E26" s="216"/>
      <c r="F26" s="124"/>
      <c r="G26" s="129"/>
      <c r="H26" s="128"/>
      <c r="I26" s="124"/>
      <c r="J26" s="128"/>
      <c r="K26" s="128"/>
      <c r="L26" s="124"/>
      <c r="M26" s="124"/>
      <c r="N26" s="128"/>
      <c r="O26" s="124"/>
      <c r="P26" s="128"/>
      <c r="Q26" s="128"/>
      <c r="R26" s="216"/>
      <c r="S26" s="128"/>
      <c r="T26" s="128"/>
      <c r="U26" s="128"/>
      <c r="V26" s="128"/>
      <c r="W26" s="128"/>
      <c r="X26" s="128"/>
      <c r="Y26" s="128"/>
      <c r="Z26" s="128"/>
      <c r="AA26" s="124"/>
      <c r="AB26" s="128"/>
      <c r="AC26" s="128"/>
      <c r="AD26" s="124"/>
      <c r="AE26" s="128"/>
      <c r="AF26" s="128"/>
      <c r="AG26" s="124"/>
    </row>
    <row r="27" spans="1:35" ht="16.5" customHeight="1">
      <c r="A27" s="46"/>
      <c r="B27" s="271" t="s">
        <v>181</v>
      </c>
      <c r="C27" s="263">
        <f>SUM(D27:E27)</f>
        <v>222</v>
      </c>
      <c r="D27" s="216">
        <f t="shared" ref="D27:AI27" si="13">SUM(D29:D33)</f>
        <v>136</v>
      </c>
      <c r="E27" s="216">
        <f t="shared" si="13"/>
        <v>86</v>
      </c>
      <c r="F27" s="216">
        <f t="shared" si="13"/>
        <v>30</v>
      </c>
      <c r="G27" s="216">
        <f t="shared" si="13"/>
        <v>17</v>
      </c>
      <c r="H27" s="216">
        <f t="shared" si="13"/>
        <v>13</v>
      </c>
      <c r="I27" s="216">
        <f t="shared" si="13"/>
        <v>21</v>
      </c>
      <c r="J27" s="216">
        <f t="shared" si="13"/>
        <v>11</v>
      </c>
      <c r="K27" s="216">
        <f t="shared" si="13"/>
        <v>10</v>
      </c>
      <c r="L27" s="216">
        <f t="shared" si="13"/>
        <v>2</v>
      </c>
      <c r="M27" s="216">
        <f t="shared" si="13"/>
        <v>1</v>
      </c>
      <c r="N27" s="216">
        <f t="shared" si="13"/>
        <v>1</v>
      </c>
      <c r="O27" s="216">
        <f t="shared" si="13"/>
        <v>18</v>
      </c>
      <c r="P27" s="216">
        <f t="shared" si="13"/>
        <v>14</v>
      </c>
      <c r="Q27" s="216">
        <f t="shared" si="13"/>
        <v>4</v>
      </c>
      <c r="R27" s="216">
        <f t="shared" si="13"/>
        <v>139</v>
      </c>
      <c r="S27" s="216">
        <f t="shared" si="13"/>
        <v>3</v>
      </c>
      <c r="T27" s="216">
        <f t="shared" si="13"/>
        <v>0</v>
      </c>
      <c r="U27" s="216">
        <f t="shared" si="13"/>
        <v>62</v>
      </c>
      <c r="V27" s="216">
        <f t="shared" si="13"/>
        <v>37</v>
      </c>
      <c r="W27" s="216">
        <f t="shared" ref="W27:AG27" si="14">SUM(W29:W33)</f>
        <v>3</v>
      </c>
      <c r="X27" s="216">
        <f t="shared" si="14"/>
        <v>2</v>
      </c>
      <c r="Y27" s="216">
        <f t="shared" si="14"/>
        <v>15</v>
      </c>
      <c r="Z27" s="216">
        <f t="shared" si="14"/>
        <v>17</v>
      </c>
      <c r="AA27" s="216">
        <f t="shared" si="14"/>
        <v>11</v>
      </c>
      <c r="AB27" s="216">
        <f t="shared" si="14"/>
        <v>9</v>
      </c>
      <c r="AC27" s="216">
        <f t="shared" si="14"/>
        <v>2</v>
      </c>
      <c r="AD27" s="216">
        <f t="shared" si="14"/>
        <v>1</v>
      </c>
      <c r="AE27" s="216">
        <f t="shared" si="14"/>
        <v>1</v>
      </c>
      <c r="AF27" s="216">
        <f t="shared" si="14"/>
        <v>0</v>
      </c>
      <c r="AG27" s="216">
        <f t="shared" si="14"/>
        <v>0</v>
      </c>
      <c r="AH27" s="216">
        <f t="shared" si="13"/>
        <v>0</v>
      </c>
      <c r="AI27" s="216">
        <f t="shared" si="13"/>
        <v>0</v>
      </c>
    </row>
    <row r="28" spans="1:35" ht="16.5" customHeight="1">
      <c r="A28" s="46"/>
      <c r="B28" s="215" t="s">
        <v>14</v>
      </c>
      <c r="C28" s="263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</row>
    <row r="29" spans="1:35" ht="16.5" customHeight="1">
      <c r="A29" s="46"/>
      <c r="B29" s="146" t="s">
        <v>14</v>
      </c>
      <c r="C29" s="263">
        <f t="shared" si="7"/>
        <v>197</v>
      </c>
      <c r="D29" s="216">
        <f t="shared" ref="D29:E33" si="15">SUM(G29,J29,M29,P29,S29,U29,W29,Y29,AB29,AE29)</f>
        <v>114</v>
      </c>
      <c r="E29" s="216">
        <f t="shared" si="15"/>
        <v>83</v>
      </c>
      <c r="F29" s="216">
        <f>SUM(G29:H29)</f>
        <v>28</v>
      </c>
      <c r="G29" s="128">
        <v>15</v>
      </c>
      <c r="H29" s="128">
        <v>13</v>
      </c>
      <c r="I29" s="216">
        <f>SUM(J29:K29)</f>
        <v>18</v>
      </c>
      <c r="J29" s="128">
        <v>9</v>
      </c>
      <c r="K29" s="128">
        <v>9</v>
      </c>
      <c r="L29" s="216">
        <f>SUM(M29:N29)</f>
        <v>2</v>
      </c>
      <c r="M29" s="128">
        <v>1</v>
      </c>
      <c r="N29" s="128">
        <v>1</v>
      </c>
      <c r="O29" s="216">
        <f>SUM(P29:Q29)</f>
        <v>17</v>
      </c>
      <c r="P29" s="128">
        <v>13</v>
      </c>
      <c r="Q29" s="128">
        <v>4</v>
      </c>
      <c r="R29" s="216">
        <f>SUM(S29:Z29)</f>
        <v>123</v>
      </c>
      <c r="S29" s="128">
        <v>3</v>
      </c>
      <c r="T29" s="128">
        <v>0</v>
      </c>
      <c r="U29" s="128">
        <v>48</v>
      </c>
      <c r="V29" s="128">
        <v>35</v>
      </c>
      <c r="W29" s="128">
        <v>3</v>
      </c>
      <c r="X29" s="128">
        <v>2</v>
      </c>
      <c r="Y29" s="128">
        <v>15</v>
      </c>
      <c r="Z29" s="128">
        <v>17</v>
      </c>
      <c r="AA29" s="216">
        <f>SUM(AB29:AC29)</f>
        <v>9</v>
      </c>
      <c r="AB29" s="128">
        <v>7</v>
      </c>
      <c r="AC29" s="128">
        <v>2</v>
      </c>
      <c r="AD29" s="216">
        <f>SUM(AE29:AF29)</f>
        <v>0</v>
      </c>
      <c r="AE29" s="128">
        <v>0</v>
      </c>
      <c r="AF29" s="128">
        <v>0</v>
      </c>
      <c r="AG29" s="216">
        <f>SUM(AH29:AI29)</f>
        <v>0</v>
      </c>
      <c r="AH29" s="128">
        <v>0</v>
      </c>
      <c r="AI29" s="123">
        <v>0</v>
      </c>
    </row>
    <row r="30" spans="1:35" ht="16.5" customHeight="1">
      <c r="A30" s="46"/>
      <c r="B30" s="215" t="s">
        <v>285</v>
      </c>
      <c r="C30" s="263"/>
      <c r="D30" s="216"/>
      <c r="E30" s="216"/>
      <c r="F30" s="216"/>
      <c r="G30" s="128"/>
      <c r="H30" s="128"/>
      <c r="I30" s="216"/>
      <c r="J30" s="128"/>
      <c r="K30" s="128"/>
      <c r="L30" s="216"/>
      <c r="M30" s="128"/>
      <c r="N30" s="128"/>
      <c r="O30" s="216"/>
      <c r="P30" s="128"/>
      <c r="Q30" s="128"/>
      <c r="R30" s="216"/>
      <c r="S30" s="128"/>
      <c r="T30" s="128"/>
      <c r="U30" s="128"/>
      <c r="V30" s="128"/>
      <c r="W30" s="128"/>
      <c r="X30" s="128"/>
      <c r="Y30" s="128"/>
      <c r="Z30" s="128"/>
      <c r="AA30" s="216"/>
      <c r="AB30" s="128"/>
      <c r="AC30" s="128"/>
      <c r="AD30" s="216"/>
      <c r="AE30" s="128"/>
      <c r="AF30" s="128"/>
      <c r="AG30" s="216"/>
      <c r="AH30" s="128"/>
    </row>
    <row r="31" spans="1:35" ht="16.5" customHeight="1">
      <c r="A31" s="46"/>
      <c r="B31" s="146" t="s">
        <v>15</v>
      </c>
      <c r="C31" s="263">
        <f t="shared" si="7"/>
        <v>0</v>
      </c>
      <c r="D31" s="216">
        <f t="shared" si="15"/>
        <v>0</v>
      </c>
      <c r="E31" s="216">
        <f t="shared" si="15"/>
        <v>0</v>
      </c>
      <c r="F31" s="216">
        <f>SUM(G31:H31)</f>
        <v>0</v>
      </c>
      <c r="G31" s="128">
        <v>0</v>
      </c>
      <c r="H31" s="128">
        <v>0</v>
      </c>
      <c r="I31" s="216">
        <f>SUM(J31:K31)</f>
        <v>0</v>
      </c>
      <c r="J31" s="128">
        <v>0</v>
      </c>
      <c r="K31" s="128">
        <v>0</v>
      </c>
      <c r="L31" s="216">
        <f>SUM(M31:N31)</f>
        <v>0</v>
      </c>
      <c r="M31" s="128">
        <v>0</v>
      </c>
      <c r="N31" s="128">
        <v>0</v>
      </c>
      <c r="O31" s="216">
        <f>SUM(P31:Q31)</f>
        <v>0</v>
      </c>
      <c r="P31" s="128">
        <v>0</v>
      </c>
      <c r="Q31" s="128">
        <v>0</v>
      </c>
      <c r="R31" s="216">
        <f>SUM(S31:Z31)</f>
        <v>0</v>
      </c>
      <c r="S31" s="128">
        <v>0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128">
        <v>0</v>
      </c>
      <c r="Z31" s="128">
        <v>0</v>
      </c>
      <c r="AA31" s="216">
        <f>SUM(AB31:AC31)</f>
        <v>0</v>
      </c>
      <c r="AB31" s="128">
        <v>0</v>
      </c>
      <c r="AC31" s="128">
        <v>0</v>
      </c>
      <c r="AD31" s="216">
        <f>SUM(AE31:AF31)</f>
        <v>0</v>
      </c>
      <c r="AE31" s="128">
        <v>0</v>
      </c>
      <c r="AF31" s="128">
        <v>0</v>
      </c>
      <c r="AG31" s="216">
        <f>SUM(AH31:AI31)</f>
        <v>0</v>
      </c>
      <c r="AH31" s="128">
        <v>0</v>
      </c>
      <c r="AI31" s="123">
        <v>0</v>
      </c>
    </row>
    <row r="32" spans="1:35" ht="16.5" customHeight="1">
      <c r="A32" s="46"/>
      <c r="B32" s="146" t="s">
        <v>16</v>
      </c>
      <c r="C32" s="263">
        <f t="shared" si="7"/>
        <v>25</v>
      </c>
      <c r="D32" s="216">
        <f t="shared" si="15"/>
        <v>22</v>
      </c>
      <c r="E32" s="216">
        <f t="shared" si="15"/>
        <v>3</v>
      </c>
      <c r="F32" s="216">
        <f>SUM(G32:H32)</f>
        <v>2</v>
      </c>
      <c r="G32" s="128">
        <v>2</v>
      </c>
      <c r="H32" s="128">
        <v>0</v>
      </c>
      <c r="I32" s="216">
        <f>SUM(J32:K32)</f>
        <v>3</v>
      </c>
      <c r="J32" s="128">
        <v>2</v>
      </c>
      <c r="K32" s="128">
        <v>1</v>
      </c>
      <c r="L32" s="216">
        <f>SUM(M32:N32)</f>
        <v>0</v>
      </c>
      <c r="M32" s="128">
        <v>0</v>
      </c>
      <c r="N32" s="128">
        <v>0</v>
      </c>
      <c r="O32" s="216">
        <f>SUM(P32:Q32)</f>
        <v>1</v>
      </c>
      <c r="P32" s="128">
        <v>1</v>
      </c>
      <c r="Q32" s="128">
        <v>0</v>
      </c>
      <c r="R32" s="216">
        <f>SUM(S32:Z32)</f>
        <v>16</v>
      </c>
      <c r="S32" s="128">
        <v>0</v>
      </c>
      <c r="T32" s="128">
        <v>0</v>
      </c>
      <c r="U32" s="128">
        <v>14</v>
      </c>
      <c r="V32" s="128">
        <v>2</v>
      </c>
      <c r="W32" s="128">
        <v>0</v>
      </c>
      <c r="X32" s="128">
        <v>0</v>
      </c>
      <c r="Y32" s="128">
        <v>0</v>
      </c>
      <c r="Z32" s="128">
        <v>0</v>
      </c>
      <c r="AA32" s="216">
        <f>SUM(AB32:AC32)</f>
        <v>2</v>
      </c>
      <c r="AB32" s="128">
        <v>2</v>
      </c>
      <c r="AC32" s="128">
        <v>0</v>
      </c>
      <c r="AD32" s="216">
        <f>SUM(AE32:AF32)</f>
        <v>1</v>
      </c>
      <c r="AE32" s="128">
        <v>1</v>
      </c>
      <c r="AF32" s="128">
        <v>0</v>
      </c>
      <c r="AG32" s="216">
        <f>SUM(AH32:AI32)</f>
        <v>0</v>
      </c>
      <c r="AH32" s="128">
        <v>0</v>
      </c>
      <c r="AI32" s="123">
        <v>0</v>
      </c>
    </row>
    <row r="33" spans="1:35" ht="16.5" customHeight="1">
      <c r="A33" s="46"/>
      <c r="B33" s="146" t="s">
        <v>17</v>
      </c>
      <c r="C33" s="263">
        <f t="shared" si="7"/>
        <v>0</v>
      </c>
      <c r="D33" s="216">
        <f t="shared" si="15"/>
        <v>0</v>
      </c>
      <c r="E33" s="216">
        <f t="shared" si="15"/>
        <v>0</v>
      </c>
      <c r="F33" s="216">
        <f>SUM(G33:H33)</f>
        <v>0</v>
      </c>
      <c r="G33" s="128">
        <v>0</v>
      </c>
      <c r="H33" s="128">
        <v>0</v>
      </c>
      <c r="I33" s="216">
        <f>SUM(J33:K33)</f>
        <v>0</v>
      </c>
      <c r="J33" s="128">
        <v>0</v>
      </c>
      <c r="K33" s="128">
        <v>0</v>
      </c>
      <c r="L33" s="216">
        <f>SUM(M33:N33)</f>
        <v>0</v>
      </c>
      <c r="M33" s="128">
        <v>0</v>
      </c>
      <c r="N33" s="128">
        <v>0</v>
      </c>
      <c r="O33" s="216">
        <f>SUM(P33:Q33)</f>
        <v>0</v>
      </c>
      <c r="P33" s="128">
        <v>0</v>
      </c>
      <c r="Q33" s="128">
        <v>0</v>
      </c>
      <c r="R33" s="216">
        <f>SUM(S33:Z33)</f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216">
        <f>SUM(AB33:AC33)</f>
        <v>0</v>
      </c>
      <c r="AB33" s="128">
        <v>0</v>
      </c>
      <c r="AC33" s="128">
        <v>0</v>
      </c>
      <c r="AD33" s="216">
        <f>SUM(AE33:AF33)</f>
        <v>0</v>
      </c>
      <c r="AE33" s="128">
        <v>0</v>
      </c>
      <c r="AF33" s="128">
        <v>0</v>
      </c>
      <c r="AG33" s="216">
        <f>SUM(AH33:AI33)</f>
        <v>0</v>
      </c>
      <c r="AH33" s="128">
        <v>0</v>
      </c>
      <c r="AI33" s="123">
        <v>0</v>
      </c>
    </row>
    <row r="34" spans="1:35" ht="16.5" customHeight="1">
      <c r="A34" s="48"/>
      <c r="B34" s="48"/>
      <c r="C34" s="131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</row>
    <row r="35" spans="1:35" ht="16.5" customHeight="1">
      <c r="B35" s="124"/>
    </row>
    <row r="36" spans="1:35" ht="16.5" customHeight="1">
      <c r="B36" s="124"/>
    </row>
    <row r="37" spans="1:35" ht="16.5" customHeight="1">
      <c r="B37" s="124"/>
    </row>
    <row r="38" spans="1:35" ht="16.5" customHeight="1">
      <c r="B38" s="124"/>
    </row>
    <row r="39" spans="1:35" ht="16.5" customHeight="1">
      <c r="B39" s="132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133"/>
    </row>
    <row r="40" spans="1:35" ht="16.5" customHeight="1">
      <c r="B40" s="485" t="s">
        <v>245</v>
      </c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5"/>
      <c r="AE40" s="134"/>
      <c r="AF40" s="135"/>
      <c r="AG40" s="135"/>
      <c r="AH40" s="135"/>
    </row>
    <row r="41" spans="1:35" ht="16.5" customHeight="1"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5"/>
      <c r="AE41" s="134"/>
      <c r="AF41" s="135"/>
      <c r="AG41" s="135"/>
      <c r="AH41" s="135"/>
    </row>
    <row r="42" spans="1:35" ht="16.5" customHeight="1">
      <c r="A42" s="136" t="s">
        <v>243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 t="s">
        <v>158</v>
      </c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36"/>
      <c r="AE42" s="137"/>
      <c r="AF42" s="137" t="s">
        <v>241</v>
      </c>
    </row>
    <row r="43" spans="1:35" ht="16.5" customHeight="1">
      <c r="A43" s="460" t="s">
        <v>12</v>
      </c>
      <c r="B43" s="461"/>
      <c r="C43" s="487" t="s">
        <v>156</v>
      </c>
      <c r="D43" s="488"/>
      <c r="E43" s="488"/>
      <c r="F43" s="488"/>
      <c r="G43" s="488"/>
      <c r="H43" s="488"/>
      <c r="I43" s="488"/>
      <c r="J43" s="488"/>
      <c r="K43" s="488"/>
      <c r="L43" s="488"/>
      <c r="M43" s="488"/>
      <c r="N43" s="488"/>
      <c r="O43" s="488"/>
      <c r="P43" s="488"/>
      <c r="Q43" s="489"/>
      <c r="R43" s="452" t="s">
        <v>209</v>
      </c>
      <c r="S43" s="453"/>
      <c r="T43" s="453"/>
      <c r="U43" s="453"/>
      <c r="V43" s="453"/>
      <c r="W43" s="453"/>
      <c r="X43" s="453"/>
      <c r="Y43" s="459" t="s">
        <v>10</v>
      </c>
      <c r="Z43" s="460"/>
      <c r="AA43" s="460"/>
      <c r="AB43" s="460"/>
      <c r="AC43" s="460"/>
      <c r="AD43" s="460"/>
      <c r="AE43" s="460"/>
      <c r="AF43" s="460"/>
    </row>
    <row r="44" spans="1:35" ht="16.5" customHeight="1">
      <c r="A44" s="465"/>
      <c r="B44" s="486"/>
      <c r="C44" s="459" t="s">
        <v>0</v>
      </c>
      <c r="D44" s="460"/>
      <c r="E44" s="461"/>
      <c r="F44" s="459" t="s">
        <v>159</v>
      </c>
      <c r="G44" s="461"/>
      <c r="H44" s="465" t="s">
        <v>160</v>
      </c>
      <c r="I44" s="465"/>
      <c r="J44" s="466" t="s">
        <v>11</v>
      </c>
      <c r="K44" s="467"/>
      <c r="L44" s="466" t="s">
        <v>11</v>
      </c>
      <c r="M44" s="467"/>
      <c r="N44" s="459" t="s">
        <v>161</v>
      </c>
      <c r="O44" s="461"/>
      <c r="P44" s="468" t="s">
        <v>200</v>
      </c>
      <c r="Q44" s="469"/>
      <c r="R44" s="459" t="s">
        <v>75</v>
      </c>
      <c r="S44" s="460"/>
      <c r="T44" s="461"/>
      <c r="U44" s="454" t="s">
        <v>146</v>
      </c>
      <c r="V44" s="455"/>
      <c r="W44" s="458" t="s">
        <v>78</v>
      </c>
      <c r="X44" s="455"/>
      <c r="Y44" s="479" t="s">
        <v>90</v>
      </c>
      <c r="Z44" s="480"/>
      <c r="AA44" s="480"/>
      <c r="AB44" s="481"/>
      <c r="AC44" s="482" t="s">
        <v>157</v>
      </c>
      <c r="AD44" s="483"/>
      <c r="AE44" s="483"/>
      <c r="AF44" s="484"/>
    </row>
    <row r="45" spans="1:35" ht="16.5" customHeight="1">
      <c r="A45" s="465"/>
      <c r="B45" s="486"/>
      <c r="C45" s="462"/>
      <c r="D45" s="463"/>
      <c r="E45" s="464"/>
      <c r="F45" s="462" t="s">
        <v>217</v>
      </c>
      <c r="G45" s="464"/>
      <c r="H45" s="465" t="s">
        <v>218</v>
      </c>
      <c r="I45" s="465"/>
      <c r="J45" s="462" t="s">
        <v>219</v>
      </c>
      <c r="K45" s="464"/>
      <c r="L45" s="465" t="s">
        <v>220</v>
      </c>
      <c r="M45" s="465"/>
      <c r="N45" s="462" t="s">
        <v>221</v>
      </c>
      <c r="O45" s="464"/>
      <c r="P45" s="474" t="s">
        <v>221</v>
      </c>
      <c r="Q45" s="475"/>
      <c r="R45" s="462"/>
      <c r="S45" s="463"/>
      <c r="T45" s="464"/>
      <c r="U45" s="456"/>
      <c r="V45" s="457"/>
      <c r="W45" s="456"/>
      <c r="X45" s="457"/>
      <c r="Y45" s="476" t="s">
        <v>201</v>
      </c>
      <c r="Z45" s="477"/>
      <c r="AA45" s="476" t="s">
        <v>202</v>
      </c>
      <c r="AB45" s="478"/>
      <c r="AC45" s="476" t="s">
        <v>201</v>
      </c>
      <c r="AD45" s="477"/>
      <c r="AE45" s="476" t="s">
        <v>202</v>
      </c>
      <c r="AF45" s="477"/>
    </row>
    <row r="46" spans="1:35" ht="16.5" customHeight="1">
      <c r="A46" s="463"/>
      <c r="B46" s="464"/>
      <c r="C46" s="228" t="s">
        <v>0</v>
      </c>
      <c r="D46" s="51" t="s">
        <v>5</v>
      </c>
      <c r="E46" s="227" t="s">
        <v>1</v>
      </c>
      <c r="F46" s="51" t="s">
        <v>5</v>
      </c>
      <c r="G46" s="227" t="s">
        <v>1</v>
      </c>
      <c r="H46" s="50" t="s">
        <v>5</v>
      </c>
      <c r="I46" s="51" t="s">
        <v>1</v>
      </c>
      <c r="J46" s="227" t="s">
        <v>5</v>
      </c>
      <c r="K46" s="51" t="s">
        <v>1</v>
      </c>
      <c r="L46" s="50" t="s">
        <v>5</v>
      </c>
      <c r="M46" s="51" t="s">
        <v>1</v>
      </c>
      <c r="N46" s="227" t="s">
        <v>5</v>
      </c>
      <c r="O46" s="51" t="s">
        <v>1</v>
      </c>
      <c r="P46" s="50" t="s">
        <v>5</v>
      </c>
      <c r="Q46" s="51" t="s">
        <v>1</v>
      </c>
      <c r="R46" s="228" t="s">
        <v>0</v>
      </c>
      <c r="S46" s="51" t="s">
        <v>5</v>
      </c>
      <c r="T46" s="227" t="s">
        <v>1</v>
      </c>
      <c r="U46" s="51" t="s">
        <v>5</v>
      </c>
      <c r="V46" s="227" t="s">
        <v>1</v>
      </c>
      <c r="W46" s="51" t="s">
        <v>5</v>
      </c>
      <c r="X46" s="227" t="s">
        <v>1</v>
      </c>
      <c r="Y46" s="228" t="s">
        <v>5</v>
      </c>
      <c r="Z46" s="51" t="s">
        <v>1</v>
      </c>
      <c r="AA46" s="228" t="s">
        <v>5</v>
      </c>
      <c r="AB46" s="51" t="s">
        <v>1</v>
      </c>
      <c r="AC46" s="228" t="s">
        <v>5</v>
      </c>
      <c r="AD46" s="50" t="s">
        <v>1</v>
      </c>
      <c r="AE46" s="51" t="s">
        <v>5</v>
      </c>
      <c r="AF46" s="227" t="s">
        <v>1</v>
      </c>
    </row>
    <row r="47" spans="1:35" ht="16.5" customHeight="1">
      <c r="A47" s="46"/>
      <c r="B47" s="49"/>
      <c r="C47" s="27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8"/>
      <c r="Z47" s="138"/>
      <c r="AA47" s="138"/>
      <c r="AB47" s="138"/>
      <c r="AC47" s="132"/>
      <c r="AD47" s="132"/>
      <c r="AE47" s="132"/>
      <c r="AF47" s="132"/>
    </row>
    <row r="48" spans="1:35" ht="16.5" customHeight="1">
      <c r="A48" s="46"/>
      <c r="B48" s="37" t="s">
        <v>309</v>
      </c>
      <c r="C48" s="273">
        <f>SUM(D48:E48)</f>
        <v>9374</v>
      </c>
      <c r="D48" s="139">
        <f>SUM(F48,H48,J48,L48,N48,P48)</f>
        <v>4680</v>
      </c>
      <c r="E48" s="139">
        <f>SUM(G48,I48,K48,M48,O48,Q48)</f>
        <v>4694</v>
      </c>
      <c r="F48" s="139">
        <v>4569</v>
      </c>
      <c r="G48" s="139">
        <v>4181</v>
      </c>
      <c r="H48" s="139">
        <v>89</v>
      </c>
      <c r="I48" s="139">
        <v>455</v>
      </c>
      <c r="J48" s="139">
        <v>6</v>
      </c>
      <c r="K48" s="139">
        <v>15</v>
      </c>
      <c r="L48" s="139">
        <v>0</v>
      </c>
      <c r="M48" s="139">
        <v>5</v>
      </c>
      <c r="N48" s="139">
        <v>16</v>
      </c>
      <c r="O48" s="139">
        <v>38</v>
      </c>
      <c r="P48" s="139">
        <v>0</v>
      </c>
      <c r="Q48" s="139">
        <v>0</v>
      </c>
      <c r="R48" s="139">
        <v>481</v>
      </c>
      <c r="S48" s="139">
        <v>302</v>
      </c>
      <c r="T48" s="139">
        <v>179</v>
      </c>
      <c r="U48" s="139">
        <v>100</v>
      </c>
      <c r="V48" s="139">
        <v>63</v>
      </c>
      <c r="W48" s="139">
        <v>202</v>
      </c>
      <c r="X48" s="139">
        <v>116</v>
      </c>
      <c r="Y48" s="139">
        <v>4786</v>
      </c>
      <c r="Z48" s="139">
        <v>4313</v>
      </c>
      <c r="AA48" s="139">
        <v>89</v>
      </c>
      <c r="AB48" s="139">
        <v>461</v>
      </c>
      <c r="AC48" s="132">
        <v>440</v>
      </c>
      <c r="AD48" s="132">
        <v>197</v>
      </c>
      <c r="AE48" s="132">
        <v>1</v>
      </c>
      <c r="AF48" s="132">
        <v>6</v>
      </c>
    </row>
    <row r="49" spans="1:32" s="140" customFormat="1" ht="16.5" customHeight="1">
      <c r="A49" s="274"/>
      <c r="B49" s="267" t="s">
        <v>310</v>
      </c>
      <c r="C49" s="275">
        <f>C51+C67</f>
        <v>9670</v>
      </c>
      <c r="D49" s="276">
        <f>D51+D67</f>
        <v>4858</v>
      </c>
      <c r="E49" s="276">
        <f t="shared" ref="E49:AF49" si="16">E51+E67</f>
        <v>4812</v>
      </c>
      <c r="F49" s="276">
        <f>F51+F67</f>
        <v>4737</v>
      </c>
      <c r="G49" s="276">
        <f t="shared" si="16"/>
        <v>4319</v>
      </c>
      <c r="H49" s="276">
        <f t="shared" si="16"/>
        <v>102</v>
      </c>
      <c r="I49" s="276">
        <f t="shared" si="16"/>
        <v>442</v>
      </c>
      <c r="J49" s="276">
        <f t="shared" si="16"/>
        <v>10</v>
      </c>
      <c r="K49" s="276">
        <f t="shared" si="16"/>
        <v>11</v>
      </c>
      <c r="L49" s="276">
        <f t="shared" si="16"/>
        <v>0</v>
      </c>
      <c r="M49" s="276">
        <f t="shared" si="16"/>
        <v>0</v>
      </c>
      <c r="N49" s="276">
        <f t="shared" si="16"/>
        <v>9</v>
      </c>
      <c r="O49" s="276">
        <f t="shared" si="16"/>
        <v>40</v>
      </c>
      <c r="P49" s="276">
        <f t="shared" si="16"/>
        <v>0</v>
      </c>
      <c r="Q49" s="276">
        <f t="shared" si="16"/>
        <v>0</v>
      </c>
      <c r="R49" s="276">
        <f t="shared" si="16"/>
        <v>672</v>
      </c>
      <c r="S49" s="276">
        <f t="shared" si="16"/>
        <v>404</v>
      </c>
      <c r="T49" s="276">
        <f t="shared" si="16"/>
        <v>268</v>
      </c>
      <c r="U49" s="276">
        <f t="shared" si="16"/>
        <v>183</v>
      </c>
      <c r="V49" s="276">
        <f t="shared" si="16"/>
        <v>97</v>
      </c>
      <c r="W49" s="276">
        <f t="shared" si="16"/>
        <v>221</v>
      </c>
      <c r="X49" s="276">
        <f t="shared" si="16"/>
        <v>171</v>
      </c>
      <c r="Y49" s="276">
        <f>Y51+Y67</f>
        <v>5077</v>
      </c>
      <c r="Z49" s="276">
        <f t="shared" si="16"/>
        <v>4527</v>
      </c>
      <c r="AA49" s="276">
        <f t="shared" si="16"/>
        <v>102</v>
      </c>
      <c r="AB49" s="276">
        <f t="shared" si="16"/>
        <v>442</v>
      </c>
      <c r="AC49" s="276">
        <f t="shared" si="16"/>
        <v>381</v>
      </c>
      <c r="AD49" s="276">
        <f t="shared" si="16"/>
        <v>192</v>
      </c>
      <c r="AE49" s="276">
        <f t="shared" si="16"/>
        <v>2</v>
      </c>
      <c r="AF49" s="276">
        <f t="shared" si="16"/>
        <v>2</v>
      </c>
    </row>
    <row r="50" spans="1:32" ht="16.5" customHeight="1">
      <c r="A50" s="46"/>
      <c r="B50" s="49"/>
      <c r="C50" s="277" t="s">
        <v>198</v>
      </c>
      <c r="D50" s="132" t="s">
        <v>198</v>
      </c>
      <c r="E50" s="132" t="s">
        <v>198</v>
      </c>
      <c r="F50" s="132" t="s">
        <v>198</v>
      </c>
      <c r="G50" s="132" t="s">
        <v>198</v>
      </c>
      <c r="H50" s="132" t="s">
        <v>198</v>
      </c>
      <c r="I50" s="132" t="s">
        <v>198</v>
      </c>
      <c r="J50" s="132" t="s">
        <v>198</v>
      </c>
      <c r="K50" s="132" t="s">
        <v>198</v>
      </c>
      <c r="L50" s="132" t="s">
        <v>198</v>
      </c>
      <c r="M50" s="132" t="s">
        <v>198</v>
      </c>
      <c r="N50" s="132" t="s">
        <v>198</v>
      </c>
      <c r="O50" s="132" t="s">
        <v>198</v>
      </c>
      <c r="P50" s="132" t="s">
        <v>198</v>
      </c>
      <c r="Q50" s="132" t="s">
        <v>198</v>
      </c>
      <c r="R50" s="132" t="s">
        <v>198</v>
      </c>
      <c r="S50" s="132" t="s">
        <v>198</v>
      </c>
      <c r="T50" s="132" t="s">
        <v>198</v>
      </c>
      <c r="U50" s="132" t="s">
        <v>198</v>
      </c>
      <c r="V50" s="132" t="s">
        <v>198</v>
      </c>
      <c r="W50" s="132" t="s">
        <v>198</v>
      </c>
      <c r="X50" s="132" t="s">
        <v>198</v>
      </c>
      <c r="Y50" s="132" t="s">
        <v>198</v>
      </c>
      <c r="Z50" s="132" t="s">
        <v>198</v>
      </c>
      <c r="AA50" s="132" t="s">
        <v>198</v>
      </c>
      <c r="AB50" s="132" t="s">
        <v>198</v>
      </c>
      <c r="AC50" s="132" t="s">
        <v>198</v>
      </c>
      <c r="AD50" s="132" t="s">
        <v>198</v>
      </c>
      <c r="AE50" s="132" t="s">
        <v>198</v>
      </c>
      <c r="AF50" s="132" t="s">
        <v>198</v>
      </c>
    </row>
    <row r="51" spans="1:32" ht="16.5" customHeight="1">
      <c r="A51" s="46"/>
      <c r="B51" s="278" t="s">
        <v>13</v>
      </c>
      <c r="C51" s="273">
        <f>SUM(C53:C65)</f>
        <v>9640</v>
      </c>
      <c r="D51" s="139">
        <f>SUM(D53:D65)</f>
        <v>4841</v>
      </c>
      <c r="E51" s="139">
        <f>SUM(E53:E65)</f>
        <v>4799</v>
      </c>
      <c r="F51" s="139">
        <f>SUM(F53:F65)</f>
        <v>4724</v>
      </c>
      <c r="G51" s="139">
        <f t="shared" ref="G51:AF51" si="17">SUM(G53:G65)</f>
        <v>4309</v>
      </c>
      <c r="H51" s="139">
        <f t="shared" si="17"/>
        <v>98</v>
      </c>
      <c r="I51" s="139">
        <f>SUM(I53:I65)</f>
        <v>440</v>
      </c>
      <c r="J51" s="139">
        <f t="shared" si="17"/>
        <v>10</v>
      </c>
      <c r="K51" s="139">
        <f t="shared" si="17"/>
        <v>10</v>
      </c>
      <c r="L51" s="139">
        <f t="shared" si="17"/>
        <v>0</v>
      </c>
      <c r="M51" s="139">
        <f t="shared" si="17"/>
        <v>0</v>
      </c>
      <c r="N51" s="139">
        <f t="shared" si="17"/>
        <v>9</v>
      </c>
      <c r="O51" s="139">
        <f t="shared" si="17"/>
        <v>40</v>
      </c>
      <c r="P51" s="139">
        <f t="shared" si="17"/>
        <v>0</v>
      </c>
      <c r="Q51" s="139">
        <f t="shared" si="17"/>
        <v>0</v>
      </c>
      <c r="R51" s="139">
        <f>SUM(R53:R65)</f>
        <v>670</v>
      </c>
      <c r="S51" s="139">
        <f t="shared" si="17"/>
        <v>403</v>
      </c>
      <c r="T51" s="139">
        <f t="shared" si="17"/>
        <v>267</v>
      </c>
      <c r="U51" s="139">
        <f t="shared" si="17"/>
        <v>183</v>
      </c>
      <c r="V51" s="139">
        <f>SUM(V53:V65)</f>
        <v>97</v>
      </c>
      <c r="W51" s="139">
        <f t="shared" si="17"/>
        <v>220</v>
      </c>
      <c r="X51" s="139">
        <f t="shared" si="17"/>
        <v>170</v>
      </c>
      <c r="Y51" s="139">
        <f t="shared" si="17"/>
        <v>5064</v>
      </c>
      <c r="Z51" s="139">
        <f t="shared" si="17"/>
        <v>4517</v>
      </c>
      <c r="AA51" s="139">
        <f t="shared" si="17"/>
        <v>98</v>
      </c>
      <c r="AB51" s="139">
        <f t="shared" si="17"/>
        <v>440</v>
      </c>
      <c r="AC51" s="139">
        <f t="shared" si="17"/>
        <v>381</v>
      </c>
      <c r="AD51" s="139">
        <f t="shared" si="17"/>
        <v>192</v>
      </c>
      <c r="AE51" s="139">
        <f t="shared" si="17"/>
        <v>2</v>
      </c>
      <c r="AF51" s="139">
        <f t="shared" si="17"/>
        <v>2</v>
      </c>
    </row>
    <row r="52" spans="1:32" ht="16.5" customHeight="1">
      <c r="A52" s="46"/>
      <c r="B52" s="215" t="s">
        <v>14</v>
      </c>
      <c r="C52" s="273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</row>
    <row r="53" spans="1:32" ht="16.5" customHeight="1">
      <c r="A53" s="46"/>
      <c r="B53" s="225" t="s">
        <v>14</v>
      </c>
      <c r="C53" s="273">
        <f>SUM(D53:E53)</f>
        <v>8470</v>
      </c>
      <c r="D53" s="139">
        <f>F53+H53+J53+L53+N53+P53</f>
        <v>4201</v>
      </c>
      <c r="E53" s="139">
        <f>G53+I53+K53+M53+O53+Q53</f>
        <v>4269</v>
      </c>
      <c r="F53" s="141">
        <v>4111</v>
      </c>
      <c r="G53" s="141">
        <v>3917</v>
      </c>
      <c r="H53" s="141">
        <v>81</v>
      </c>
      <c r="I53" s="141">
        <v>345</v>
      </c>
      <c r="J53" s="141">
        <v>9</v>
      </c>
      <c r="K53" s="141">
        <v>7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f>SUM(S53:T53)</f>
        <v>537</v>
      </c>
      <c r="S53" s="141">
        <f>U53+W53</f>
        <v>315</v>
      </c>
      <c r="T53" s="141">
        <f>V53+X53</f>
        <v>222</v>
      </c>
      <c r="U53" s="141">
        <v>146</v>
      </c>
      <c r="V53" s="141">
        <v>82</v>
      </c>
      <c r="W53" s="141">
        <v>169</v>
      </c>
      <c r="X53" s="141">
        <v>140</v>
      </c>
      <c r="Y53" s="141">
        <v>4428</v>
      </c>
      <c r="Z53" s="141">
        <v>4114</v>
      </c>
      <c r="AA53" s="141">
        <v>81</v>
      </c>
      <c r="AB53" s="141">
        <v>345</v>
      </c>
      <c r="AC53" s="132">
        <v>335</v>
      </c>
      <c r="AD53" s="132">
        <v>174</v>
      </c>
      <c r="AE53" s="132">
        <v>2</v>
      </c>
      <c r="AF53" s="132">
        <v>2</v>
      </c>
    </row>
    <row r="54" spans="1:32" ht="16.5" customHeight="1">
      <c r="A54" s="46"/>
      <c r="B54" s="215" t="s">
        <v>285</v>
      </c>
      <c r="C54" s="273"/>
      <c r="D54" s="139"/>
      <c r="E54" s="139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32"/>
      <c r="AD54" s="132"/>
      <c r="AE54" s="132"/>
      <c r="AF54" s="132"/>
    </row>
    <row r="55" spans="1:32" ht="16.5" customHeight="1">
      <c r="A55" s="46"/>
      <c r="B55" s="225" t="s">
        <v>15</v>
      </c>
      <c r="C55" s="273">
        <f>SUM(D55:E55)</f>
        <v>60</v>
      </c>
      <c r="D55" s="139">
        <f>F55+H55+J55+L55+N55+P55</f>
        <v>37</v>
      </c>
      <c r="E55" s="139">
        <f>G55+I55+K55+M55+O55+Q55</f>
        <v>23</v>
      </c>
      <c r="F55" s="141">
        <v>32</v>
      </c>
      <c r="G55" s="141">
        <v>19</v>
      </c>
      <c r="H55" s="141">
        <v>5</v>
      </c>
      <c r="I55" s="141">
        <v>4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1">
        <f t="shared" ref="R55:R65" si="18">SUM(S55:T55)</f>
        <v>1</v>
      </c>
      <c r="S55" s="141">
        <f t="shared" ref="S55:T65" si="19">U55+W55</f>
        <v>1</v>
      </c>
      <c r="T55" s="141">
        <f t="shared" si="19"/>
        <v>0</v>
      </c>
      <c r="U55" s="141">
        <v>0</v>
      </c>
      <c r="V55" s="141">
        <v>0</v>
      </c>
      <c r="W55" s="141">
        <v>1</v>
      </c>
      <c r="X55" s="141">
        <v>0</v>
      </c>
      <c r="Y55" s="141">
        <v>37</v>
      </c>
      <c r="Z55" s="141">
        <v>23</v>
      </c>
      <c r="AA55" s="141">
        <v>5</v>
      </c>
      <c r="AB55" s="141">
        <v>4</v>
      </c>
      <c r="AC55" s="132">
        <v>0</v>
      </c>
      <c r="AD55" s="132">
        <v>0</v>
      </c>
      <c r="AE55" s="132">
        <v>0</v>
      </c>
      <c r="AF55" s="132">
        <v>0</v>
      </c>
    </row>
    <row r="56" spans="1:32" ht="16.5" customHeight="1">
      <c r="A56" s="46"/>
      <c r="B56" s="225" t="s">
        <v>16</v>
      </c>
      <c r="C56" s="273">
        <f t="shared" ref="C56:C65" si="20">SUM(D56:E56)</f>
        <v>286</v>
      </c>
      <c r="D56" s="139">
        <f>F56+H56+J56+L56+N56+P56</f>
        <v>226</v>
      </c>
      <c r="E56" s="139">
        <f t="shared" ref="D56:E65" si="21">G56+I56+K56+M56+O56+Q56</f>
        <v>60</v>
      </c>
      <c r="F56" s="141">
        <v>223</v>
      </c>
      <c r="G56" s="141">
        <v>52</v>
      </c>
      <c r="H56" s="141">
        <v>3</v>
      </c>
      <c r="I56" s="141">
        <v>8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f t="shared" si="18"/>
        <v>42</v>
      </c>
      <c r="S56" s="141">
        <f t="shared" si="19"/>
        <v>29</v>
      </c>
      <c r="T56" s="141">
        <f t="shared" si="19"/>
        <v>13</v>
      </c>
      <c r="U56" s="141">
        <v>0</v>
      </c>
      <c r="V56" s="141">
        <v>0</v>
      </c>
      <c r="W56" s="141">
        <v>29</v>
      </c>
      <c r="X56" s="141">
        <v>13</v>
      </c>
      <c r="Y56" s="141">
        <v>223</v>
      </c>
      <c r="Z56" s="141">
        <v>52</v>
      </c>
      <c r="AA56" s="141">
        <v>3</v>
      </c>
      <c r="AB56" s="141">
        <v>8</v>
      </c>
      <c r="AC56" s="132">
        <v>1</v>
      </c>
      <c r="AD56" s="132">
        <v>0</v>
      </c>
      <c r="AE56" s="132">
        <v>0</v>
      </c>
      <c r="AF56" s="132">
        <v>0</v>
      </c>
    </row>
    <row r="57" spans="1:32" ht="16.5" customHeight="1">
      <c r="A57" s="46"/>
      <c r="B57" s="225" t="s">
        <v>17</v>
      </c>
      <c r="C57" s="273">
        <f t="shared" si="20"/>
        <v>206</v>
      </c>
      <c r="D57" s="139">
        <f>F57+H57+J57+L57+N57+P57</f>
        <v>121</v>
      </c>
      <c r="E57" s="139">
        <f t="shared" si="21"/>
        <v>85</v>
      </c>
      <c r="F57" s="141">
        <v>117</v>
      </c>
      <c r="G57" s="141">
        <v>56</v>
      </c>
      <c r="H57" s="141">
        <v>3</v>
      </c>
      <c r="I57" s="141">
        <v>29</v>
      </c>
      <c r="J57" s="141">
        <v>1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f t="shared" si="18"/>
        <v>45</v>
      </c>
      <c r="S57" s="141">
        <f t="shared" si="19"/>
        <v>31</v>
      </c>
      <c r="T57" s="141">
        <f t="shared" si="19"/>
        <v>14</v>
      </c>
      <c r="U57" s="141">
        <v>30</v>
      </c>
      <c r="V57" s="141">
        <v>13</v>
      </c>
      <c r="W57" s="141">
        <v>1</v>
      </c>
      <c r="X57" s="141">
        <v>1</v>
      </c>
      <c r="Y57" s="141">
        <v>120</v>
      </c>
      <c r="Z57" s="141">
        <v>56</v>
      </c>
      <c r="AA57" s="141">
        <v>3</v>
      </c>
      <c r="AB57" s="141">
        <v>29</v>
      </c>
      <c r="AC57" s="132">
        <v>0</v>
      </c>
      <c r="AD57" s="132">
        <v>0</v>
      </c>
      <c r="AE57" s="132">
        <v>0</v>
      </c>
      <c r="AF57" s="132">
        <v>0</v>
      </c>
    </row>
    <row r="58" spans="1:32" ht="16.5" customHeight="1">
      <c r="A58" s="46"/>
      <c r="B58" s="225" t="s">
        <v>18</v>
      </c>
      <c r="C58" s="273">
        <f t="shared" si="20"/>
        <v>19</v>
      </c>
      <c r="D58" s="139">
        <f t="shared" si="21"/>
        <v>12</v>
      </c>
      <c r="E58" s="139">
        <f t="shared" si="21"/>
        <v>7</v>
      </c>
      <c r="F58" s="141">
        <v>2</v>
      </c>
      <c r="G58" s="141">
        <v>1</v>
      </c>
      <c r="H58" s="141">
        <v>1</v>
      </c>
      <c r="I58" s="141">
        <v>6</v>
      </c>
      <c r="J58" s="141">
        <v>0</v>
      </c>
      <c r="K58" s="141">
        <v>0</v>
      </c>
      <c r="L58" s="141">
        <v>0</v>
      </c>
      <c r="M58" s="141">
        <v>0</v>
      </c>
      <c r="N58" s="141">
        <v>9</v>
      </c>
      <c r="O58" s="141">
        <v>0</v>
      </c>
      <c r="P58" s="141">
        <v>0</v>
      </c>
      <c r="Q58" s="141">
        <v>0</v>
      </c>
      <c r="R58" s="141">
        <f t="shared" si="18"/>
        <v>2</v>
      </c>
      <c r="S58" s="141">
        <f t="shared" si="19"/>
        <v>1</v>
      </c>
      <c r="T58" s="141">
        <f t="shared" si="19"/>
        <v>1</v>
      </c>
      <c r="U58" s="141">
        <v>0</v>
      </c>
      <c r="V58" s="141">
        <v>0</v>
      </c>
      <c r="W58" s="141">
        <v>1</v>
      </c>
      <c r="X58" s="141">
        <v>1</v>
      </c>
      <c r="Y58" s="141">
        <v>2</v>
      </c>
      <c r="Z58" s="141">
        <v>1</v>
      </c>
      <c r="AA58" s="141">
        <v>1</v>
      </c>
      <c r="AB58" s="141">
        <v>6</v>
      </c>
      <c r="AC58" s="132">
        <v>0</v>
      </c>
      <c r="AD58" s="132">
        <v>0</v>
      </c>
      <c r="AE58" s="132">
        <v>0</v>
      </c>
      <c r="AF58" s="132">
        <v>0</v>
      </c>
    </row>
    <row r="59" spans="1:32" ht="16.5" customHeight="1">
      <c r="A59" s="46"/>
      <c r="B59" s="225" t="s">
        <v>19</v>
      </c>
      <c r="C59" s="273">
        <f t="shared" si="20"/>
        <v>30</v>
      </c>
      <c r="D59" s="139">
        <f t="shared" ref="D59:D65" si="22">F59+H59+J59+L59+N59+P59</f>
        <v>5</v>
      </c>
      <c r="E59" s="139">
        <f t="shared" si="21"/>
        <v>25</v>
      </c>
      <c r="F59" s="141">
        <v>5</v>
      </c>
      <c r="G59" s="141">
        <v>18</v>
      </c>
      <c r="H59" s="141">
        <v>0</v>
      </c>
      <c r="I59" s="141">
        <v>7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f t="shared" si="18"/>
        <v>0</v>
      </c>
      <c r="S59" s="141">
        <f t="shared" si="19"/>
        <v>0</v>
      </c>
      <c r="T59" s="141">
        <f t="shared" si="19"/>
        <v>0</v>
      </c>
      <c r="U59" s="141">
        <v>0</v>
      </c>
      <c r="V59" s="141">
        <v>0</v>
      </c>
      <c r="W59" s="141">
        <v>0</v>
      </c>
      <c r="X59" s="141">
        <v>0</v>
      </c>
      <c r="Y59" s="141">
        <v>5</v>
      </c>
      <c r="Z59" s="141">
        <v>18</v>
      </c>
      <c r="AA59" s="141">
        <v>0</v>
      </c>
      <c r="AB59" s="141">
        <v>7</v>
      </c>
      <c r="AC59" s="132">
        <v>0</v>
      </c>
      <c r="AD59" s="132">
        <v>0</v>
      </c>
      <c r="AE59" s="132">
        <v>0</v>
      </c>
      <c r="AF59" s="132">
        <v>0</v>
      </c>
    </row>
    <row r="60" spans="1:32" ht="16.5" customHeight="1">
      <c r="A60" s="46"/>
      <c r="B60" s="225" t="s">
        <v>20</v>
      </c>
      <c r="C60" s="273">
        <f t="shared" si="20"/>
        <v>40</v>
      </c>
      <c r="D60" s="139">
        <f t="shared" si="22"/>
        <v>0</v>
      </c>
      <c r="E60" s="139">
        <f t="shared" si="21"/>
        <v>40</v>
      </c>
      <c r="F60" s="141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40</v>
      </c>
      <c r="P60" s="141">
        <v>0</v>
      </c>
      <c r="Q60" s="141">
        <v>0</v>
      </c>
      <c r="R60" s="141">
        <f t="shared" si="18"/>
        <v>0</v>
      </c>
      <c r="S60" s="141">
        <f t="shared" si="19"/>
        <v>0</v>
      </c>
      <c r="T60" s="141">
        <f t="shared" si="19"/>
        <v>0</v>
      </c>
      <c r="U60" s="141">
        <v>0</v>
      </c>
      <c r="V60" s="141">
        <v>0</v>
      </c>
      <c r="W60" s="141">
        <v>0</v>
      </c>
      <c r="X60" s="141">
        <v>0</v>
      </c>
      <c r="Y60" s="141">
        <v>0</v>
      </c>
      <c r="Z60" s="141">
        <v>0</v>
      </c>
      <c r="AA60" s="141">
        <v>0</v>
      </c>
      <c r="AB60" s="141">
        <v>0</v>
      </c>
      <c r="AC60" s="132">
        <v>0</v>
      </c>
      <c r="AD60" s="132">
        <v>0</v>
      </c>
      <c r="AE60" s="132">
        <v>0</v>
      </c>
      <c r="AF60" s="132">
        <v>0</v>
      </c>
    </row>
    <row r="61" spans="1:32" ht="16.5" customHeight="1">
      <c r="A61" s="46"/>
      <c r="B61" s="225" t="s">
        <v>168</v>
      </c>
      <c r="C61" s="273">
        <f t="shared" si="20"/>
        <v>0</v>
      </c>
      <c r="D61" s="139">
        <f t="shared" si="22"/>
        <v>0</v>
      </c>
      <c r="E61" s="139">
        <f t="shared" si="21"/>
        <v>0</v>
      </c>
      <c r="F61" s="141">
        <v>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f t="shared" si="18"/>
        <v>0</v>
      </c>
      <c r="S61" s="141">
        <f t="shared" si="19"/>
        <v>0</v>
      </c>
      <c r="T61" s="141">
        <f t="shared" si="19"/>
        <v>0</v>
      </c>
      <c r="U61" s="141">
        <v>0</v>
      </c>
      <c r="V61" s="141">
        <v>0</v>
      </c>
      <c r="W61" s="141">
        <v>0</v>
      </c>
      <c r="X61" s="141">
        <v>0</v>
      </c>
      <c r="Y61" s="141">
        <v>0</v>
      </c>
      <c r="Z61" s="141">
        <v>0</v>
      </c>
      <c r="AA61" s="141">
        <v>0</v>
      </c>
      <c r="AB61" s="141">
        <v>0</v>
      </c>
      <c r="AC61" s="132">
        <v>0</v>
      </c>
      <c r="AD61" s="132">
        <v>0</v>
      </c>
      <c r="AE61" s="132">
        <v>0</v>
      </c>
      <c r="AF61" s="132">
        <v>0</v>
      </c>
    </row>
    <row r="62" spans="1:32" ht="16.5" customHeight="1">
      <c r="A62" s="46"/>
      <c r="B62" s="225" t="s">
        <v>169</v>
      </c>
      <c r="C62" s="273">
        <f t="shared" si="20"/>
        <v>10</v>
      </c>
      <c r="D62" s="139">
        <f t="shared" si="22"/>
        <v>3</v>
      </c>
      <c r="E62" s="139">
        <f t="shared" si="21"/>
        <v>7</v>
      </c>
      <c r="F62" s="141">
        <v>3</v>
      </c>
      <c r="G62" s="141">
        <v>3</v>
      </c>
      <c r="H62" s="141">
        <v>0</v>
      </c>
      <c r="I62" s="141">
        <v>4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f t="shared" si="18"/>
        <v>0</v>
      </c>
      <c r="S62" s="141">
        <f t="shared" si="19"/>
        <v>0</v>
      </c>
      <c r="T62" s="141">
        <f t="shared" si="19"/>
        <v>0</v>
      </c>
      <c r="U62" s="141">
        <v>0</v>
      </c>
      <c r="V62" s="141">
        <v>0</v>
      </c>
      <c r="W62" s="141">
        <v>0</v>
      </c>
      <c r="X62" s="141">
        <v>0</v>
      </c>
      <c r="Y62" s="141">
        <v>3</v>
      </c>
      <c r="Z62" s="141">
        <v>3</v>
      </c>
      <c r="AA62" s="141">
        <v>0</v>
      </c>
      <c r="AB62" s="141">
        <v>4</v>
      </c>
      <c r="AC62" s="132">
        <v>0</v>
      </c>
      <c r="AD62" s="132">
        <v>0</v>
      </c>
      <c r="AE62" s="132">
        <v>0</v>
      </c>
      <c r="AF62" s="132">
        <v>0</v>
      </c>
    </row>
    <row r="63" spans="1:32" ht="16.5" customHeight="1">
      <c r="A63" s="46"/>
      <c r="B63" s="225" t="s">
        <v>21</v>
      </c>
      <c r="C63" s="273">
        <f t="shared" si="20"/>
        <v>425</v>
      </c>
      <c r="D63" s="139">
        <f t="shared" si="22"/>
        <v>196</v>
      </c>
      <c r="E63" s="139">
        <f t="shared" si="21"/>
        <v>229</v>
      </c>
      <c r="F63" s="141">
        <v>192</v>
      </c>
      <c r="G63" s="141">
        <v>214</v>
      </c>
      <c r="H63" s="141">
        <v>4</v>
      </c>
      <c r="I63" s="141">
        <v>12</v>
      </c>
      <c r="J63" s="141">
        <v>0</v>
      </c>
      <c r="K63" s="141">
        <v>3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1">
        <f t="shared" si="18"/>
        <v>36</v>
      </c>
      <c r="S63" s="141">
        <f t="shared" si="19"/>
        <v>23</v>
      </c>
      <c r="T63" s="141">
        <f t="shared" si="19"/>
        <v>13</v>
      </c>
      <c r="U63" s="141">
        <v>7</v>
      </c>
      <c r="V63" s="141">
        <v>2</v>
      </c>
      <c r="W63" s="141">
        <v>16</v>
      </c>
      <c r="X63" s="141">
        <v>11</v>
      </c>
      <c r="Y63" s="141">
        <v>207</v>
      </c>
      <c r="Z63" s="141">
        <v>219</v>
      </c>
      <c r="AA63" s="141">
        <v>4</v>
      </c>
      <c r="AB63" s="141">
        <v>12</v>
      </c>
      <c r="AC63" s="132">
        <v>33</v>
      </c>
      <c r="AD63" s="132">
        <v>15</v>
      </c>
      <c r="AE63" s="132">
        <v>0</v>
      </c>
      <c r="AF63" s="132">
        <v>0</v>
      </c>
    </row>
    <row r="64" spans="1:32" ht="16.5" customHeight="1">
      <c r="A64" s="46"/>
      <c r="B64" s="217" t="s">
        <v>22</v>
      </c>
      <c r="C64" s="273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32"/>
      <c r="AD64" s="132"/>
      <c r="AE64" s="132"/>
      <c r="AF64" s="132"/>
    </row>
    <row r="65" spans="1:34" ht="16.5" customHeight="1">
      <c r="A65" s="46"/>
      <c r="B65" s="225" t="s">
        <v>22</v>
      </c>
      <c r="C65" s="273">
        <f t="shared" si="20"/>
        <v>94</v>
      </c>
      <c r="D65" s="139">
        <f t="shared" si="22"/>
        <v>40</v>
      </c>
      <c r="E65" s="139">
        <f t="shared" si="21"/>
        <v>54</v>
      </c>
      <c r="F65" s="141">
        <v>39</v>
      </c>
      <c r="G65" s="141">
        <v>29</v>
      </c>
      <c r="H65" s="141">
        <v>1</v>
      </c>
      <c r="I65" s="141">
        <v>25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f t="shared" si="18"/>
        <v>7</v>
      </c>
      <c r="S65" s="141">
        <f t="shared" si="19"/>
        <v>3</v>
      </c>
      <c r="T65" s="141">
        <f t="shared" si="19"/>
        <v>4</v>
      </c>
      <c r="U65" s="141">
        <v>0</v>
      </c>
      <c r="V65" s="141">
        <v>0</v>
      </c>
      <c r="W65" s="141">
        <v>3</v>
      </c>
      <c r="X65" s="141">
        <v>4</v>
      </c>
      <c r="Y65" s="141">
        <v>39</v>
      </c>
      <c r="Z65" s="141">
        <v>31</v>
      </c>
      <c r="AA65" s="141">
        <v>1</v>
      </c>
      <c r="AB65" s="141">
        <v>25</v>
      </c>
      <c r="AC65" s="132">
        <v>12</v>
      </c>
      <c r="AD65" s="132">
        <v>3</v>
      </c>
      <c r="AE65" s="132">
        <v>0</v>
      </c>
      <c r="AF65" s="132">
        <v>0</v>
      </c>
    </row>
    <row r="66" spans="1:34" ht="16.5" customHeight="1">
      <c r="A66" s="46"/>
      <c r="B66" s="49"/>
      <c r="C66" s="273"/>
      <c r="D66" s="132"/>
      <c r="E66" s="132"/>
      <c r="F66" s="141"/>
      <c r="G66" s="141"/>
      <c r="H66" s="132"/>
      <c r="I66" s="141"/>
      <c r="J66" s="141"/>
      <c r="K66" s="132"/>
      <c r="L66" s="141"/>
      <c r="M66" s="141"/>
      <c r="N66" s="132"/>
      <c r="O66" s="141"/>
      <c r="P66" s="141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</row>
    <row r="67" spans="1:34" ht="16.5" customHeight="1">
      <c r="A67" s="46"/>
      <c r="B67" s="278" t="s">
        <v>2</v>
      </c>
      <c r="C67" s="273">
        <f>SUM(C69:C73)</f>
        <v>30</v>
      </c>
      <c r="D67" s="139">
        <f>SUM(D69:D73)</f>
        <v>17</v>
      </c>
      <c r="E67" s="139">
        <f>SUM(E69:E73)</f>
        <v>13</v>
      </c>
      <c r="F67" s="139">
        <f>SUM(F69:F73)</f>
        <v>13</v>
      </c>
      <c r="G67" s="139">
        <f t="shared" ref="G67:AF67" si="23">SUM(G69:G73)</f>
        <v>10</v>
      </c>
      <c r="H67" s="139">
        <f t="shared" si="23"/>
        <v>4</v>
      </c>
      <c r="I67" s="139">
        <f t="shared" si="23"/>
        <v>2</v>
      </c>
      <c r="J67" s="139">
        <f t="shared" si="23"/>
        <v>0</v>
      </c>
      <c r="K67" s="139">
        <f t="shared" si="23"/>
        <v>1</v>
      </c>
      <c r="L67" s="139">
        <f t="shared" si="23"/>
        <v>0</v>
      </c>
      <c r="M67" s="139">
        <f t="shared" si="23"/>
        <v>0</v>
      </c>
      <c r="N67" s="139">
        <f t="shared" si="23"/>
        <v>0</v>
      </c>
      <c r="O67" s="139">
        <f t="shared" si="23"/>
        <v>0</v>
      </c>
      <c r="P67" s="139">
        <f t="shared" si="23"/>
        <v>0</v>
      </c>
      <c r="Q67" s="139">
        <f t="shared" si="23"/>
        <v>0</v>
      </c>
      <c r="R67" s="139">
        <f>SUM(R69:R73)</f>
        <v>2</v>
      </c>
      <c r="S67" s="139">
        <f t="shared" ref="S67:T67" si="24">SUM(S69:S73)</f>
        <v>1</v>
      </c>
      <c r="T67" s="139">
        <f t="shared" si="24"/>
        <v>1</v>
      </c>
      <c r="U67" s="139">
        <f t="shared" si="23"/>
        <v>0</v>
      </c>
      <c r="V67" s="139">
        <f t="shared" si="23"/>
        <v>0</v>
      </c>
      <c r="W67" s="139">
        <f t="shared" si="23"/>
        <v>1</v>
      </c>
      <c r="X67" s="139">
        <f t="shared" si="23"/>
        <v>1</v>
      </c>
      <c r="Y67" s="139">
        <f t="shared" si="23"/>
        <v>13</v>
      </c>
      <c r="Z67" s="139">
        <f t="shared" si="23"/>
        <v>10</v>
      </c>
      <c r="AA67" s="139">
        <f t="shared" si="23"/>
        <v>4</v>
      </c>
      <c r="AB67" s="139">
        <f t="shared" si="23"/>
        <v>2</v>
      </c>
      <c r="AC67" s="139">
        <f t="shared" si="23"/>
        <v>0</v>
      </c>
      <c r="AD67" s="139">
        <f t="shared" si="23"/>
        <v>0</v>
      </c>
      <c r="AE67" s="139">
        <f t="shared" si="23"/>
        <v>0</v>
      </c>
      <c r="AF67" s="139">
        <f t="shared" si="23"/>
        <v>0</v>
      </c>
    </row>
    <row r="68" spans="1:34" ht="16.5" customHeight="1">
      <c r="A68" s="46"/>
      <c r="B68" s="215" t="s">
        <v>14</v>
      </c>
      <c r="C68" s="273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</row>
    <row r="69" spans="1:34" ht="16.5" customHeight="1">
      <c r="A69" s="46"/>
      <c r="B69" s="225" t="s">
        <v>14</v>
      </c>
      <c r="C69" s="273">
        <f>SUM(D69:E69)</f>
        <v>28</v>
      </c>
      <c r="D69" s="139">
        <f t="shared" ref="D69:E73" si="25">F69+H69+J69+L69+N69+P69</f>
        <v>15</v>
      </c>
      <c r="E69" s="139">
        <f>G69+I69+K69+M69+O69+Q69</f>
        <v>13</v>
      </c>
      <c r="F69" s="141">
        <v>11</v>
      </c>
      <c r="G69" s="141">
        <v>10</v>
      </c>
      <c r="H69" s="141">
        <v>4</v>
      </c>
      <c r="I69" s="141">
        <v>2</v>
      </c>
      <c r="J69" s="141">
        <v>0</v>
      </c>
      <c r="K69" s="141">
        <v>1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1">
        <f>SUM(S69:T69)</f>
        <v>2</v>
      </c>
      <c r="S69" s="141">
        <f>U69+W69</f>
        <v>1</v>
      </c>
      <c r="T69" s="141">
        <f t="shared" ref="S69:T73" si="26">V69+X69</f>
        <v>1</v>
      </c>
      <c r="U69" s="141">
        <v>0</v>
      </c>
      <c r="V69" s="141">
        <v>0</v>
      </c>
      <c r="W69" s="141">
        <v>1</v>
      </c>
      <c r="X69" s="141">
        <v>1</v>
      </c>
      <c r="Y69" s="141">
        <v>11</v>
      </c>
      <c r="Z69" s="141">
        <v>10</v>
      </c>
      <c r="AA69" s="141">
        <v>4</v>
      </c>
      <c r="AB69" s="141">
        <v>2</v>
      </c>
      <c r="AC69" s="132">
        <v>0</v>
      </c>
      <c r="AD69" s="132">
        <v>0</v>
      </c>
      <c r="AE69" s="132">
        <v>0</v>
      </c>
      <c r="AF69" s="132">
        <v>0</v>
      </c>
    </row>
    <row r="70" spans="1:34" ht="16.5" customHeight="1">
      <c r="A70" s="46"/>
      <c r="B70" s="215" t="s">
        <v>285</v>
      </c>
      <c r="C70" s="273"/>
      <c r="D70" s="139"/>
      <c r="E70" s="139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32"/>
      <c r="AD70" s="132"/>
      <c r="AE70" s="132"/>
      <c r="AF70" s="132"/>
    </row>
    <row r="71" spans="1:34" ht="16.5" customHeight="1">
      <c r="A71" s="46"/>
      <c r="B71" s="225" t="s">
        <v>15</v>
      </c>
      <c r="C71" s="273">
        <f>SUM(D71:E71)</f>
        <v>0</v>
      </c>
      <c r="D71" s="139">
        <f t="shared" si="25"/>
        <v>0</v>
      </c>
      <c r="E71" s="139">
        <f t="shared" si="25"/>
        <v>0</v>
      </c>
      <c r="F71" s="141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1">
        <f>SUM(S71:T71)</f>
        <v>0</v>
      </c>
      <c r="S71" s="141">
        <f t="shared" si="26"/>
        <v>0</v>
      </c>
      <c r="T71" s="141">
        <f t="shared" si="26"/>
        <v>0</v>
      </c>
      <c r="U71" s="141">
        <v>0</v>
      </c>
      <c r="V71" s="141">
        <v>0</v>
      </c>
      <c r="W71" s="141">
        <v>0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  <c r="AC71" s="132">
        <v>0</v>
      </c>
      <c r="AD71" s="132">
        <v>0</v>
      </c>
      <c r="AE71" s="132">
        <v>0</v>
      </c>
      <c r="AF71" s="132">
        <v>0</v>
      </c>
    </row>
    <row r="72" spans="1:34" ht="16.5" customHeight="1">
      <c r="A72" s="46"/>
      <c r="B72" s="225" t="s">
        <v>16</v>
      </c>
      <c r="C72" s="273">
        <f>SUM(D72:E72)</f>
        <v>2</v>
      </c>
      <c r="D72" s="139">
        <f t="shared" si="25"/>
        <v>2</v>
      </c>
      <c r="E72" s="139">
        <f t="shared" si="25"/>
        <v>0</v>
      </c>
      <c r="F72" s="141">
        <v>2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1">
        <f>SUM(S72:T72)</f>
        <v>0</v>
      </c>
      <c r="S72" s="141">
        <f>U72+W72</f>
        <v>0</v>
      </c>
      <c r="T72" s="141">
        <f t="shared" si="26"/>
        <v>0</v>
      </c>
      <c r="U72" s="141">
        <v>0</v>
      </c>
      <c r="V72" s="141">
        <v>0</v>
      </c>
      <c r="W72" s="141">
        <v>0</v>
      </c>
      <c r="X72" s="141">
        <v>0</v>
      </c>
      <c r="Y72" s="141">
        <v>2</v>
      </c>
      <c r="Z72" s="141">
        <v>0</v>
      </c>
      <c r="AA72" s="141">
        <v>0</v>
      </c>
      <c r="AB72" s="141">
        <v>0</v>
      </c>
      <c r="AC72" s="132">
        <v>0</v>
      </c>
      <c r="AD72" s="132">
        <v>0</v>
      </c>
      <c r="AE72" s="132">
        <v>0</v>
      </c>
      <c r="AF72" s="132">
        <v>0</v>
      </c>
    </row>
    <row r="73" spans="1:34" ht="16.5" customHeight="1">
      <c r="A73" s="46"/>
      <c r="B73" s="225" t="s">
        <v>17</v>
      </c>
      <c r="C73" s="273">
        <f>SUM(D73:E73)</f>
        <v>0</v>
      </c>
      <c r="D73" s="139">
        <f t="shared" si="25"/>
        <v>0</v>
      </c>
      <c r="E73" s="139">
        <f t="shared" si="25"/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1">
        <f>SUM(S73:T73)</f>
        <v>0</v>
      </c>
      <c r="S73" s="141">
        <f>U73+W73</f>
        <v>0</v>
      </c>
      <c r="T73" s="141">
        <f t="shared" si="26"/>
        <v>0</v>
      </c>
      <c r="U73" s="141">
        <v>0</v>
      </c>
      <c r="V73" s="141">
        <v>0</v>
      </c>
      <c r="W73" s="141">
        <v>0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  <c r="AC73" s="132">
        <v>0</v>
      </c>
      <c r="AD73" s="132">
        <v>0</v>
      </c>
      <c r="AE73" s="132">
        <v>0</v>
      </c>
      <c r="AF73" s="132">
        <v>0</v>
      </c>
    </row>
    <row r="74" spans="1:34" ht="16.5" customHeight="1">
      <c r="A74" s="48"/>
      <c r="B74" s="6"/>
      <c r="C74" s="143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4" ht="16.5" customHeight="1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</row>
    <row r="76" spans="1:34" ht="13.5" customHeight="1">
      <c r="B76" s="132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44"/>
      <c r="Z76" s="133"/>
      <c r="AA76" s="133"/>
      <c r="AB76" s="133"/>
      <c r="AC76" s="133"/>
      <c r="AD76" s="133"/>
      <c r="AE76" s="133"/>
      <c r="AF76" s="133"/>
    </row>
    <row r="77" spans="1:34" ht="13.5" customHeight="1"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45"/>
      <c r="Y77" s="144"/>
      <c r="Z77" s="133"/>
      <c r="AA77" s="133"/>
      <c r="AB77" s="133"/>
      <c r="AC77" s="133"/>
      <c r="AD77" s="133"/>
      <c r="AE77" s="133"/>
      <c r="AF77" s="133"/>
      <c r="AG77" s="133"/>
      <c r="AH77" s="133"/>
    </row>
    <row r="78" spans="1:34" ht="13.5" customHeight="1">
      <c r="B78" s="132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44"/>
      <c r="Y78" s="144"/>
      <c r="Z78" s="133"/>
      <c r="AA78" s="133"/>
      <c r="AB78" s="133"/>
      <c r="AC78" s="133"/>
      <c r="AD78" s="133"/>
      <c r="AE78" s="133"/>
      <c r="AF78" s="133"/>
      <c r="AG78" s="133"/>
      <c r="AH78" s="133"/>
    </row>
    <row r="79" spans="1:34" ht="13.5" customHeight="1">
      <c r="B79" s="132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</row>
  </sheetData>
  <mergeCells count="46">
    <mergeCell ref="AG4:AI5"/>
    <mergeCell ref="Y5:Z5"/>
    <mergeCell ref="R4:Z4"/>
    <mergeCell ref="P45:Q45"/>
    <mergeCell ref="Y45:Z45"/>
    <mergeCell ref="AA45:AB45"/>
    <mergeCell ref="AC45:AD45"/>
    <mergeCell ref="AE45:AF45"/>
    <mergeCell ref="W5:X5"/>
    <mergeCell ref="R44:T45"/>
    <mergeCell ref="Y44:AB44"/>
    <mergeCell ref="AC44:AF44"/>
    <mergeCell ref="U5:V5"/>
    <mergeCell ref="B40:Q40"/>
    <mergeCell ref="A43:B46"/>
    <mergeCell ref="C43:Q43"/>
    <mergeCell ref="R43:X43"/>
    <mergeCell ref="U44:V45"/>
    <mergeCell ref="W44:X45"/>
    <mergeCell ref="Y43:AF43"/>
    <mergeCell ref="C44:E45"/>
    <mergeCell ref="H44:I44"/>
    <mergeCell ref="F44:G44"/>
    <mergeCell ref="J44:K44"/>
    <mergeCell ref="L44:M44"/>
    <mergeCell ref="N44:O44"/>
    <mergeCell ref="P44:Q44"/>
    <mergeCell ref="F45:G45"/>
    <mergeCell ref="H45:I45"/>
    <mergeCell ref="J45:K45"/>
    <mergeCell ref="L45:M45"/>
    <mergeCell ref="N45:O45"/>
    <mergeCell ref="AA4:AC5"/>
    <mergeCell ref="AD4:AF5"/>
    <mergeCell ref="I5:K5"/>
    <mergeCell ref="L5:N5"/>
    <mergeCell ref="O5:Q5"/>
    <mergeCell ref="R5:R6"/>
    <mergeCell ref="S5:T5"/>
    <mergeCell ref="B1:Q1"/>
    <mergeCell ref="A4:B6"/>
    <mergeCell ref="C4:E5"/>
    <mergeCell ref="F4:H5"/>
    <mergeCell ref="I4:K4"/>
    <mergeCell ref="L4:N4"/>
    <mergeCell ref="O4:Q4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3" orientation="landscape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7" transitionEvaluation="1" codeName="Sheet5">
    <tabColor theme="3" tint="0.59999389629810485"/>
  </sheetPr>
  <dimension ref="A1:AW70"/>
  <sheetViews>
    <sheetView showGridLines="0" zoomScaleNormal="100" zoomScaleSheetLayoutView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B2" sqref="B2"/>
    </sheetView>
  </sheetViews>
  <sheetFormatPr defaultColWidth="8.75" defaultRowHeight="13.5" customHeight="1"/>
  <cols>
    <col min="1" max="1" width="1.375" style="43" customWidth="1"/>
    <col min="2" max="2" width="8.75" style="43" customWidth="1"/>
    <col min="3" max="5" width="7.625" style="43" customWidth="1"/>
    <col min="6" max="31" width="6.625" style="43" customWidth="1"/>
    <col min="32" max="32" width="8.75" style="43" customWidth="1"/>
    <col min="33" max="34" width="1.375" style="43" customWidth="1"/>
    <col min="35" max="35" width="8.75" style="43" customWidth="1"/>
    <col min="36" max="49" width="6.625" style="43" customWidth="1"/>
    <col min="50" max="50" width="8.75" style="43" customWidth="1"/>
    <col min="51" max="16384" width="8.75" style="43"/>
  </cols>
  <sheetData>
    <row r="1" spans="1:49" ht="18" customHeight="1">
      <c r="A1" s="376" t="s">
        <v>247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84"/>
      <c r="S1" s="84"/>
      <c r="T1" s="85" t="s">
        <v>9</v>
      </c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H1" s="376" t="s">
        <v>236</v>
      </c>
      <c r="AI1" s="376"/>
      <c r="AJ1" s="376"/>
      <c r="AK1" s="376"/>
      <c r="AL1" s="376"/>
      <c r="AM1" s="376"/>
      <c r="AN1" s="376"/>
      <c r="AO1" s="376"/>
      <c r="AP1" s="376"/>
      <c r="AQ1" s="376"/>
      <c r="AR1" s="376"/>
      <c r="AS1" s="376"/>
      <c r="AT1" s="376"/>
      <c r="AU1" s="376"/>
      <c r="AV1" s="376"/>
      <c r="AW1" s="376"/>
    </row>
    <row r="2" spans="1:49" ht="18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84"/>
      <c r="Q2" s="84"/>
      <c r="R2" s="84"/>
      <c r="S2" s="84"/>
      <c r="T2" s="85"/>
      <c r="U2" s="84"/>
      <c r="V2" s="84"/>
      <c r="W2" s="84"/>
      <c r="X2" s="84"/>
      <c r="Y2" s="84"/>
      <c r="Z2" s="84"/>
      <c r="AA2" s="84"/>
      <c r="AB2" s="84"/>
      <c r="AC2" s="84"/>
      <c r="AD2" s="220"/>
      <c r="AE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</row>
    <row r="3" spans="1:49" ht="18" customHeight="1">
      <c r="A3" s="85" t="s">
        <v>95</v>
      </c>
      <c r="C3" s="88"/>
      <c r="D3" s="88"/>
      <c r="E3" s="88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 t="s">
        <v>158</v>
      </c>
      <c r="S3" s="42"/>
      <c r="T3" s="42"/>
      <c r="U3" s="42"/>
      <c r="V3" s="40"/>
      <c r="W3" s="40"/>
      <c r="X3" s="40"/>
      <c r="Y3" s="40"/>
      <c r="Z3" s="40"/>
      <c r="AA3" s="40"/>
      <c r="AB3" s="40"/>
      <c r="AC3" s="40"/>
      <c r="AD3" s="88"/>
      <c r="AE3" s="88"/>
      <c r="AF3" s="40"/>
      <c r="AG3" s="92" t="s">
        <v>241</v>
      </c>
      <c r="AH3" s="42" t="s">
        <v>158</v>
      </c>
      <c r="AJ3" s="88"/>
      <c r="AK3" s="88"/>
      <c r="AL3" s="88"/>
      <c r="AM3" s="88"/>
      <c r="AN3" s="88"/>
      <c r="AO3" s="42"/>
      <c r="AP3" s="42"/>
      <c r="AQ3" s="42"/>
      <c r="AR3" s="42"/>
      <c r="AS3" s="42"/>
      <c r="AT3" s="42"/>
      <c r="AU3" s="42"/>
      <c r="AV3" s="40"/>
      <c r="AW3" s="92" t="s">
        <v>246</v>
      </c>
    </row>
    <row r="4" spans="1:49" ht="18" customHeight="1">
      <c r="A4" s="503" t="s">
        <v>203</v>
      </c>
      <c r="B4" s="504"/>
      <c r="C4" s="507" t="s">
        <v>0</v>
      </c>
      <c r="D4" s="500"/>
      <c r="E4" s="504"/>
      <c r="F4" s="493" t="s">
        <v>290</v>
      </c>
      <c r="G4" s="493"/>
      <c r="H4" s="493" t="s">
        <v>91</v>
      </c>
      <c r="I4" s="493"/>
      <c r="J4" s="492" t="s">
        <v>288</v>
      </c>
      <c r="K4" s="492"/>
      <c r="L4" s="493" t="s">
        <v>92</v>
      </c>
      <c r="M4" s="493"/>
      <c r="N4" s="493" t="s">
        <v>93</v>
      </c>
      <c r="O4" s="493"/>
      <c r="P4" s="492" t="s">
        <v>232</v>
      </c>
      <c r="Q4" s="493"/>
      <c r="R4" s="493" t="s">
        <v>94</v>
      </c>
      <c r="S4" s="493"/>
      <c r="T4" s="493" t="s">
        <v>289</v>
      </c>
      <c r="U4" s="493"/>
      <c r="V4" s="493" t="s">
        <v>291</v>
      </c>
      <c r="W4" s="493"/>
      <c r="X4" s="493" t="s">
        <v>292</v>
      </c>
      <c r="Y4" s="493"/>
      <c r="Z4" s="496" t="s">
        <v>293</v>
      </c>
      <c r="AA4" s="497"/>
      <c r="AB4" s="496" t="s">
        <v>294</v>
      </c>
      <c r="AC4" s="503"/>
      <c r="AD4" s="496" t="s">
        <v>295</v>
      </c>
      <c r="AE4" s="497"/>
      <c r="AF4" s="496" t="s">
        <v>203</v>
      </c>
      <c r="AG4" s="500"/>
      <c r="AH4" s="503" t="s">
        <v>203</v>
      </c>
      <c r="AI4" s="504"/>
      <c r="AJ4" s="496" t="s">
        <v>296</v>
      </c>
      <c r="AK4" s="497"/>
      <c r="AL4" s="496" t="s">
        <v>300</v>
      </c>
      <c r="AM4" s="497"/>
      <c r="AN4" s="493" t="s">
        <v>297</v>
      </c>
      <c r="AO4" s="493"/>
      <c r="AP4" s="496" t="s">
        <v>207</v>
      </c>
      <c r="AQ4" s="497"/>
      <c r="AR4" s="496" t="s">
        <v>186</v>
      </c>
      <c r="AS4" s="497"/>
      <c r="AT4" s="492" t="s">
        <v>248</v>
      </c>
      <c r="AU4" s="493"/>
      <c r="AV4" s="493" t="s">
        <v>187</v>
      </c>
      <c r="AW4" s="494"/>
    </row>
    <row r="5" spans="1:49" ht="18" customHeight="1">
      <c r="A5" s="502"/>
      <c r="B5" s="505"/>
      <c r="C5" s="508"/>
      <c r="D5" s="509"/>
      <c r="E5" s="510"/>
      <c r="F5" s="493"/>
      <c r="G5" s="493"/>
      <c r="H5" s="493"/>
      <c r="I5" s="493"/>
      <c r="J5" s="492"/>
      <c r="K5" s="492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498"/>
      <c r="AA5" s="499"/>
      <c r="AB5" s="498"/>
      <c r="AC5" s="506"/>
      <c r="AD5" s="498"/>
      <c r="AE5" s="499"/>
      <c r="AF5" s="501"/>
      <c r="AG5" s="502"/>
      <c r="AH5" s="502"/>
      <c r="AI5" s="505"/>
      <c r="AJ5" s="498"/>
      <c r="AK5" s="499"/>
      <c r="AL5" s="498"/>
      <c r="AM5" s="499"/>
      <c r="AN5" s="493"/>
      <c r="AO5" s="493"/>
      <c r="AP5" s="498"/>
      <c r="AQ5" s="499"/>
      <c r="AR5" s="498"/>
      <c r="AS5" s="499"/>
      <c r="AT5" s="493"/>
      <c r="AU5" s="493"/>
      <c r="AV5" s="493"/>
      <c r="AW5" s="494"/>
    </row>
    <row r="6" spans="1:49" ht="18" customHeight="1">
      <c r="A6" s="502"/>
      <c r="B6" s="505"/>
      <c r="C6" s="160" t="s">
        <v>0</v>
      </c>
      <c r="D6" s="160" t="s">
        <v>5</v>
      </c>
      <c r="E6" s="160" t="s">
        <v>1</v>
      </c>
      <c r="F6" s="160" t="s">
        <v>5</v>
      </c>
      <c r="G6" s="160" t="s">
        <v>1</v>
      </c>
      <c r="H6" s="160" t="s">
        <v>5</v>
      </c>
      <c r="I6" s="160" t="s">
        <v>1</v>
      </c>
      <c r="J6" s="160" t="s">
        <v>5</v>
      </c>
      <c r="K6" s="160" t="s">
        <v>1</v>
      </c>
      <c r="L6" s="160" t="s">
        <v>5</v>
      </c>
      <c r="M6" s="160" t="s">
        <v>1</v>
      </c>
      <c r="N6" s="160" t="s">
        <v>5</v>
      </c>
      <c r="O6" s="160" t="s">
        <v>1</v>
      </c>
      <c r="P6" s="160" t="s">
        <v>5</v>
      </c>
      <c r="Q6" s="160" t="s">
        <v>1</v>
      </c>
      <c r="R6" s="160" t="s">
        <v>5</v>
      </c>
      <c r="S6" s="160" t="s">
        <v>1</v>
      </c>
      <c r="T6" s="160" t="s">
        <v>5</v>
      </c>
      <c r="U6" s="160" t="s">
        <v>1</v>
      </c>
      <c r="V6" s="160" t="s">
        <v>5</v>
      </c>
      <c r="W6" s="160" t="s">
        <v>1</v>
      </c>
      <c r="X6" s="160" t="s">
        <v>5</v>
      </c>
      <c r="Y6" s="160" t="s">
        <v>1</v>
      </c>
      <c r="Z6" s="160" t="s">
        <v>5</v>
      </c>
      <c r="AA6" s="160" t="s">
        <v>1</v>
      </c>
      <c r="AB6" s="160" t="s">
        <v>5</v>
      </c>
      <c r="AC6" s="160" t="s">
        <v>1</v>
      </c>
      <c r="AD6" s="160" t="s">
        <v>5</v>
      </c>
      <c r="AE6" s="160" t="s">
        <v>1</v>
      </c>
      <c r="AF6" s="501"/>
      <c r="AG6" s="502"/>
      <c r="AH6" s="502"/>
      <c r="AI6" s="505"/>
      <c r="AJ6" s="160" t="s">
        <v>5</v>
      </c>
      <c r="AK6" s="160" t="s">
        <v>1</v>
      </c>
      <c r="AL6" s="160" t="s">
        <v>5</v>
      </c>
      <c r="AM6" s="160" t="s">
        <v>1</v>
      </c>
      <c r="AN6" s="160" t="s">
        <v>5</v>
      </c>
      <c r="AO6" s="160" t="s">
        <v>1</v>
      </c>
      <c r="AP6" s="160" t="s">
        <v>5</v>
      </c>
      <c r="AQ6" s="160" t="s">
        <v>1</v>
      </c>
      <c r="AR6" s="160" t="s">
        <v>5</v>
      </c>
      <c r="AS6" s="160" t="s">
        <v>1</v>
      </c>
      <c r="AT6" s="160" t="s">
        <v>5</v>
      </c>
      <c r="AU6" s="160" t="s">
        <v>1</v>
      </c>
      <c r="AV6" s="160" t="s">
        <v>5</v>
      </c>
      <c r="AW6" s="161" t="s">
        <v>1</v>
      </c>
    </row>
    <row r="7" spans="1:49" ht="18" customHeight="1">
      <c r="A7" s="68"/>
      <c r="B7" s="163"/>
      <c r="C7" s="167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5"/>
      <c r="AE7" s="166"/>
      <c r="AF7" s="101"/>
      <c r="AG7" s="102"/>
      <c r="AH7" s="68"/>
      <c r="AI7" s="163"/>
      <c r="AJ7" s="167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5"/>
    </row>
    <row r="8" spans="1:49" ht="18" customHeight="1">
      <c r="A8" s="39"/>
      <c r="B8" s="37" t="s">
        <v>309</v>
      </c>
      <c r="C8" s="147">
        <f>SUM(D8:E8)</f>
        <v>3096</v>
      </c>
      <c r="D8" s="38">
        <f>SUM(F8,H8,J8,L8,N8,P8,R8,T8,V8,X8,Z8,AB8,AD8,AJ8,AL8,AN8,AP8,AR8,AT8,AV8)</f>
        <v>1856</v>
      </c>
      <c r="E8" s="38">
        <f>SUM(G8,I8,K8,M8,O8,Q8,S8,U8,W8,Y8,AA8,AC8,AE8,AK8,AM8,AO8,AQ8,AS8,AU8,AW8)</f>
        <v>1240</v>
      </c>
      <c r="F8" s="38">
        <v>20</v>
      </c>
      <c r="G8" s="38">
        <v>17</v>
      </c>
      <c r="H8" s="38">
        <v>15</v>
      </c>
      <c r="I8" s="38">
        <v>2</v>
      </c>
      <c r="J8" s="38">
        <v>2</v>
      </c>
      <c r="K8" s="38">
        <v>1</v>
      </c>
      <c r="L8" s="38">
        <v>266</v>
      </c>
      <c r="M8" s="38">
        <v>51</v>
      </c>
      <c r="N8" s="38">
        <v>676</v>
      </c>
      <c r="O8" s="38">
        <v>376</v>
      </c>
      <c r="P8" s="38">
        <v>32</v>
      </c>
      <c r="Q8" s="38">
        <v>8</v>
      </c>
      <c r="R8" s="38">
        <v>12</v>
      </c>
      <c r="S8" s="38">
        <v>10</v>
      </c>
      <c r="T8" s="38">
        <v>130</v>
      </c>
      <c r="U8" s="38">
        <v>53</v>
      </c>
      <c r="V8" s="38">
        <v>195</v>
      </c>
      <c r="W8" s="38">
        <v>205</v>
      </c>
      <c r="X8" s="38">
        <v>6</v>
      </c>
      <c r="Y8" s="38">
        <v>24</v>
      </c>
      <c r="Z8" s="38">
        <v>23</v>
      </c>
      <c r="AA8" s="38">
        <v>16</v>
      </c>
      <c r="AB8" s="38">
        <v>47</v>
      </c>
      <c r="AC8" s="38">
        <v>18</v>
      </c>
      <c r="AD8" s="38">
        <v>58</v>
      </c>
      <c r="AE8" s="148">
        <v>92</v>
      </c>
      <c r="AF8" s="162" t="s">
        <v>309</v>
      </c>
      <c r="AG8" s="104"/>
      <c r="AH8" s="39"/>
      <c r="AI8" s="37" t="s">
        <v>309</v>
      </c>
      <c r="AJ8" s="147">
        <v>28</v>
      </c>
      <c r="AK8" s="38">
        <v>70</v>
      </c>
      <c r="AL8" s="38">
        <v>2</v>
      </c>
      <c r="AM8" s="38">
        <v>2</v>
      </c>
      <c r="AN8" s="38">
        <v>33</v>
      </c>
      <c r="AO8" s="38">
        <v>124</v>
      </c>
      <c r="AP8" s="38">
        <v>18</v>
      </c>
      <c r="AQ8" s="38">
        <v>34</v>
      </c>
      <c r="AR8" s="38">
        <v>80</v>
      </c>
      <c r="AS8" s="38">
        <v>32</v>
      </c>
      <c r="AT8" s="38">
        <v>199</v>
      </c>
      <c r="AU8" s="38">
        <v>97</v>
      </c>
      <c r="AV8" s="38">
        <v>14</v>
      </c>
      <c r="AW8" s="149">
        <v>8</v>
      </c>
    </row>
    <row r="9" spans="1:49" s="93" customFormat="1" ht="18" customHeight="1">
      <c r="A9" s="243"/>
      <c r="B9" s="279" t="s">
        <v>310</v>
      </c>
      <c r="C9" s="280">
        <f t="shared" ref="C9:AE9" si="0">C11+C31+C34+C39+C41+C44+C48+C52+C55+C58+C60</f>
        <v>2992</v>
      </c>
      <c r="D9" s="281">
        <f>D11+D31+D34+D39+D41+D44+D48+D52+D55+D58+D60</f>
        <v>1854</v>
      </c>
      <c r="E9" s="281">
        <f>E11+E31+E34+E39+E41+E44+E48+E52+E55+E58+E60</f>
        <v>1138</v>
      </c>
      <c r="F9" s="281">
        <f t="shared" si="0"/>
        <v>23</v>
      </c>
      <c r="G9" s="281">
        <f t="shared" si="0"/>
        <v>3</v>
      </c>
      <c r="H9" s="281">
        <f t="shared" si="0"/>
        <v>15</v>
      </c>
      <c r="I9" s="281">
        <f t="shared" si="0"/>
        <v>0</v>
      </c>
      <c r="J9" s="281">
        <f t="shared" si="0"/>
        <v>1</v>
      </c>
      <c r="K9" s="281">
        <f t="shared" si="0"/>
        <v>0</v>
      </c>
      <c r="L9" s="281">
        <f t="shared" si="0"/>
        <v>257</v>
      </c>
      <c r="M9" s="281">
        <f t="shared" si="0"/>
        <v>39</v>
      </c>
      <c r="N9" s="281">
        <f t="shared" si="0"/>
        <v>684</v>
      </c>
      <c r="O9" s="281">
        <f t="shared" si="0"/>
        <v>334</v>
      </c>
      <c r="P9" s="281">
        <f t="shared" si="0"/>
        <v>41</v>
      </c>
      <c r="Q9" s="281">
        <f t="shared" si="0"/>
        <v>14</v>
      </c>
      <c r="R9" s="281">
        <f t="shared" si="0"/>
        <v>12</v>
      </c>
      <c r="S9" s="281">
        <f t="shared" si="0"/>
        <v>0</v>
      </c>
      <c r="T9" s="281">
        <f t="shared" si="0"/>
        <v>124</v>
      </c>
      <c r="U9" s="281">
        <f t="shared" si="0"/>
        <v>57</v>
      </c>
      <c r="V9" s="281">
        <f t="shared" si="0"/>
        <v>170</v>
      </c>
      <c r="W9" s="281">
        <f t="shared" si="0"/>
        <v>181</v>
      </c>
      <c r="X9" s="281">
        <f t="shared" si="0"/>
        <v>3</v>
      </c>
      <c r="Y9" s="281">
        <f t="shared" si="0"/>
        <v>21</v>
      </c>
      <c r="Z9" s="281">
        <f t="shared" si="0"/>
        <v>16</v>
      </c>
      <c r="AA9" s="281">
        <f t="shared" si="0"/>
        <v>23</v>
      </c>
      <c r="AB9" s="281">
        <f t="shared" si="0"/>
        <v>30</v>
      </c>
      <c r="AC9" s="281">
        <f t="shared" si="0"/>
        <v>14</v>
      </c>
      <c r="AD9" s="281">
        <f t="shared" si="0"/>
        <v>64</v>
      </c>
      <c r="AE9" s="282">
        <f t="shared" si="0"/>
        <v>86</v>
      </c>
      <c r="AF9" s="283" t="s">
        <v>310</v>
      </c>
      <c r="AG9" s="246"/>
      <c r="AH9" s="243"/>
      <c r="AI9" s="279" t="s">
        <v>310</v>
      </c>
      <c r="AJ9" s="280">
        <f t="shared" ref="AJ9:AW9" si="1">AJ11+AJ31+AJ34+AJ39+AJ41+AJ44+AJ48+AJ52+AJ55+AJ58+AJ60</f>
        <v>30</v>
      </c>
      <c r="AK9" s="281">
        <f t="shared" si="1"/>
        <v>65</v>
      </c>
      <c r="AL9" s="281">
        <f t="shared" si="1"/>
        <v>1</v>
      </c>
      <c r="AM9" s="281">
        <f t="shared" si="1"/>
        <v>2</v>
      </c>
      <c r="AN9" s="281">
        <f t="shared" si="1"/>
        <v>28</v>
      </c>
      <c r="AO9" s="281">
        <f t="shared" si="1"/>
        <v>104</v>
      </c>
      <c r="AP9" s="281">
        <f t="shared" si="1"/>
        <v>26</v>
      </c>
      <c r="AQ9" s="281">
        <f t="shared" si="1"/>
        <v>32</v>
      </c>
      <c r="AR9" s="281">
        <f t="shared" si="1"/>
        <v>98</v>
      </c>
      <c r="AS9" s="281">
        <f t="shared" si="1"/>
        <v>60</v>
      </c>
      <c r="AT9" s="281">
        <f t="shared" si="1"/>
        <v>216</v>
      </c>
      <c r="AU9" s="281">
        <f t="shared" si="1"/>
        <v>98</v>
      </c>
      <c r="AV9" s="281">
        <f t="shared" si="1"/>
        <v>15</v>
      </c>
      <c r="AW9" s="281">
        <f t="shared" si="1"/>
        <v>5</v>
      </c>
    </row>
    <row r="10" spans="1:49" s="94" customFormat="1" ht="18" customHeight="1">
      <c r="A10" s="65"/>
      <c r="B10" s="159"/>
      <c r="C10" s="15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1"/>
      <c r="AF10" s="66"/>
      <c r="AG10" s="67"/>
      <c r="AH10" s="65"/>
      <c r="AI10" s="159"/>
      <c r="AJ10" s="152" t="s">
        <v>198</v>
      </c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</row>
    <row r="11" spans="1:49" s="95" customFormat="1" ht="18" customHeight="1">
      <c r="A11" s="411" t="s">
        <v>170</v>
      </c>
      <c r="B11" s="495"/>
      <c r="C11" s="284">
        <f>SUM(C13:C30)</f>
        <v>2273</v>
      </c>
      <c r="D11" s="285">
        <f>SUM(D13:D30)</f>
        <v>1463</v>
      </c>
      <c r="E11" s="285">
        <f>SUM(E13:E30)</f>
        <v>810</v>
      </c>
      <c r="F11" s="285">
        <f t="shared" ref="F11:AE11" si="2">SUM(F13:F30)</f>
        <v>15</v>
      </c>
      <c r="G11" s="285">
        <f t="shared" si="2"/>
        <v>2</v>
      </c>
      <c r="H11" s="285">
        <f t="shared" si="2"/>
        <v>12</v>
      </c>
      <c r="I11" s="285">
        <f t="shared" si="2"/>
        <v>0</v>
      </c>
      <c r="J11" s="285">
        <f t="shared" si="2"/>
        <v>1</v>
      </c>
      <c r="K11" s="285">
        <f t="shared" si="2"/>
        <v>0</v>
      </c>
      <c r="L11" s="285">
        <f t="shared" si="2"/>
        <v>225</v>
      </c>
      <c r="M11" s="285">
        <f t="shared" si="2"/>
        <v>29</v>
      </c>
      <c r="N11" s="285">
        <f t="shared" si="2"/>
        <v>489</v>
      </c>
      <c r="O11" s="285">
        <f t="shared" si="2"/>
        <v>210</v>
      </c>
      <c r="P11" s="285">
        <f t="shared" si="2"/>
        <v>39</v>
      </c>
      <c r="Q11" s="285">
        <f t="shared" si="2"/>
        <v>12</v>
      </c>
      <c r="R11" s="285">
        <f t="shared" si="2"/>
        <v>10</v>
      </c>
      <c r="S11" s="285">
        <f t="shared" si="2"/>
        <v>0</v>
      </c>
      <c r="T11" s="285">
        <f t="shared" si="2"/>
        <v>97</v>
      </c>
      <c r="U11" s="285">
        <f t="shared" si="2"/>
        <v>40</v>
      </c>
      <c r="V11" s="285">
        <f t="shared" si="2"/>
        <v>127</v>
      </c>
      <c r="W11" s="285">
        <f t="shared" si="2"/>
        <v>123</v>
      </c>
      <c r="X11" s="285">
        <f t="shared" si="2"/>
        <v>3</v>
      </c>
      <c r="Y11" s="285">
        <f t="shared" si="2"/>
        <v>16</v>
      </c>
      <c r="Z11" s="285">
        <f t="shared" si="2"/>
        <v>16</v>
      </c>
      <c r="AA11" s="285">
        <f t="shared" si="2"/>
        <v>20</v>
      </c>
      <c r="AB11" s="285">
        <f t="shared" si="2"/>
        <v>27</v>
      </c>
      <c r="AC11" s="285">
        <f t="shared" si="2"/>
        <v>12</v>
      </c>
      <c r="AD11" s="285">
        <f t="shared" si="2"/>
        <v>53</v>
      </c>
      <c r="AE11" s="286">
        <f t="shared" si="2"/>
        <v>64</v>
      </c>
      <c r="AF11" s="413" t="s">
        <v>170</v>
      </c>
      <c r="AG11" s="414"/>
      <c r="AH11" s="411" t="s">
        <v>170</v>
      </c>
      <c r="AI11" s="490"/>
      <c r="AJ11" s="285">
        <f t="shared" ref="AJ11:AW11" si="3">SUM(AJ13:AJ30)</f>
        <v>22</v>
      </c>
      <c r="AK11" s="285">
        <f t="shared" si="3"/>
        <v>47</v>
      </c>
      <c r="AL11" s="285">
        <f t="shared" si="3"/>
        <v>1</v>
      </c>
      <c r="AM11" s="285">
        <f t="shared" si="3"/>
        <v>2</v>
      </c>
      <c r="AN11" s="285">
        <f t="shared" si="3"/>
        <v>19</v>
      </c>
      <c r="AO11" s="285">
        <f t="shared" si="3"/>
        <v>77</v>
      </c>
      <c r="AP11" s="285">
        <f t="shared" si="3"/>
        <v>22</v>
      </c>
      <c r="AQ11" s="285">
        <f t="shared" si="3"/>
        <v>19</v>
      </c>
      <c r="AR11" s="285">
        <f t="shared" si="3"/>
        <v>89</v>
      </c>
      <c r="AS11" s="285">
        <f t="shared" si="3"/>
        <v>48</v>
      </c>
      <c r="AT11" s="285">
        <f t="shared" si="3"/>
        <v>182</v>
      </c>
      <c r="AU11" s="285">
        <f t="shared" si="3"/>
        <v>84</v>
      </c>
      <c r="AV11" s="285">
        <f t="shared" si="3"/>
        <v>14</v>
      </c>
      <c r="AW11" s="285">
        <f t="shared" si="3"/>
        <v>5</v>
      </c>
    </row>
    <row r="12" spans="1:49" s="95" customFormat="1" ht="18" customHeight="1">
      <c r="A12" s="255"/>
      <c r="B12" s="287" t="s">
        <v>148</v>
      </c>
      <c r="C12" s="284">
        <f>SUM(C13:C17)</f>
        <v>838</v>
      </c>
      <c r="D12" s="285">
        <f t="shared" ref="D12:AE12" si="4">SUM(D13:D17)</f>
        <v>547</v>
      </c>
      <c r="E12" s="285">
        <f t="shared" si="4"/>
        <v>291</v>
      </c>
      <c r="F12" s="285">
        <f t="shared" si="4"/>
        <v>0</v>
      </c>
      <c r="G12" s="285">
        <f t="shared" si="4"/>
        <v>0</v>
      </c>
      <c r="H12" s="285">
        <f t="shared" si="4"/>
        <v>0</v>
      </c>
      <c r="I12" s="285">
        <f t="shared" si="4"/>
        <v>0</v>
      </c>
      <c r="J12" s="285">
        <f t="shared" si="4"/>
        <v>1</v>
      </c>
      <c r="K12" s="285">
        <f t="shared" si="4"/>
        <v>0</v>
      </c>
      <c r="L12" s="285">
        <f t="shared" si="4"/>
        <v>106</v>
      </c>
      <c r="M12" s="285">
        <f t="shared" si="4"/>
        <v>11</v>
      </c>
      <c r="N12" s="285">
        <f t="shared" si="4"/>
        <v>116</v>
      </c>
      <c r="O12" s="285">
        <f t="shared" si="4"/>
        <v>52</v>
      </c>
      <c r="P12" s="285">
        <f t="shared" si="4"/>
        <v>20</v>
      </c>
      <c r="Q12" s="285">
        <f t="shared" si="4"/>
        <v>6</v>
      </c>
      <c r="R12" s="285">
        <f t="shared" si="4"/>
        <v>3</v>
      </c>
      <c r="S12" s="285">
        <f t="shared" si="4"/>
        <v>0</v>
      </c>
      <c r="T12" s="285">
        <f t="shared" si="4"/>
        <v>37</v>
      </c>
      <c r="U12" s="285">
        <f t="shared" si="4"/>
        <v>26</v>
      </c>
      <c r="V12" s="285">
        <f t="shared" si="4"/>
        <v>52</v>
      </c>
      <c r="W12" s="285">
        <f t="shared" si="4"/>
        <v>52</v>
      </c>
      <c r="X12" s="285">
        <f t="shared" si="4"/>
        <v>1</v>
      </c>
      <c r="Y12" s="285">
        <f t="shared" si="4"/>
        <v>5</v>
      </c>
      <c r="Z12" s="285">
        <f t="shared" si="4"/>
        <v>10</v>
      </c>
      <c r="AA12" s="285">
        <f t="shared" si="4"/>
        <v>17</v>
      </c>
      <c r="AB12" s="285">
        <f t="shared" si="4"/>
        <v>12</v>
      </c>
      <c r="AC12" s="285">
        <f t="shared" si="4"/>
        <v>5</v>
      </c>
      <c r="AD12" s="285">
        <f t="shared" si="4"/>
        <v>28</v>
      </c>
      <c r="AE12" s="286">
        <f t="shared" si="4"/>
        <v>19</v>
      </c>
      <c r="AF12" s="257" t="s">
        <v>148</v>
      </c>
      <c r="AG12" s="255"/>
      <c r="AH12" s="255"/>
      <c r="AI12" s="287" t="s">
        <v>148</v>
      </c>
      <c r="AJ12" s="285">
        <f t="shared" ref="AJ12:AW12" si="5">SUM(AJ13:AJ17)</f>
        <v>9</v>
      </c>
      <c r="AK12" s="285">
        <f t="shared" si="5"/>
        <v>22</v>
      </c>
      <c r="AL12" s="285">
        <f t="shared" si="5"/>
        <v>1</v>
      </c>
      <c r="AM12" s="285">
        <f t="shared" si="5"/>
        <v>0</v>
      </c>
      <c r="AN12" s="285">
        <f t="shared" si="5"/>
        <v>8</v>
      </c>
      <c r="AO12" s="285">
        <f t="shared" si="5"/>
        <v>17</v>
      </c>
      <c r="AP12" s="285">
        <f t="shared" si="5"/>
        <v>14</v>
      </c>
      <c r="AQ12" s="285">
        <f t="shared" si="5"/>
        <v>8</v>
      </c>
      <c r="AR12" s="285">
        <f t="shared" si="5"/>
        <v>49</v>
      </c>
      <c r="AS12" s="285">
        <f t="shared" si="5"/>
        <v>25</v>
      </c>
      <c r="AT12" s="285">
        <f t="shared" si="5"/>
        <v>76</v>
      </c>
      <c r="AU12" s="285">
        <f t="shared" si="5"/>
        <v>22</v>
      </c>
      <c r="AV12" s="285">
        <f t="shared" si="5"/>
        <v>4</v>
      </c>
      <c r="AW12" s="285">
        <f t="shared" si="5"/>
        <v>4</v>
      </c>
    </row>
    <row r="13" spans="1:49" s="97" customFormat="1" ht="18" customHeight="1">
      <c r="A13" s="111"/>
      <c r="B13" s="116" t="s">
        <v>23</v>
      </c>
      <c r="C13" s="156">
        <f>SUM(D13:E13)</f>
        <v>362</v>
      </c>
      <c r="D13" s="154">
        <f>F13+H13+J13+L13+N13+P13+R13+T13+V13+X13+Z13+AB13+AD13+AJ13+AL13+AN13+AP13+AR13+AT13+AV13</f>
        <v>244</v>
      </c>
      <c r="E13" s="154">
        <f>G13+I13+K13+M13+O13+Q13+S13+U13+W13+Y13+AA13+AC13+AE13+AK13+AM13+AO13+AQ13+AS13+AU13+AW13</f>
        <v>118</v>
      </c>
      <c r="F13" s="153">
        <v>0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39</v>
      </c>
      <c r="M13" s="153">
        <v>6</v>
      </c>
      <c r="N13" s="153">
        <v>60</v>
      </c>
      <c r="O13" s="153">
        <v>29</v>
      </c>
      <c r="P13" s="153">
        <v>7</v>
      </c>
      <c r="Q13" s="153">
        <v>2</v>
      </c>
      <c r="R13" s="153">
        <v>3</v>
      </c>
      <c r="S13" s="153">
        <v>0</v>
      </c>
      <c r="T13" s="153">
        <v>16</v>
      </c>
      <c r="U13" s="153">
        <v>8</v>
      </c>
      <c r="V13" s="153">
        <v>20</v>
      </c>
      <c r="W13" s="153">
        <v>15</v>
      </c>
      <c r="X13" s="153">
        <v>0</v>
      </c>
      <c r="Y13" s="153">
        <v>0</v>
      </c>
      <c r="Z13" s="153">
        <v>4</v>
      </c>
      <c r="AA13" s="153">
        <v>8</v>
      </c>
      <c r="AB13" s="153">
        <v>7</v>
      </c>
      <c r="AC13" s="153">
        <v>3</v>
      </c>
      <c r="AD13" s="154">
        <v>20</v>
      </c>
      <c r="AE13" s="155">
        <v>10</v>
      </c>
      <c r="AF13" s="105" t="s">
        <v>23</v>
      </c>
      <c r="AG13" s="106"/>
      <c r="AH13" s="111"/>
      <c r="AI13" s="116" t="s">
        <v>23</v>
      </c>
      <c r="AJ13" s="156">
        <v>3</v>
      </c>
      <c r="AK13" s="154">
        <v>9</v>
      </c>
      <c r="AL13" s="154">
        <v>0</v>
      </c>
      <c r="AM13" s="154">
        <v>0</v>
      </c>
      <c r="AN13" s="154">
        <v>5</v>
      </c>
      <c r="AO13" s="153">
        <v>7</v>
      </c>
      <c r="AP13" s="153">
        <v>3</v>
      </c>
      <c r="AQ13" s="153">
        <v>1</v>
      </c>
      <c r="AR13" s="153">
        <v>27</v>
      </c>
      <c r="AS13" s="153">
        <v>14</v>
      </c>
      <c r="AT13" s="153">
        <v>29</v>
      </c>
      <c r="AU13" s="153">
        <v>4</v>
      </c>
      <c r="AV13" s="153">
        <v>1</v>
      </c>
      <c r="AW13" s="153">
        <v>2</v>
      </c>
    </row>
    <row r="14" spans="1:49" s="97" customFormat="1" ht="18" customHeight="1">
      <c r="A14" s="111"/>
      <c r="B14" s="116" t="s">
        <v>24</v>
      </c>
      <c r="C14" s="156">
        <f t="shared" ref="C14:C29" si="6">SUM(D14:E14)</f>
        <v>229</v>
      </c>
      <c r="D14" s="154">
        <f t="shared" ref="D14:E29" si="7">F14+H14+J14+L14+N14+P14+R14+T14+V14+X14+Z14+AB14+AD14+AJ14+AL14+AN14+AP14+AR14+AT14+AV14</f>
        <v>172</v>
      </c>
      <c r="E14" s="154">
        <f>G14+I14+K14+M14+O14+Q14+S14+U14+W14+Y14+AA14+AC14+AE14+AK14+AM14+AO14+AQ14+AS14+AU14+AW14</f>
        <v>57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58</v>
      </c>
      <c r="M14" s="153">
        <v>4</v>
      </c>
      <c r="N14" s="153">
        <v>27</v>
      </c>
      <c r="O14" s="153">
        <v>10</v>
      </c>
      <c r="P14" s="153">
        <v>8</v>
      </c>
      <c r="Q14" s="153">
        <v>1</v>
      </c>
      <c r="R14" s="153">
        <v>0</v>
      </c>
      <c r="S14" s="153">
        <v>0</v>
      </c>
      <c r="T14" s="153">
        <v>12</v>
      </c>
      <c r="U14" s="153">
        <v>8</v>
      </c>
      <c r="V14" s="153">
        <v>14</v>
      </c>
      <c r="W14" s="153">
        <v>12</v>
      </c>
      <c r="X14" s="153">
        <v>1</v>
      </c>
      <c r="Y14" s="153">
        <v>0</v>
      </c>
      <c r="Z14" s="153">
        <v>4</v>
      </c>
      <c r="AA14" s="153">
        <v>2</v>
      </c>
      <c r="AB14" s="153">
        <v>4</v>
      </c>
      <c r="AC14" s="153">
        <v>2</v>
      </c>
      <c r="AD14" s="154">
        <v>0</v>
      </c>
      <c r="AE14" s="155">
        <v>3</v>
      </c>
      <c r="AF14" s="105" t="s">
        <v>24</v>
      </c>
      <c r="AG14" s="106"/>
      <c r="AH14" s="111"/>
      <c r="AI14" s="116" t="s">
        <v>24</v>
      </c>
      <c r="AJ14" s="156">
        <v>2</v>
      </c>
      <c r="AK14" s="154">
        <v>5</v>
      </c>
      <c r="AL14" s="154">
        <v>0</v>
      </c>
      <c r="AM14" s="154">
        <v>0</v>
      </c>
      <c r="AN14" s="154">
        <v>1</v>
      </c>
      <c r="AO14" s="153">
        <v>2</v>
      </c>
      <c r="AP14" s="153">
        <v>0</v>
      </c>
      <c r="AQ14" s="153">
        <v>1</v>
      </c>
      <c r="AR14" s="153">
        <v>20</v>
      </c>
      <c r="AS14" s="153">
        <v>4</v>
      </c>
      <c r="AT14" s="153">
        <v>18</v>
      </c>
      <c r="AU14" s="153">
        <v>2</v>
      </c>
      <c r="AV14" s="153">
        <v>3</v>
      </c>
      <c r="AW14" s="153">
        <v>1</v>
      </c>
    </row>
    <row r="15" spans="1:49" s="97" customFormat="1" ht="18" customHeight="1">
      <c r="A15" s="111"/>
      <c r="B15" s="116" t="s">
        <v>25</v>
      </c>
      <c r="C15" s="156">
        <f t="shared" si="6"/>
        <v>52</v>
      </c>
      <c r="D15" s="154">
        <f t="shared" si="7"/>
        <v>34</v>
      </c>
      <c r="E15" s="154">
        <f t="shared" si="7"/>
        <v>18</v>
      </c>
      <c r="F15" s="153">
        <v>0</v>
      </c>
      <c r="G15" s="153">
        <v>0</v>
      </c>
      <c r="H15" s="153">
        <v>0</v>
      </c>
      <c r="I15" s="153">
        <v>0</v>
      </c>
      <c r="J15" s="153">
        <v>1</v>
      </c>
      <c r="K15" s="153">
        <v>0</v>
      </c>
      <c r="L15" s="153">
        <v>2</v>
      </c>
      <c r="M15" s="153">
        <v>0</v>
      </c>
      <c r="N15" s="153">
        <v>5</v>
      </c>
      <c r="O15" s="153">
        <v>3</v>
      </c>
      <c r="P15" s="153">
        <v>0</v>
      </c>
      <c r="Q15" s="153">
        <v>0</v>
      </c>
      <c r="R15" s="153">
        <v>0</v>
      </c>
      <c r="S15" s="153">
        <v>0</v>
      </c>
      <c r="T15" s="153">
        <v>3</v>
      </c>
      <c r="U15" s="153">
        <v>1</v>
      </c>
      <c r="V15" s="153">
        <v>6</v>
      </c>
      <c r="W15" s="153">
        <v>3</v>
      </c>
      <c r="X15" s="153">
        <v>0</v>
      </c>
      <c r="Y15" s="153">
        <v>0</v>
      </c>
      <c r="Z15" s="153">
        <v>0</v>
      </c>
      <c r="AA15" s="153">
        <v>1</v>
      </c>
      <c r="AB15" s="153">
        <v>0</v>
      </c>
      <c r="AC15" s="153">
        <v>0</v>
      </c>
      <c r="AD15" s="154">
        <v>4</v>
      </c>
      <c r="AE15" s="155">
        <v>2</v>
      </c>
      <c r="AF15" s="105" t="s">
        <v>25</v>
      </c>
      <c r="AG15" s="106"/>
      <c r="AH15" s="111"/>
      <c r="AI15" s="116" t="s">
        <v>25</v>
      </c>
      <c r="AJ15" s="156">
        <v>0</v>
      </c>
      <c r="AK15" s="154">
        <v>0</v>
      </c>
      <c r="AL15" s="154">
        <v>0</v>
      </c>
      <c r="AM15" s="154">
        <v>0</v>
      </c>
      <c r="AN15" s="154">
        <v>1</v>
      </c>
      <c r="AO15" s="153">
        <v>3</v>
      </c>
      <c r="AP15" s="153">
        <v>1</v>
      </c>
      <c r="AQ15" s="153">
        <v>0</v>
      </c>
      <c r="AR15" s="153">
        <v>1</v>
      </c>
      <c r="AS15" s="153">
        <v>2</v>
      </c>
      <c r="AT15" s="153">
        <v>10</v>
      </c>
      <c r="AU15" s="153">
        <v>3</v>
      </c>
      <c r="AV15" s="153">
        <v>0</v>
      </c>
      <c r="AW15" s="153">
        <v>0</v>
      </c>
    </row>
    <row r="16" spans="1:49" s="97" customFormat="1" ht="18" customHeight="1">
      <c r="A16" s="111"/>
      <c r="B16" s="116" t="s">
        <v>26</v>
      </c>
      <c r="C16" s="156">
        <f t="shared" si="6"/>
        <v>36</v>
      </c>
      <c r="D16" s="154">
        <f t="shared" si="7"/>
        <v>24</v>
      </c>
      <c r="E16" s="154">
        <f t="shared" si="7"/>
        <v>12</v>
      </c>
      <c r="F16" s="153">
        <v>0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1</v>
      </c>
      <c r="M16" s="153">
        <v>0</v>
      </c>
      <c r="N16" s="153">
        <v>3</v>
      </c>
      <c r="O16" s="153">
        <v>0</v>
      </c>
      <c r="P16" s="153">
        <v>4</v>
      </c>
      <c r="Q16" s="153">
        <v>2</v>
      </c>
      <c r="R16" s="153">
        <v>0</v>
      </c>
      <c r="S16" s="153">
        <v>0</v>
      </c>
      <c r="T16" s="153">
        <v>2</v>
      </c>
      <c r="U16" s="153">
        <v>0</v>
      </c>
      <c r="V16" s="153">
        <v>1</v>
      </c>
      <c r="W16" s="153">
        <v>1</v>
      </c>
      <c r="X16" s="153">
        <v>0</v>
      </c>
      <c r="Y16" s="153">
        <v>1</v>
      </c>
      <c r="Z16" s="153">
        <v>0</v>
      </c>
      <c r="AA16" s="153">
        <v>0</v>
      </c>
      <c r="AB16" s="153">
        <v>0</v>
      </c>
      <c r="AC16" s="153">
        <v>0</v>
      </c>
      <c r="AD16" s="154">
        <v>3</v>
      </c>
      <c r="AE16" s="155">
        <v>0</v>
      </c>
      <c r="AF16" s="105" t="s">
        <v>26</v>
      </c>
      <c r="AG16" s="106"/>
      <c r="AH16" s="111"/>
      <c r="AI16" s="116" t="s">
        <v>26</v>
      </c>
      <c r="AJ16" s="156">
        <v>3</v>
      </c>
      <c r="AK16" s="154">
        <v>0</v>
      </c>
      <c r="AL16" s="154">
        <v>0</v>
      </c>
      <c r="AM16" s="154">
        <v>0</v>
      </c>
      <c r="AN16" s="154">
        <v>0</v>
      </c>
      <c r="AO16" s="153">
        <v>0</v>
      </c>
      <c r="AP16" s="153">
        <v>0</v>
      </c>
      <c r="AQ16" s="153">
        <v>0</v>
      </c>
      <c r="AR16" s="153">
        <v>1</v>
      </c>
      <c r="AS16" s="153">
        <v>0</v>
      </c>
      <c r="AT16" s="153">
        <v>6</v>
      </c>
      <c r="AU16" s="153">
        <v>8</v>
      </c>
      <c r="AV16" s="153">
        <v>0</v>
      </c>
      <c r="AW16" s="153">
        <v>0</v>
      </c>
    </row>
    <row r="17" spans="1:49" s="97" customFormat="1" ht="18" customHeight="1">
      <c r="A17" s="111"/>
      <c r="B17" s="116" t="s">
        <v>27</v>
      </c>
      <c r="C17" s="156">
        <f t="shared" si="6"/>
        <v>159</v>
      </c>
      <c r="D17" s="154">
        <f t="shared" si="7"/>
        <v>73</v>
      </c>
      <c r="E17" s="154">
        <f t="shared" si="7"/>
        <v>86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6</v>
      </c>
      <c r="M17" s="153">
        <v>1</v>
      </c>
      <c r="N17" s="153">
        <v>21</v>
      </c>
      <c r="O17" s="153">
        <v>10</v>
      </c>
      <c r="P17" s="153">
        <v>1</v>
      </c>
      <c r="Q17" s="153">
        <v>1</v>
      </c>
      <c r="R17" s="153">
        <v>0</v>
      </c>
      <c r="S17" s="153">
        <v>0</v>
      </c>
      <c r="T17" s="153">
        <v>4</v>
      </c>
      <c r="U17" s="153">
        <v>9</v>
      </c>
      <c r="V17" s="153">
        <v>11</v>
      </c>
      <c r="W17" s="153">
        <v>21</v>
      </c>
      <c r="X17" s="153">
        <v>0</v>
      </c>
      <c r="Y17" s="153">
        <v>4</v>
      </c>
      <c r="Z17" s="153">
        <v>2</v>
      </c>
      <c r="AA17" s="153">
        <v>6</v>
      </c>
      <c r="AB17" s="153">
        <v>1</v>
      </c>
      <c r="AC17" s="153">
        <v>0</v>
      </c>
      <c r="AD17" s="154">
        <v>1</v>
      </c>
      <c r="AE17" s="155">
        <v>4</v>
      </c>
      <c r="AF17" s="105" t="s">
        <v>27</v>
      </c>
      <c r="AG17" s="106"/>
      <c r="AH17" s="111"/>
      <c r="AI17" s="116" t="s">
        <v>27</v>
      </c>
      <c r="AJ17" s="156">
        <v>1</v>
      </c>
      <c r="AK17" s="154">
        <v>8</v>
      </c>
      <c r="AL17" s="154">
        <v>1</v>
      </c>
      <c r="AM17" s="154">
        <v>0</v>
      </c>
      <c r="AN17" s="154">
        <v>1</v>
      </c>
      <c r="AO17" s="153">
        <v>5</v>
      </c>
      <c r="AP17" s="153">
        <v>10</v>
      </c>
      <c r="AQ17" s="153">
        <v>6</v>
      </c>
      <c r="AR17" s="153">
        <v>0</v>
      </c>
      <c r="AS17" s="153">
        <v>5</v>
      </c>
      <c r="AT17" s="153">
        <v>13</v>
      </c>
      <c r="AU17" s="153">
        <v>5</v>
      </c>
      <c r="AV17" s="153">
        <v>0</v>
      </c>
      <c r="AW17" s="153">
        <v>1</v>
      </c>
    </row>
    <row r="18" spans="1:49" s="97" customFormat="1" ht="18" customHeight="1">
      <c r="A18" s="111"/>
      <c r="B18" s="115" t="s">
        <v>28</v>
      </c>
      <c r="C18" s="156">
        <f t="shared" si="6"/>
        <v>302</v>
      </c>
      <c r="D18" s="154">
        <f t="shared" si="7"/>
        <v>198</v>
      </c>
      <c r="E18" s="154">
        <f t="shared" si="7"/>
        <v>104</v>
      </c>
      <c r="F18" s="153">
        <v>2</v>
      </c>
      <c r="G18" s="153">
        <v>0</v>
      </c>
      <c r="H18" s="153">
        <v>10</v>
      </c>
      <c r="I18" s="153">
        <v>0</v>
      </c>
      <c r="J18" s="153">
        <v>0</v>
      </c>
      <c r="K18" s="153">
        <v>0</v>
      </c>
      <c r="L18" s="153">
        <v>36</v>
      </c>
      <c r="M18" s="153">
        <v>8</v>
      </c>
      <c r="N18" s="153">
        <v>63</v>
      </c>
      <c r="O18" s="153">
        <v>30</v>
      </c>
      <c r="P18" s="153">
        <v>4</v>
      </c>
      <c r="Q18" s="153">
        <v>0</v>
      </c>
      <c r="R18" s="153">
        <v>1</v>
      </c>
      <c r="S18" s="153">
        <v>0</v>
      </c>
      <c r="T18" s="153">
        <v>13</v>
      </c>
      <c r="U18" s="153">
        <v>4</v>
      </c>
      <c r="V18" s="153">
        <v>13</v>
      </c>
      <c r="W18" s="153">
        <v>13</v>
      </c>
      <c r="X18" s="153">
        <v>0</v>
      </c>
      <c r="Y18" s="153">
        <v>4</v>
      </c>
      <c r="Z18" s="153">
        <v>1</v>
      </c>
      <c r="AA18" s="153">
        <v>0</v>
      </c>
      <c r="AB18" s="153">
        <v>6</v>
      </c>
      <c r="AC18" s="153">
        <v>2</v>
      </c>
      <c r="AD18" s="154">
        <v>5</v>
      </c>
      <c r="AE18" s="155">
        <v>11</v>
      </c>
      <c r="AF18" s="107" t="s">
        <v>28</v>
      </c>
      <c r="AG18" s="106"/>
      <c r="AH18" s="111"/>
      <c r="AI18" s="115" t="s">
        <v>28</v>
      </c>
      <c r="AJ18" s="156">
        <v>3</v>
      </c>
      <c r="AK18" s="154">
        <v>3</v>
      </c>
      <c r="AL18" s="154">
        <v>0</v>
      </c>
      <c r="AM18" s="154">
        <v>0</v>
      </c>
      <c r="AN18" s="154">
        <v>2</v>
      </c>
      <c r="AO18" s="153">
        <v>17</v>
      </c>
      <c r="AP18" s="153">
        <v>0</v>
      </c>
      <c r="AQ18" s="153">
        <v>2</v>
      </c>
      <c r="AR18" s="153">
        <v>18</v>
      </c>
      <c r="AS18" s="153">
        <v>4</v>
      </c>
      <c r="AT18" s="153">
        <v>18</v>
      </c>
      <c r="AU18" s="153">
        <v>6</v>
      </c>
      <c r="AV18" s="153">
        <v>3</v>
      </c>
      <c r="AW18" s="153">
        <v>0</v>
      </c>
    </row>
    <row r="19" spans="1:49" s="97" customFormat="1" ht="18" customHeight="1">
      <c r="A19" s="111"/>
      <c r="B19" s="115" t="s">
        <v>149</v>
      </c>
      <c r="C19" s="156">
        <f t="shared" si="6"/>
        <v>55</v>
      </c>
      <c r="D19" s="154">
        <f t="shared" si="7"/>
        <v>30</v>
      </c>
      <c r="E19" s="154">
        <f t="shared" si="7"/>
        <v>25</v>
      </c>
      <c r="F19" s="153">
        <v>1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3">
        <v>3</v>
      </c>
      <c r="M19" s="153">
        <v>0</v>
      </c>
      <c r="N19" s="153">
        <v>10</v>
      </c>
      <c r="O19" s="153">
        <v>9</v>
      </c>
      <c r="P19" s="153">
        <v>0</v>
      </c>
      <c r="Q19" s="153">
        <v>0</v>
      </c>
      <c r="R19" s="153">
        <v>1</v>
      </c>
      <c r="S19" s="153">
        <v>0</v>
      </c>
      <c r="T19" s="153">
        <v>4</v>
      </c>
      <c r="U19" s="153">
        <v>2</v>
      </c>
      <c r="V19" s="153">
        <v>3</v>
      </c>
      <c r="W19" s="153">
        <v>6</v>
      </c>
      <c r="X19" s="153">
        <v>0</v>
      </c>
      <c r="Y19" s="153">
        <v>2</v>
      </c>
      <c r="Z19" s="153">
        <v>0</v>
      </c>
      <c r="AA19" s="153">
        <v>2</v>
      </c>
      <c r="AB19" s="153">
        <v>0</v>
      </c>
      <c r="AC19" s="153">
        <v>0</v>
      </c>
      <c r="AD19" s="154">
        <v>1</v>
      </c>
      <c r="AE19" s="155">
        <v>0</v>
      </c>
      <c r="AF19" s="107" t="s">
        <v>149</v>
      </c>
      <c r="AG19" s="106"/>
      <c r="AH19" s="111"/>
      <c r="AI19" s="115" t="s">
        <v>149</v>
      </c>
      <c r="AJ19" s="156">
        <v>0</v>
      </c>
      <c r="AK19" s="154">
        <v>0</v>
      </c>
      <c r="AL19" s="154">
        <v>0</v>
      </c>
      <c r="AM19" s="154">
        <v>0</v>
      </c>
      <c r="AN19" s="154">
        <v>0</v>
      </c>
      <c r="AO19" s="153">
        <v>2</v>
      </c>
      <c r="AP19" s="153">
        <v>1</v>
      </c>
      <c r="AQ19" s="153">
        <v>2</v>
      </c>
      <c r="AR19" s="153">
        <v>1</v>
      </c>
      <c r="AS19" s="153">
        <v>0</v>
      </c>
      <c r="AT19" s="153">
        <v>5</v>
      </c>
      <c r="AU19" s="153">
        <v>0</v>
      </c>
      <c r="AV19" s="153">
        <v>0</v>
      </c>
      <c r="AW19" s="153">
        <v>0</v>
      </c>
    </row>
    <row r="20" spans="1:49" s="97" customFormat="1" ht="18" customHeight="1">
      <c r="A20" s="111"/>
      <c r="B20" s="115" t="s">
        <v>29</v>
      </c>
      <c r="C20" s="156">
        <f t="shared" si="6"/>
        <v>128</v>
      </c>
      <c r="D20" s="154">
        <f t="shared" si="7"/>
        <v>81</v>
      </c>
      <c r="E20" s="154">
        <f t="shared" si="7"/>
        <v>47</v>
      </c>
      <c r="F20" s="153">
        <v>0</v>
      </c>
      <c r="G20" s="153">
        <v>0</v>
      </c>
      <c r="H20" s="153">
        <v>2</v>
      </c>
      <c r="I20" s="153">
        <v>0</v>
      </c>
      <c r="J20" s="153">
        <v>0</v>
      </c>
      <c r="K20" s="153">
        <v>0</v>
      </c>
      <c r="L20" s="153">
        <v>8</v>
      </c>
      <c r="M20" s="153">
        <v>0</v>
      </c>
      <c r="N20" s="153">
        <v>22</v>
      </c>
      <c r="O20" s="153">
        <v>10</v>
      </c>
      <c r="P20" s="153">
        <v>0</v>
      </c>
      <c r="Q20" s="153">
        <v>0</v>
      </c>
      <c r="R20" s="153">
        <v>3</v>
      </c>
      <c r="S20" s="153">
        <v>0</v>
      </c>
      <c r="T20" s="153">
        <v>9</v>
      </c>
      <c r="U20" s="153">
        <v>2</v>
      </c>
      <c r="V20" s="153">
        <v>10</v>
      </c>
      <c r="W20" s="153">
        <v>3</v>
      </c>
      <c r="X20" s="153">
        <v>2</v>
      </c>
      <c r="Y20" s="153">
        <v>0</v>
      </c>
      <c r="Z20" s="153">
        <v>0</v>
      </c>
      <c r="AA20" s="153">
        <v>0</v>
      </c>
      <c r="AB20" s="153">
        <v>1</v>
      </c>
      <c r="AC20" s="153">
        <v>0</v>
      </c>
      <c r="AD20" s="154">
        <v>2</v>
      </c>
      <c r="AE20" s="155">
        <v>13</v>
      </c>
      <c r="AF20" s="107" t="s">
        <v>29</v>
      </c>
      <c r="AG20" s="106"/>
      <c r="AH20" s="111"/>
      <c r="AI20" s="115" t="s">
        <v>29</v>
      </c>
      <c r="AJ20" s="156">
        <v>4</v>
      </c>
      <c r="AK20" s="154">
        <v>4</v>
      </c>
      <c r="AL20" s="154">
        <v>0</v>
      </c>
      <c r="AM20" s="154">
        <v>0</v>
      </c>
      <c r="AN20" s="154">
        <v>3</v>
      </c>
      <c r="AO20" s="153">
        <v>5</v>
      </c>
      <c r="AP20" s="153">
        <v>1</v>
      </c>
      <c r="AQ20" s="153">
        <v>2</v>
      </c>
      <c r="AR20" s="153">
        <v>0</v>
      </c>
      <c r="AS20" s="153">
        <v>1</v>
      </c>
      <c r="AT20" s="153">
        <v>14</v>
      </c>
      <c r="AU20" s="153">
        <v>7</v>
      </c>
      <c r="AV20" s="153">
        <v>0</v>
      </c>
      <c r="AW20" s="153">
        <v>0</v>
      </c>
    </row>
    <row r="21" spans="1:49" s="97" customFormat="1" ht="18" customHeight="1">
      <c r="A21" s="111"/>
      <c r="B21" s="115" t="s">
        <v>30</v>
      </c>
      <c r="C21" s="156">
        <f t="shared" si="6"/>
        <v>131</v>
      </c>
      <c r="D21" s="154">
        <f t="shared" si="7"/>
        <v>114</v>
      </c>
      <c r="E21" s="154">
        <f t="shared" si="7"/>
        <v>17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3">
        <v>24</v>
      </c>
      <c r="M21" s="153">
        <v>2</v>
      </c>
      <c r="N21" s="153">
        <v>76</v>
      </c>
      <c r="O21" s="153">
        <v>11</v>
      </c>
      <c r="P21" s="153">
        <v>2</v>
      </c>
      <c r="Q21" s="153">
        <v>0</v>
      </c>
      <c r="R21" s="153">
        <v>0</v>
      </c>
      <c r="S21" s="153">
        <v>0</v>
      </c>
      <c r="T21" s="153">
        <v>1</v>
      </c>
      <c r="U21" s="153">
        <v>0</v>
      </c>
      <c r="V21" s="153">
        <v>4</v>
      </c>
      <c r="W21" s="153">
        <v>0</v>
      </c>
      <c r="X21" s="153">
        <v>0</v>
      </c>
      <c r="Y21" s="153">
        <v>0</v>
      </c>
      <c r="Z21" s="153">
        <v>0</v>
      </c>
      <c r="AA21" s="153">
        <v>0</v>
      </c>
      <c r="AB21" s="153">
        <v>2</v>
      </c>
      <c r="AC21" s="153">
        <v>0</v>
      </c>
      <c r="AD21" s="154">
        <v>1</v>
      </c>
      <c r="AE21" s="155">
        <v>0</v>
      </c>
      <c r="AF21" s="107" t="s">
        <v>30</v>
      </c>
      <c r="AG21" s="106"/>
      <c r="AH21" s="111"/>
      <c r="AI21" s="115" t="s">
        <v>30</v>
      </c>
      <c r="AJ21" s="156">
        <v>0</v>
      </c>
      <c r="AK21" s="154">
        <v>0</v>
      </c>
      <c r="AL21" s="154">
        <v>0</v>
      </c>
      <c r="AM21" s="154">
        <v>0</v>
      </c>
      <c r="AN21" s="154">
        <v>0</v>
      </c>
      <c r="AO21" s="153">
        <v>1</v>
      </c>
      <c r="AP21" s="153">
        <v>0</v>
      </c>
      <c r="AQ21" s="153">
        <v>0</v>
      </c>
      <c r="AR21" s="153">
        <v>2</v>
      </c>
      <c r="AS21" s="153">
        <v>0</v>
      </c>
      <c r="AT21" s="153">
        <v>2</v>
      </c>
      <c r="AU21" s="153">
        <v>3</v>
      </c>
      <c r="AV21" s="153">
        <v>0</v>
      </c>
      <c r="AW21" s="153">
        <v>0</v>
      </c>
    </row>
    <row r="22" spans="1:49" s="97" customFormat="1" ht="18" customHeight="1">
      <c r="A22" s="111"/>
      <c r="B22" s="115" t="s">
        <v>31</v>
      </c>
      <c r="C22" s="156">
        <f t="shared" si="6"/>
        <v>104</v>
      </c>
      <c r="D22" s="154">
        <f t="shared" si="7"/>
        <v>68</v>
      </c>
      <c r="E22" s="154">
        <f t="shared" si="7"/>
        <v>36</v>
      </c>
      <c r="F22" s="153">
        <v>2</v>
      </c>
      <c r="G22" s="153">
        <v>0</v>
      </c>
      <c r="H22" s="153">
        <v>0</v>
      </c>
      <c r="I22" s="153">
        <v>0</v>
      </c>
      <c r="J22" s="153">
        <v>0</v>
      </c>
      <c r="K22" s="153">
        <v>0</v>
      </c>
      <c r="L22" s="153">
        <v>7</v>
      </c>
      <c r="M22" s="153">
        <v>2</v>
      </c>
      <c r="N22" s="153">
        <v>22</v>
      </c>
      <c r="O22" s="153">
        <v>9</v>
      </c>
      <c r="P22" s="153">
        <v>0</v>
      </c>
      <c r="Q22" s="153">
        <v>1</v>
      </c>
      <c r="R22" s="153">
        <v>0</v>
      </c>
      <c r="S22" s="153">
        <v>0</v>
      </c>
      <c r="T22" s="153">
        <v>6</v>
      </c>
      <c r="U22" s="153">
        <v>1</v>
      </c>
      <c r="V22" s="153">
        <v>13</v>
      </c>
      <c r="W22" s="153">
        <v>9</v>
      </c>
      <c r="X22" s="153">
        <v>0</v>
      </c>
      <c r="Y22" s="153">
        <v>0</v>
      </c>
      <c r="Z22" s="153">
        <v>1</v>
      </c>
      <c r="AA22" s="153">
        <v>0</v>
      </c>
      <c r="AB22" s="153">
        <v>0</v>
      </c>
      <c r="AC22" s="153">
        <v>0</v>
      </c>
      <c r="AD22" s="154">
        <v>4</v>
      </c>
      <c r="AE22" s="155">
        <v>1</v>
      </c>
      <c r="AF22" s="107" t="s">
        <v>31</v>
      </c>
      <c r="AG22" s="106"/>
      <c r="AH22" s="111"/>
      <c r="AI22" s="115" t="s">
        <v>31</v>
      </c>
      <c r="AJ22" s="156">
        <v>1</v>
      </c>
      <c r="AK22" s="154">
        <v>3</v>
      </c>
      <c r="AL22" s="154">
        <v>0</v>
      </c>
      <c r="AM22" s="154">
        <v>0</v>
      </c>
      <c r="AN22" s="154">
        <v>1</v>
      </c>
      <c r="AO22" s="153">
        <v>4</v>
      </c>
      <c r="AP22" s="153">
        <v>1</v>
      </c>
      <c r="AQ22" s="153">
        <v>1</v>
      </c>
      <c r="AR22" s="153">
        <v>1</v>
      </c>
      <c r="AS22" s="153">
        <v>2</v>
      </c>
      <c r="AT22" s="153">
        <v>8</v>
      </c>
      <c r="AU22" s="153">
        <v>3</v>
      </c>
      <c r="AV22" s="153">
        <v>1</v>
      </c>
      <c r="AW22" s="153">
        <v>0</v>
      </c>
    </row>
    <row r="23" spans="1:49" s="97" customFormat="1" ht="18" customHeight="1">
      <c r="A23" s="111"/>
      <c r="B23" s="115" t="s">
        <v>32</v>
      </c>
      <c r="C23" s="156">
        <f t="shared" si="6"/>
        <v>21</v>
      </c>
      <c r="D23" s="154">
        <f t="shared" si="7"/>
        <v>14</v>
      </c>
      <c r="E23" s="154">
        <f t="shared" si="7"/>
        <v>7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4</v>
      </c>
      <c r="O23" s="153">
        <v>2</v>
      </c>
      <c r="P23" s="153">
        <v>0</v>
      </c>
      <c r="Q23" s="153">
        <v>0</v>
      </c>
      <c r="R23" s="153">
        <v>0</v>
      </c>
      <c r="S23" s="153">
        <v>0</v>
      </c>
      <c r="T23" s="153">
        <v>1</v>
      </c>
      <c r="U23" s="153">
        <v>0</v>
      </c>
      <c r="V23" s="153">
        <v>0</v>
      </c>
      <c r="W23" s="153">
        <v>0</v>
      </c>
      <c r="X23" s="153">
        <v>0</v>
      </c>
      <c r="Y23" s="153">
        <v>1</v>
      </c>
      <c r="Z23" s="153">
        <v>0</v>
      </c>
      <c r="AA23" s="153">
        <v>0</v>
      </c>
      <c r="AB23" s="153">
        <v>0</v>
      </c>
      <c r="AC23" s="153">
        <v>0</v>
      </c>
      <c r="AD23" s="154">
        <v>1</v>
      </c>
      <c r="AE23" s="155">
        <v>0</v>
      </c>
      <c r="AF23" s="107" t="s">
        <v>32</v>
      </c>
      <c r="AG23" s="106"/>
      <c r="AH23" s="111"/>
      <c r="AI23" s="115" t="s">
        <v>32</v>
      </c>
      <c r="AJ23" s="156">
        <v>0</v>
      </c>
      <c r="AK23" s="154">
        <v>1</v>
      </c>
      <c r="AL23" s="154">
        <v>0</v>
      </c>
      <c r="AM23" s="154">
        <v>0</v>
      </c>
      <c r="AN23" s="154">
        <v>0</v>
      </c>
      <c r="AO23" s="153">
        <v>0</v>
      </c>
      <c r="AP23" s="153">
        <v>0</v>
      </c>
      <c r="AQ23" s="153">
        <v>0</v>
      </c>
      <c r="AR23" s="153">
        <v>1</v>
      </c>
      <c r="AS23" s="153">
        <v>0</v>
      </c>
      <c r="AT23" s="153">
        <v>7</v>
      </c>
      <c r="AU23" s="153">
        <v>3</v>
      </c>
      <c r="AV23" s="153">
        <v>0</v>
      </c>
      <c r="AW23" s="153">
        <v>0</v>
      </c>
    </row>
    <row r="24" spans="1:49" s="97" customFormat="1" ht="18" customHeight="1">
      <c r="A24" s="111"/>
      <c r="B24" s="115" t="s">
        <v>33</v>
      </c>
      <c r="C24" s="156">
        <f t="shared" si="6"/>
        <v>34</v>
      </c>
      <c r="D24" s="154">
        <f t="shared" si="7"/>
        <v>18</v>
      </c>
      <c r="E24" s="154">
        <f t="shared" si="7"/>
        <v>16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3</v>
      </c>
      <c r="M24" s="153">
        <v>0</v>
      </c>
      <c r="N24" s="153">
        <v>2</v>
      </c>
      <c r="O24" s="153">
        <v>4</v>
      </c>
      <c r="P24" s="153">
        <v>0</v>
      </c>
      <c r="Q24" s="153">
        <v>0</v>
      </c>
      <c r="R24" s="153">
        <v>0</v>
      </c>
      <c r="S24" s="153">
        <v>0</v>
      </c>
      <c r="T24" s="153">
        <v>2</v>
      </c>
      <c r="U24" s="153">
        <v>0</v>
      </c>
      <c r="V24" s="153">
        <v>2</v>
      </c>
      <c r="W24" s="153">
        <v>0</v>
      </c>
      <c r="X24" s="153">
        <v>0</v>
      </c>
      <c r="Y24" s="153">
        <v>0</v>
      </c>
      <c r="Z24" s="153">
        <v>0</v>
      </c>
      <c r="AA24" s="153">
        <v>0</v>
      </c>
      <c r="AB24" s="153">
        <v>0</v>
      </c>
      <c r="AC24" s="153">
        <v>0</v>
      </c>
      <c r="AD24" s="154">
        <v>1</v>
      </c>
      <c r="AE24" s="155">
        <v>3</v>
      </c>
      <c r="AF24" s="107" t="s">
        <v>33</v>
      </c>
      <c r="AG24" s="106"/>
      <c r="AH24" s="111"/>
      <c r="AI24" s="115" t="s">
        <v>33</v>
      </c>
      <c r="AJ24" s="156">
        <v>0</v>
      </c>
      <c r="AK24" s="154">
        <v>0</v>
      </c>
      <c r="AL24" s="154">
        <v>0</v>
      </c>
      <c r="AM24" s="154">
        <v>0</v>
      </c>
      <c r="AN24" s="154">
        <v>0</v>
      </c>
      <c r="AO24" s="153">
        <v>1</v>
      </c>
      <c r="AP24" s="153">
        <v>0</v>
      </c>
      <c r="AQ24" s="153">
        <v>0</v>
      </c>
      <c r="AR24" s="153">
        <v>1</v>
      </c>
      <c r="AS24" s="153">
        <v>2</v>
      </c>
      <c r="AT24" s="153">
        <v>6</v>
      </c>
      <c r="AU24" s="153">
        <v>5</v>
      </c>
      <c r="AV24" s="153">
        <v>1</v>
      </c>
      <c r="AW24" s="153">
        <v>1</v>
      </c>
    </row>
    <row r="25" spans="1:49" s="97" customFormat="1" ht="18" customHeight="1">
      <c r="A25" s="111"/>
      <c r="B25" s="115" t="s">
        <v>34</v>
      </c>
      <c r="C25" s="156">
        <f t="shared" si="6"/>
        <v>52</v>
      </c>
      <c r="D25" s="154">
        <f t="shared" si="7"/>
        <v>19</v>
      </c>
      <c r="E25" s="154">
        <f t="shared" si="7"/>
        <v>33</v>
      </c>
      <c r="F25" s="153">
        <v>1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1</v>
      </c>
      <c r="M25" s="153">
        <v>0</v>
      </c>
      <c r="N25" s="153">
        <v>1</v>
      </c>
      <c r="O25" s="153">
        <v>9</v>
      </c>
      <c r="P25" s="153">
        <v>0</v>
      </c>
      <c r="Q25" s="153">
        <v>0</v>
      </c>
      <c r="R25" s="153">
        <v>0</v>
      </c>
      <c r="S25" s="153">
        <v>0</v>
      </c>
      <c r="T25" s="153">
        <v>4</v>
      </c>
      <c r="U25" s="153">
        <v>1</v>
      </c>
      <c r="V25" s="153">
        <v>7</v>
      </c>
      <c r="W25" s="153">
        <v>12</v>
      </c>
      <c r="X25" s="153">
        <v>0</v>
      </c>
      <c r="Y25" s="153">
        <v>1</v>
      </c>
      <c r="Z25" s="153">
        <v>0</v>
      </c>
      <c r="AA25" s="153">
        <v>0</v>
      </c>
      <c r="AB25" s="153">
        <v>0</v>
      </c>
      <c r="AC25" s="153">
        <v>0</v>
      </c>
      <c r="AD25" s="154">
        <v>0</v>
      </c>
      <c r="AE25" s="155">
        <v>1</v>
      </c>
      <c r="AF25" s="107" t="s">
        <v>34</v>
      </c>
      <c r="AG25" s="106"/>
      <c r="AH25" s="111"/>
      <c r="AI25" s="115" t="s">
        <v>34</v>
      </c>
      <c r="AJ25" s="156">
        <v>1</v>
      </c>
      <c r="AK25" s="154">
        <v>1</v>
      </c>
      <c r="AL25" s="154">
        <v>0</v>
      </c>
      <c r="AM25" s="154">
        <v>1</v>
      </c>
      <c r="AN25" s="154">
        <v>0</v>
      </c>
      <c r="AO25" s="153">
        <v>3</v>
      </c>
      <c r="AP25" s="153">
        <v>0</v>
      </c>
      <c r="AQ25" s="153">
        <v>0</v>
      </c>
      <c r="AR25" s="153">
        <v>1</v>
      </c>
      <c r="AS25" s="153">
        <v>2</v>
      </c>
      <c r="AT25" s="153">
        <v>3</v>
      </c>
      <c r="AU25" s="153">
        <v>2</v>
      </c>
      <c r="AV25" s="153">
        <v>0</v>
      </c>
      <c r="AW25" s="153">
        <v>0</v>
      </c>
    </row>
    <row r="26" spans="1:49" s="97" customFormat="1" ht="18" customHeight="1">
      <c r="A26" s="111"/>
      <c r="B26" s="113" t="s">
        <v>68</v>
      </c>
      <c r="C26" s="156">
        <f t="shared" si="6"/>
        <v>132</v>
      </c>
      <c r="D26" s="154">
        <f t="shared" si="7"/>
        <v>79</v>
      </c>
      <c r="E26" s="154">
        <f t="shared" si="7"/>
        <v>53</v>
      </c>
      <c r="F26" s="153">
        <v>3</v>
      </c>
      <c r="G26" s="153">
        <v>2</v>
      </c>
      <c r="H26" s="153">
        <v>0</v>
      </c>
      <c r="I26" s="153">
        <v>0</v>
      </c>
      <c r="J26" s="153">
        <v>0</v>
      </c>
      <c r="K26" s="153">
        <v>0</v>
      </c>
      <c r="L26" s="153">
        <v>11</v>
      </c>
      <c r="M26" s="153">
        <v>1</v>
      </c>
      <c r="N26" s="153">
        <v>36</v>
      </c>
      <c r="O26" s="153">
        <v>17</v>
      </c>
      <c r="P26" s="153">
        <v>3</v>
      </c>
      <c r="Q26" s="153">
        <v>0</v>
      </c>
      <c r="R26" s="153">
        <v>1</v>
      </c>
      <c r="S26" s="153">
        <v>0</v>
      </c>
      <c r="T26" s="153">
        <v>1</v>
      </c>
      <c r="U26" s="153">
        <v>0</v>
      </c>
      <c r="V26" s="153">
        <v>5</v>
      </c>
      <c r="W26" s="153">
        <v>9</v>
      </c>
      <c r="X26" s="153">
        <v>0</v>
      </c>
      <c r="Y26" s="153">
        <v>0</v>
      </c>
      <c r="Z26" s="153">
        <v>0</v>
      </c>
      <c r="AA26" s="153">
        <v>1</v>
      </c>
      <c r="AB26" s="153">
        <v>1</v>
      </c>
      <c r="AC26" s="153">
        <v>0</v>
      </c>
      <c r="AD26" s="154">
        <v>3</v>
      </c>
      <c r="AE26" s="155">
        <v>2</v>
      </c>
      <c r="AF26" s="107" t="s">
        <v>68</v>
      </c>
      <c r="AG26" s="106"/>
      <c r="AH26" s="111"/>
      <c r="AI26" s="113" t="s">
        <v>68</v>
      </c>
      <c r="AJ26" s="156">
        <v>0</v>
      </c>
      <c r="AK26" s="154">
        <v>0</v>
      </c>
      <c r="AL26" s="154">
        <v>0</v>
      </c>
      <c r="AM26" s="154">
        <v>1</v>
      </c>
      <c r="AN26" s="154">
        <v>1</v>
      </c>
      <c r="AO26" s="153">
        <v>10</v>
      </c>
      <c r="AP26" s="153">
        <v>1</v>
      </c>
      <c r="AQ26" s="153">
        <v>1</v>
      </c>
      <c r="AR26" s="153">
        <v>4</v>
      </c>
      <c r="AS26" s="153">
        <v>2</v>
      </c>
      <c r="AT26" s="153">
        <v>9</v>
      </c>
      <c r="AU26" s="153">
        <v>7</v>
      </c>
      <c r="AV26" s="153">
        <v>0</v>
      </c>
      <c r="AW26" s="153">
        <v>0</v>
      </c>
    </row>
    <row r="27" spans="1:49" s="97" customFormat="1" ht="18" customHeight="1">
      <c r="A27" s="111"/>
      <c r="B27" s="113" t="s">
        <v>70</v>
      </c>
      <c r="C27" s="156">
        <f t="shared" si="6"/>
        <v>110</v>
      </c>
      <c r="D27" s="154">
        <f t="shared" si="7"/>
        <v>60</v>
      </c>
      <c r="E27" s="154">
        <f t="shared" si="7"/>
        <v>50</v>
      </c>
      <c r="F27" s="153">
        <v>3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3</v>
      </c>
      <c r="M27" s="153">
        <v>0</v>
      </c>
      <c r="N27" s="153">
        <v>20</v>
      </c>
      <c r="O27" s="153">
        <v>10</v>
      </c>
      <c r="P27" s="153">
        <v>0</v>
      </c>
      <c r="Q27" s="153">
        <v>0</v>
      </c>
      <c r="R27" s="153">
        <v>0</v>
      </c>
      <c r="S27" s="153">
        <v>0</v>
      </c>
      <c r="T27" s="153">
        <v>4</v>
      </c>
      <c r="U27" s="153">
        <v>1</v>
      </c>
      <c r="V27" s="153">
        <v>10</v>
      </c>
      <c r="W27" s="153">
        <v>9</v>
      </c>
      <c r="X27" s="153">
        <v>0</v>
      </c>
      <c r="Y27" s="153">
        <v>2</v>
      </c>
      <c r="Z27" s="153">
        <v>1</v>
      </c>
      <c r="AA27" s="153">
        <v>0</v>
      </c>
      <c r="AB27" s="153">
        <v>2</v>
      </c>
      <c r="AC27" s="153">
        <v>0</v>
      </c>
      <c r="AD27" s="154">
        <v>3</v>
      </c>
      <c r="AE27" s="155">
        <v>4</v>
      </c>
      <c r="AF27" s="107" t="s">
        <v>70</v>
      </c>
      <c r="AG27" s="106"/>
      <c r="AH27" s="111"/>
      <c r="AI27" s="113" t="s">
        <v>70</v>
      </c>
      <c r="AJ27" s="156">
        <v>0</v>
      </c>
      <c r="AK27" s="154">
        <v>5</v>
      </c>
      <c r="AL27" s="154">
        <v>0</v>
      </c>
      <c r="AM27" s="154">
        <v>0</v>
      </c>
      <c r="AN27" s="154">
        <v>1</v>
      </c>
      <c r="AO27" s="153">
        <v>3</v>
      </c>
      <c r="AP27" s="153">
        <v>1</v>
      </c>
      <c r="AQ27" s="153">
        <v>0</v>
      </c>
      <c r="AR27" s="153">
        <v>2</v>
      </c>
      <c r="AS27" s="153">
        <v>5</v>
      </c>
      <c r="AT27" s="153">
        <v>10</v>
      </c>
      <c r="AU27" s="153">
        <v>11</v>
      </c>
      <c r="AV27" s="153">
        <v>0</v>
      </c>
      <c r="AW27" s="153">
        <v>0</v>
      </c>
    </row>
    <row r="28" spans="1:49" s="97" customFormat="1" ht="18" customHeight="1">
      <c r="A28" s="111"/>
      <c r="B28" s="113" t="s">
        <v>72</v>
      </c>
      <c r="C28" s="156">
        <f t="shared" si="6"/>
        <v>44</v>
      </c>
      <c r="D28" s="154">
        <f t="shared" si="7"/>
        <v>25</v>
      </c>
      <c r="E28" s="154">
        <f t="shared" si="7"/>
        <v>19</v>
      </c>
      <c r="F28" s="153">
        <v>2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5</v>
      </c>
      <c r="O28" s="153">
        <v>4</v>
      </c>
      <c r="P28" s="153">
        <v>1</v>
      </c>
      <c r="Q28" s="153">
        <v>0</v>
      </c>
      <c r="R28" s="153">
        <v>0</v>
      </c>
      <c r="S28" s="153">
        <v>0</v>
      </c>
      <c r="T28" s="153">
        <v>2</v>
      </c>
      <c r="U28" s="153">
        <v>1</v>
      </c>
      <c r="V28" s="153">
        <v>1</v>
      </c>
      <c r="W28" s="153">
        <v>2</v>
      </c>
      <c r="X28" s="153">
        <v>0</v>
      </c>
      <c r="Y28" s="153">
        <v>1</v>
      </c>
      <c r="Z28" s="153">
        <v>0</v>
      </c>
      <c r="AA28" s="153">
        <v>0</v>
      </c>
      <c r="AB28" s="153">
        <v>0</v>
      </c>
      <c r="AC28" s="153">
        <v>2</v>
      </c>
      <c r="AD28" s="154">
        <v>0</v>
      </c>
      <c r="AE28" s="155">
        <v>1</v>
      </c>
      <c r="AF28" s="107" t="s">
        <v>72</v>
      </c>
      <c r="AG28" s="106"/>
      <c r="AH28" s="111"/>
      <c r="AI28" s="113" t="s">
        <v>72</v>
      </c>
      <c r="AJ28" s="156">
        <v>1</v>
      </c>
      <c r="AK28" s="154">
        <v>2</v>
      </c>
      <c r="AL28" s="154">
        <v>0</v>
      </c>
      <c r="AM28" s="154">
        <v>0</v>
      </c>
      <c r="AN28" s="154">
        <v>1</v>
      </c>
      <c r="AO28" s="153">
        <v>3</v>
      </c>
      <c r="AP28" s="153">
        <v>0</v>
      </c>
      <c r="AQ28" s="153">
        <v>1</v>
      </c>
      <c r="AR28" s="153">
        <v>0</v>
      </c>
      <c r="AS28" s="153">
        <v>0</v>
      </c>
      <c r="AT28" s="153">
        <v>7</v>
      </c>
      <c r="AU28" s="153">
        <v>2</v>
      </c>
      <c r="AV28" s="153">
        <v>5</v>
      </c>
      <c r="AW28" s="153">
        <v>0</v>
      </c>
    </row>
    <row r="29" spans="1:49" s="97" customFormat="1" ht="18" customHeight="1">
      <c r="A29" s="111"/>
      <c r="B29" s="113" t="s">
        <v>164</v>
      </c>
      <c r="C29" s="156">
        <f t="shared" si="6"/>
        <v>320</v>
      </c>
      <c r="D29" s="154">
        <f t="shared" si="7"/>
        <v>209</v>
      </c>
      <c r="E29" s="154">
        <f t="shared" si="7"/>
        <v>111</v>
      </c>
      <c r="F29" s="153">
        <v>1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23</v>
      </c>
      <c r="M29" s="153">
        <v>5</v>
      </c>
      <c r="N29" s="153">
        <v>112</v>
      </c>
      <c r="O29" s="153">
        <v>43</v>
      </c>
      <c r="P29" s="153">
        <v>9</v>
      </c>
      <c r="Q29" s="153">
        <v>5</v>
      </c>
      <c r="R29" s="153">
        <v>1</v>
      </c>
      <c r="S29" s="153">
        <v>0</v>
      </c>
      <c r="T29" s="153">
        <v>13</v>
      </c>
      <c r="U29" s="153">
        <v>2</v>
      </c>
      <c r="V29" s="153">
        <v>7</v>
      </c>
      <c r="W29" s="153">
        <v>8</v>
      </c>
      <c r="X29" s="153">
        <v>0</v>
      </c>
      <c r="Y29" s="153">
        <v>0</v>
      </c>
      <c r="Z29" s="153">
        <v>3</v>
      </c>
      <c r="AA29" s="153">
        <v>0</v>
      </c>
      <c r="AB29" s="153">
        <v>3</v>
      </c>
      <c r="AC29" s="153">
        <v>3</v>
      </c>
      <c r="AD29" s="154">
        <v>4</v>
      </c>
      <c r="AE29" s="155">
        <v>9</v>
      </c>
      <c r="AF29" s="107" t="s">
        <v>164</v>
      </c>
      <c r="AG29" s="106"/>
      <c r="AH29" s="111"/>
      <c r="AI29" s="115" t="s">
        <v>164</v>
      </c>
      <c r="AJ29" s="154">
        <v>3</v>
      </c>
      <c r="AK29" s="154">
        <v>6</v>
      </c>
      <c r="AL29" s="154">
        <v>0</v>
      </c>
      <c r="AM29" s="154">
        <v>0</v>
      </c>
      <c r="AN29" s="154">
        <v>2</v>
      </c>
      <c r="AO29" s="153">
        <v>11</v>
      </c>
      <c r="AP29" s="153">
        <v>3</v>
      </c>
      <c r="AQ29" s="153">
        <v>2</v>
      </c>
      <c r="AR29" s="153">
        <v>9</v>
      </c>
      <c r="AS29" s="153">
        <v>5</v>
      </c>
      <c r="AT29" s="153">
        <v>16</v>
      </c>
      <c r="AU29" s="153">
        <v>12</v>
      </c>
      <c r="AV29" s="153">
        <v>0</v>
      </c>
      <c r="AW29" s="153">
        <v>0</v>
      </c>
    </row>
    <row r="30" spans="1:49" s="97" customFormat="1" ht="18" customHeight="1">
      <c r="A30" s="111"/>
      <c r="B30" s="115" t="s">
        <v>206</v>
      </c>
      <c r="C30" s="156">
        <f>SUM(D30:E30)</f>
        <v>2</v>
      </c>
      <c r="D30" s="154">
        <f>F30+H30+J30+L30+N30+P30+R30+T30+V30+X30+Z30+AB30+AD30+AJ30+AL30+AN30+AP30+AR30+AT30+AV30</f>
        <v>1</v>
      </c>
      <c r="E30" s="154">
        <f>G30+I30+K30+M30+O30+Q30+S30+U30+W30+Y30+AA30+AC30+AE30+AK30+AM30+AO30+AQ30+AS30+AU30+AW30</f>
        <v>1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0</v>
      </c>
      <c r="W30" s="153">
        <v>0</v>
      </c>
      <c r="X30" s="153">
        <v>0</v>
      </c>
      <c r="Y30" s="153">
        <v>0</v>
      </c>
      <c r="Z30" s="153">
        <v>0</v>
      </c>
      <c r="AA30" s="153">
        <v>0</v>
      </c>
      <c r="AB30" s="153">
        <v>0</v>
      </c>
      <c r="AC30" s="153">
        <v>0</v>
      </c>
      <c r="AD30" s="154">
        <v>0</v>
      </c>
      <c r="AE30" s="155">
        <v>0</v>
      </c>
      <c r="AF30" s="107" t="s">
        <v>206</v>
      </c>
      <c r="AG30" s="106"/>
      <c r="AH30" s="111"/>
      <c r="AI30" s="115" t="s">
        <v>206</v>
      </c>
      <c r="AJ30" s="156">
        <v>0</v>
      </c>
      <c r="AK30" s="154">
        <v>0</v>
      </c>
      <c r="AL30" s="154">
        <v>0</v>
      </c>
      <c r="AM30" s="154">
        <v>0</v>
      </c>
      <c r="AN30" s="154">
        <v>0</v>
      </c>
      <c r="AO30" s="153">
        <v>0</v>
      </c>
      <c r="AP30" s="153">
        <v>0</v>
      </c>
      <c r="AQ30" s="153">
        <v>0</v>
      </c>
      <c r="AR30" s="153">
        <v>0</v>
      </c>
      <c r="AS30" s="153">
        <v>0</v>
      </c>
      <c r="AT30" s="153">
        <v>1</v>
      </c>
      <c r="AU30" s="153">
        <v>1</v>
      </c>
      <c r="AV30" s="153">
        <v>0</v>
      </c>
      <c r="AW30" s="153">
        <v>0</v>
      </c>
    </row>
    <row r="31" spans="1:49" s="95" customFormat="1" ht="18" customHeight="1">
      <c r="A31" s="415" t="s">
        <v>171</v>
      </c>
      <c r="B31" s="491"/>
      <c r="C31" s="284">
        <f>SUM(C32:C33)</f>
        <v>24</v>
      </c>
      <c r="D31" s="285">
        <f t="shared" ref="D31:AE31" si="8">SUM(D32:D33)</f>
        <v>14</v>
      </c>
      <c r="E31" s="285">
        <f t="shared" si="8"/>
        <v>10</v>
      </c>
      <c r="F31" s="285">
        <f t="shared" si="8"/>
        <v>0</v>
      </c>
      <c r="G31" s="285">
        <f t="shared" si="8"/>
        <v>0</v>
      </c>
      <c r="H31" s="285">
        <f t="shared" si="8"/>
        <v>0</v>
      </c>
      <c r="I31" s="285">
        <f t="shared" si="8"/>
        <v>0</v>
      </c>
      <c r="J31" s="285">
        <f t="shared" si="8"/>
        <v>0</v>
      </c>
      <c r="K31" s="285">
        <f t="shared" si="8"/>
        <v>0</v>
      </c>
      <c r="L31" s="285">
        <f t="shared" si="8"/>
        <v>1</v>
      </c>
      <c r="M31" s="285">
        <f t="shared" si="8"/>
        <v>0</v>
      </c>
      <c r="N31" s="285">
        <f t="shared" si="8"/>
        <v>7</v>
      </c>
      <c r="O31" s="285">
        <f t="shared" si="8"/>
        <v>3</v>
      </c>
      <c r="P31" s="285">
        <f t="shared" si="8"/>
        <v>0</v>
      </c>
      <c r="Q31" s="285">
        <f t="shared" si="8"/>
        <v>0</v>
      </c>
      <c r="R31" s="285">
        <f t="shared" si="8"/>
        <v>0</v>
      </c>
      <c r="S31" s="285">
        <f>SUM(S32:S33)</f>
        <v>0</v>
      </c>
      <c r="T31" s="285">
        <f t="shared" si="8"/>
        <v>1</v>
      </c>
      <c r="U31" s="285">
        <f t="shared" si="8"/>
        <v>1</v>
      </c>
      <c r="V31" s="285">
        <f t="shared" si="8"/>
        <v>1</v>
      </c>
      <c r="W31" s="285">
        <f t="shared" si="8"/>
        <v>1</v>
      </c>
      <c r="X31" s="285">
        <f t="shared" si="8"/>
        <v>0</v>
      </c>
      <c r="Y31" s="285">
        <f t="shared" si="8"/>
        <v>0</v>
      </c>
      <c r="Z31" s="285">
        <f t="shared" si="8"/>
        <v>0</v>
      </c>
      <c r="AA31" s="285">
        <f t="shared" si="8"/>
        <v>0</v>
      </c>
      <c r="AB31" s="285">
        <f t="shared" si="8"/>
        <v>2</v>
      </c>
      <c r="AC31" s="285">
        <f t="shared" si="8"/>
        <v>0</v>
      </c>
      <c r="AD31" s="285">
        <f t="shared" si="8"/>
        <v>0</v>
      </c>
      <c r="AE31" s="286">
        <f t="shared" si="8"/>
        <v>2</v>
      </c>
      <c r="AF31" s="413" t="s">
        <v>171</v>
      </c>
      <c r="AG31" s="416"/>
      <c r="AH31" s="415" t="s">
        <v>171</v>
      </c>
      <c r="AI31" s="491"/>
      <c r="AJ31" s="285">
        <f t="shared" ref="AJ31:AV31" si="9">SUM(AJ32:AJ33)</f>
        <v>0</v>
      </c>
      <c r="AK31" s="285">
        <f t="shared" si="9"/>
        <v>0</v>
      </c>
      <c r="AL31" s="285">
        <f t="shared" si="9"/>
        <v>0</v>
      </c>
      <c r="AM31" s="285">
        <f>SUM(AM32:AM33)</f>
        <v>0</v>
      </c>
      <c r="AN31" s="285">
        <f t="shared" si="9"/>
        <v>1</v>
      </c>
      <c r="AO31" s="285">
        <f t="shared" si="9"/>
        <v>3</v>
      </c>
      <c r="AP31" s="285">
        <f t="shared" si="9"/>
        <v>0</v>
      </c>
      <c r="AQ31" s="285">
        <f t="shared" si="9"/>
        <v>0</v>
      </c>
      <c r="AR31" s="285">
        <f t="shared" si="9"/>
        <v>0</v>
      </c>
      <c r="AS31" s="285">
        <f t="shared" si="9"/>
        <v>0</v>
      </c>
      <c r="AT31" s="285">
        <f t="shared" si="9"/>
        <v>1</v>
      </c>
      <c r="AU31" s="285">
        <f t="shared" si="9"/>
        <v>0</v>
      </c>
      <c r="AV31" s="285">
        <f t="shared" si="9"/>
        <v>0</v>
      </c>
      <c r="AW31" s="285">
        <f>SUM(AW32:AW33)</f>
        <v>0</v>
      </c>
    </row>
    <row r="32" spans="1:49" s="97" customFormat="1" ht="18" customHeight="1">
      <c r="A32" s="111"/>
      <c r="B32" s="115" t="s">
        <v>35</v>
      </c>
      <c r="C32" s="156">
        <f>SUM(D32:E32)</f>
        <v>15</v>
      </c>
      <c r="D32" s="154">
        <f>F32+H32+J32+L32+N32+P32+R32+T32+V32+X32+Z32+AB32+AD32+AJ32+AL32+AN32+AP32+AR32+AT32+AV32</f>
        <v>6</v>
      </c>
      <c r="E32" s="154">
        <f>G32+I32+K32+M32+O32+Q32+S32+U32+W32+Y32+AA32+AC32+AE32+AK32+AM32+AO32+AQ32+AS32+AU32+AW32</f>
        <v>9</v>
      </c>
      <c r="F32" s="153">
        <v>0</v>
      </c>
      <c r="G32" s="153">
        <v>0</v>
      </c>
      <c r="H32" s="153">
        <v>0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3</v>
      </c>
      <c r="O32" s="153">
        <v>3</v>
      </c>
      <c r="P32" s="153">
        <v>0</v>
      </c>
      <c r="Q32" s="153">
        <v>0</v>
      </c>
      <c r="R32" s="153">
        <v>0</v>
      </c>
      <c r="S32" s="153">
        <v>0</v>
      </c>
      <c r="T32" s="153">
        <v>1</v>
      </c>
      <c r="U32" s="153">
        <v>1</v>
      </c>
      <c r="V32" s="153">
        <v>1</v>
      </c>
      <c r="W32" s="153">
        <v>0</v>
      </c>
      <c r="X32" s="153">
        <v>0</v>
      </c>
      <c r="Y32" s="153">
        <v>0</v>
      </c>
      <c r="Z32" s="153">
        <v>0</v>
      </c>
      <c r="AA32" s="153">
        <v>0</v>
      </c>
      <c r="AB32" s="153">
        <v>0</v>
      </c>
      <c r="AC32" s="153">
        <v>0</v>
      </c>
      <c r="AD32" s="153">
        <v>0</v>
      </c>
      <c r="AE32" s="155">
        <v>2</v>
      </c>
      <c r="AF32" s="107" t="s">
        <v>35</v>
      </c>
      <c r="AG32" s="106"/>
      <c r="AH32" s="111"/>
      <c r="AI32" s="115" t="s">
        <v>35</v>
      </c>
      <c r="AJ32" s="153">
        <v>0</v>
      </c>
      <c r="AK32" s="153">
        <v>0</v>
      </c>
      <c r="AL32" s="153">
        <v>0</v>
      </c>
      <c r="AM32" s="153">
        <v>0</v>
      </c>
      <c r="AN32" s="154">
        <v>1</v>
      </c>
      <c r="AO32" s="153">
        <v>3</v>
      </c>
      <c r="AP32" s="153">
        <v>0</v>
      </c>
      <c r="AQ32" s="153">
        <v>0</v>
      </c>
      <c r="AR32" s="153">
        <v>0</v>
      </c>
      <c r="AS32" s="153">
        <v>0</v>
      </c>
      <c r="AT32" s="153">
        <v>0</v>
      </c>
      <c r="AU32" s="153">
        <v>0</v>
      </c>
      <c r="AV32" s="153">
        <v>0</v>
      </c>
      <c r="AW32" s="153">
        <v>0</v>
      </c>
    </row>
    <row r="33" spans="1:49" s="97" customFormat="1" ht="18" customHeight="1">
      <c r="A33" s="111"/>
      <c r="B33" s="115" t="s">
        <v>36</v>
      </c>
      <c r="C33" s="156">
        <f>SUM(D33:E33)</f>
        <v>9</v>
      </c>
      <c r="D33" s="154">
        <f>F33+H33+J33+L33+N33+P33+R33+T33+V33+X33+Z33+AB33+AD33+AJ33+AL33+AN33+AP33+AR33+AT33+AV33</f>
        <v>8</v>
      </c>
      <c r="E33" s="154">
        <f>G33+I33+K33+M33+O33+Q33+S33+U33+W33+Y33+AA33+AC33+AE33+AK33+AM33+AO33+AQ33+AS33+AU33+AW33</f>
        <v>1</v>
      </c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3">
        <v>1</v>
      </c>
      <c r="M33" s="153">
        <v>0</v>
      </c>
      <c r="N33" s="153">
        <v>4</v>
      </c>
      <c r="O33" s="153"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3">
        <v>0</v>
      </c>
      <c r="W33" s="153">
        <v>1</v>
      </c>
      <c r="X33" s="153">
        <v>0</v>
      </c>
      <c r="Y33" s="153">
        <v>0</v>
      </c>
      <c r="Z33" s="153">
        <v>0</v>
      </c>
      <c r="AA33" s="153">
        <v>0</v>
      </c>
      <c r="AB33" s="153">
        <v>2</v>
      </c>
      <c r="AC33" s="153">
        <v>0</v>
      </c>
      <c r="AD33" s="153">
        <v>0</v>
      </c>
      <c r="AE33" s="155">
        <v>0</v>
      </c>
      <c r="AF33" s="107" t="s">
        <v>36</v>
      </c>
      <c r="AG33" s="106"/>
      <c r="AH33" s="111"/>
      <c r="AI33" s="115" t="s">
        <v>36</v>
      </c>
      <c r="AJ33" s="153">
        <v>0</v>
      </c>
      <c r="AK33" s="153">
        <v>0</v>
      </c>
      <c r="AL33" s="153">
        <v>0</v>
      </c>
      <c r="AM33" s="153">
        <v>0</v>
      </c>
      <c r="AN33" s="154">
        <v>0</v>
      </c>
      <c r="AO33" s="153">
        <v>0</v>
      </c>
      <c r="AP33" s="153">
        <v>0</v>
      </c>
      <c r="AQ33" s="153">
        <v>0</v>
      </c>
      <c r="AR33" s="153">
        <v>0</v>
      </c>
      <c r="AS33" s="153">
        <v>0</v>
      </c>
      <c r="AT33" s="153">
        <v>1</v>
      </c>
      <c r="AU33" s="153">
        <v>0</v>
      </c>
      <c r="AV33" s="153">
        <v>0</v>
      </c>
      <c r="AW33" s="153">
        <v>0</v>
      </c>
    </row>
    <row r="34" spans="1:49" s="95" customFormat="1" ht="18" customHeight="1">
      <c r="A34" s="411" t="s">
        <v>172</v>
      </c>
      <c r="B34" s="490"/>
      <c r="C34" s="284">
        <f>SUM(C35:C38)</f>
        <v>161</v>
      </c>
      <c r="D34" s="285">
        <f t="shared" ref="D34:AE34" si="10">SUM(D35:D38)</f>
        <v>73</v>
      </c>
      <c r="E34" s="285">
        <f>SUM(E35:E38)</f>
        <v>88</v>
      </c>
      <c r="F34" s="285">
        <f t="shared" si="10"/>
        <v>3</v>
      </c>
      <c r="G34" s="285">
        <f t="shared" si="10"/>
        <v>0</v>
      </c>
      <c r="H34" s="285">
        <f t="shared" si="10"/>
        <v>0</v>
      </c>
      <c r="I34" s="285">
        <f t="shared" si="10"/>
        <v>0</v>
      </c>
      <c r="J34" s="285">
        <f t="shared" si="10"/>
        <v>0</v>
      </c>
      <c r="K34" s="285">
        <f t="shared" si="10"/>
        <v>0</v>
      </c>
      <c r="L34" s="285">
        <f t="shared" si="10"/>
        <v>2</v>
      </c>
      <c r="M34" s="285">
        <f t="shared" si="10"/>
        <v>3</v>
      </c>
      <c r="N34" s="285">
        <f t="shared" si="10"/>
        <v>35</v>
      </c>
      <c r="O34" s="285">
        <f t="shared" si="10"/>
        <v>33</v>
      </c>
      <c r="P34" s="285">
        <f t="shared" si="10"/>
        <v>0</v>
      </c>
      <c r="Q34" s="285">
        <f t="shared" si="10"/>
        <v>0</v>
      </c>
      <c r="R34" s="285">
        <f t="shared" si="10"/>
        <v>0</v>
      </c>
      <c r="S34" s="285">
        <f>SUM(S35:S38)</f>
        <v>0</v>
      </c>
      <c r="T34" s="285">
        <f t="shared" si="10"/>
        <v>6</v>
      </c>
      <c r="U34" s="285">
        <f t="shared" si="10"/>
        <v>2</v>
      </c>
      <c r="V34" s="285">
        <f t="shared" si="10"/>
        <v>7</v>
      </c>
      <c r="W34" s="285">
        <f t="shared" si="10"/>
        <v>17</v>
      </c>
      <c r="X34" s="285">
        <f t="shared" si="10"/>
        <v>0</v>
      </c>
      <c r="Y34" s="285">
        <f t="shared" si="10"/>
        <v>4</v>
      </c>
      <c r="Z34" s="285">
        <f t="shared" si="10"/>
        <v>0</v>
      </c>
      <c r="AA34" s="285">
        <f t="shared" si="10"/>
        <v>2</v>
      </c>
      <c r="AB34" s="285">
        <f t="shared" si="10"/>
        <v>0</v>
      </c>
      <c r="AC34" s="285">
        <f t="shared" si="10"/>
        <v>0</v>
      </c>
      <c r="AD34" s="285">
        <f t="shared" si="10"/>
        <v>4</v>
      </c>
      <c r="AE34" s="286">
        <f t="shared" si="10"/>
        <v>6</v>
      </c>
      <c r="AF34" s="413" t="s">
        <v>172</v>
      </c>
      <c r="AG34" s="416"/>
      <c r="AH34" s="411" t="s">
        <v>172</v>
      </c>
      <c r="AI34" s="490"/>
      <c r="AJ34" s="285">
        <f t="shared" ref="AJ34:AV34" si="11">SUM(AJ35:AJ38)</f>
        <v>1</v>
      </c>
      <c r="AK34" s="285">
        <f t="shared" si="11"/>
        <v>8</v>
      </c>
      <c r="AL34" s="285">
        <f t="shared" si="11"/>
        <v>0</v>
      </c>
      <c r="AM34" s="285">
        <f>SUM(AM35:AM38)</f>
        <v>0</v>
      </c>
      <c r="AN34" s="285">
        <f t="shared" si="11"/>
        <v>1</v>
      </c>
      <c r="AO34" s="285">
        <f t="shared" si="11"/>
        <v>4</v>
      </c>
      <c r="AP34" s="285">
        <f t="shared" si="11"/>
        <v>0</v>
      </c>
      <c r="AQ34" s="285">
        <f t="shared" si="11"/>
        <v>2</v>
      </c>
      <c r="AR34" s="285">
        <f t="shared" si="11"/>
        <v>4</v>
      </c>
      <c r="AS34" s="285">
        <f t="shared" si="11"/>
        <v>4</v>
      </c>
      <c r="AT34" s="285">
        <f t="shared" si="11"/>
        <v>10</v>
      </c>
      <c r="AU34" s="285">
        <f t="shared" si="11"/>
        <v>3</v>
      </c>
      <c r="AV34" s="285">
        <f t="shared" si="11"/>
        <v>0</v>
      </c>
      <c r="AW34" s="285">
        <f>SUM(AW35:AW38)</f>
        <v>0</v>
      </c>
    </row>
    <row r="35" spans="1:49" s="97" customFormat="1" ht="18" customHeight="1">
      <c r="A35" s="111"/>
      <c r="B35" s="115" t="s">
        <v>74</v>
      </c>
      <c r="C35" s="156">
        <f>SUM(D35:E35)</f>
        <v>104</v>
      </c>
      <c r="D35" s="154">
        <f t="shared" ref="D35:E38" si="12">F35+H35+J35+L35+N35+P35+R35+T35+V35+X35+Z35+AB35+AD35+AJ35+AL35+AN35+AP35+AR35+AT35+AV35</f>
        <v>40</v>
      </c>
      <c r="E35" s="154">
        <f t="shared" si="12"/>
        <v>64</v>
      </c>
      <c r="F35" s="153">
        <v>3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2</v>
      </c>
      <c r="M35" s="153">
        <v>2</v>
      </c>
      <c r="N35" s="153">
        <v>22</v>
      </c>
      <c r="O35" s="153">
        <v>28</v>
      </c>
      <c r="P35" s="153">
        <v>0</v>
      </c>
      <c r="Q35" s="153">
        <v>0</v>
      </c>
      <c r="R35" s="153">
        <v>0</v>
      </c>
      <c r="S35" s="153">
        <v>0</v>
      </c>
      <c r="T35" s="153">
        <v>3</v>
      </c>
      <c r="U35" s="153">
        <v>1</v>
      </c>
      <c r="V35" s="153">
        <v>6</v>
      </c>
      <c r="W35" s="153">
        <v>11</v>
      </c>
      <c r="X35" s="153">
        <v>0</v>
      </c>
      <c r="Y35" s="153">
        <v>3</v>
      </c>
      <c r="Z35" s="153">
        <v>0</v>
      </c>
      <c r="AA35" s="153">
        <v>2</v>
      </c>
      <c r="AB35" s="153">
        <v>0</v>
      </c>
      <c r="AC35" s="153">
        <v>0</v>
      </c>
      <c r="AD35" s="154">
        <v>1</v>
      </c>
      <c r="AE35" s="155">
        <v>3</v>
      </c>
      <c r="AF35" s="107" t="s">
        <v>52</v>
      </c>
      <c r="AG35" s="106"/>
      <c r="AH35" s="111"/>
      <c r="AI35" s="115" t="s">
        <v>74</v>
      </c>
      <c r="AJ35" s="156">
        <v>0</v>
      </c>
      <c r="AK35" s="154">
        <v>5</v>
      </c>
      <c r="AL35" s="153">
        <v>0</v>
      </c>
      <c r="AM35" s="153">
        <v>0</v>
      </c>
      <c r="AN35" s="154">
        <v>0</v>
      </c>
      <c r="AO35" s="153">
        <v>2</v>
      </c>
      <c r="AP35" s="153">
        <v>0</v>
      </c>
      <c r="AQ35" s="153">
        <v>2</v>
      </c>
      <c r="AR35" s="153">
        <v>2</v>
      </c>
      <c r="AS35" s="153">
        <v>3</v>
      </c>
      <c r="AT35" s="153">
        <v>1</v>
      </c>
      <c r="AU35" s="153">
        <v>2</v>
      </c>
      <c r="AV35" s="153">
        <v>0</v>
      </c>
      <c r="AW35" s="153">
        <v>0</v>
      </c>
    </row>
    <row r="36" spans="1:49" s="97" customFormat="1" ht="18" customHeight="1">
      <c r="A36" s="111"/>
      <c r="B36" s="115" t="s">
        <v>37</v>
      </c>
      <c r="C36" s="156">
        <f>SUM(D36:E36)</f>
        <v>19</v>
      </c>
      <c r="D36" s="154">
        <f t="shared" si="12"/>
        <v>10</v>
      </c>
      <c r="E36" s="154">
        <f t="shared" si="12"/>
        <v>9</v>
      </c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5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1</v>
      </c>
      <c r="U36" s="153">
        <v>0</v>
      </c>
      <c r="V36" s="153">
        <v>1</v>
      </c>
      <c r="W36" s="153">
        <v>3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53">
        <v>0</v>
      </c>
      <c r="AD36" s="154">
        <v>0</v>
      </c>
      <c r="AE36" s="155">
        <v>2</v>
      </c>
      <c r="AF36" s="107" t="s">
        <v>53</v>
      </c>
      <c r="AG36" s="106"/>
      <c r="AH36" s="111"/>
      <c r="AI36" s="115" t="s">
        <v>37</v>
      </c>
      <c r="AJ36" s="156">
        <v>0</v>
      </c>
      <c r="AK36" s="154">
        <v>2</v>
      </c>
      <c r="AL36" s="153">
        <v>0</v>
      </c>
      <c r="AM36" s="153">
        <v>0</v>
      </c>
      <c r="AN36" s="154">
        <v>1</v>
      </c>
      <c r="AO36" s="153">
        <v>1</v>
      </c>
      <c r="AP36" s="153">
        <v>0</v>
      </c>
      <c r="AQ36" s="153">
        <v>0</v>
      </c>
      <c r="AR36" s="153">
        <v>1</v>
      </c>
      <c r="AS36" s="153">
        <v>1</v>
      </c>
      <c r="AT36" s="153">
        <v>1</v>
      </c>
      <c r="AU36" s="153">
        <v>0</v>
      </c>
      <c r="AV36" s="153">
        <v>0</v>
      </c>
      <c r="AW36" s="153">
        <v>0</v>
      </c>
    </row>
    <row r="37" spans="1:49" s="97" customFormat="1" ht="18" customHeight="1">
      <c r="A37" s="111"/>
      <c r="B37" s="115" t="s">
        <v>38</v>
      </c>
      <c r="C37" s="156">
        <f>SUM(D37:E37)</f>
        <v>28</v>
      </c>
      <c r="D37" s="154">
        <f t="shared" si="12"/>
        <v>18</v>
      </c>
      <c r="E37" s="154">
        <f t="shared" si="12"/>
        <v>10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0</v>
      </c>
      <c r="M37" s="153">
        <v>1</v>
      </c>
      <c r="N37" s="153">
        <v>3</v>
      </c>
      <c r="O37" s="153">
        <v>2</v>
      </c>
      <c r="P37" s="153">
        <v>0</v>
      </c>
      <c r="Q37" s="153">
        <v>0</v>
      </c>
      <c r="R37" s="153">
        <v>0</v>
      </c>
      <c r="S37" s="153">
        <v>0</v>
      </c>
      <c r="T37" s="153">
        <v>2</v>
      </c>
      <c r="U37" s="153">
        <v>1</v>
      </c>
      <c r="V37" s="153">
        <v>0</v>
      </c>
      <c r="W37" s="153">
        <v>3</v>
      </c>
      <c r="X37" s="153">
        <v>0</v>
      </c>
      <c r="Y37" s="153">
        <v>1</v>
      </c>
      <c r="Z37" s="153">
        <v>0</v>
      </c>
      <c r="AA37" s="153">
        <v>0</v>
      </c>
      <c r="AB37" s="153">
        <v>0</v>
      </c>
      <c r="AC37" s="153">
        <v>0</v>
      </c>
      <c r="AD37" s="154">
        <v>3</v>
      </c>
      <c r="AE37" s="155">
        <v>0</v>
      </c>
      <c r="AF37" s="107" t="s">
        <v>54</v>
      </c>
      <c r="AG37" s="106"/>
      <c r="AH37" s="111"/>
      <c r="AI37" s="115" t="s">
        <v>38</v>
      </c>
      <c r="AJ37" s="156">
        <v>1</v>
      </c>
      <c r="AK37" s="154">
        <v>1</v>
      </c>
      <c r="AL37" s="153">
        <v>0</v>
      </c>
      <c r="AM37" s="153">
        <v>0</v>
      </c>
      <c r="AN37" s="154">
        <v>0</v>
      </c>
      <c r="AO37" s="153">
        <v>1</v>
      </c>
      <c r="AP37" s="153">
        <v>0</v>
      </c>
      <c r="AQ37" s="153">
        <v>0</v>
      </c>
      <c r="AR37" s="153">
        <v>1</v>
      </c>
      <c r="AS37" s="153">
        <v>0</v>
      </c>
      <c r="AT37" s="153">
        <v>8</v>
      </c>
      <c r="AU37" s="153">
        <v>0</v>
      </c>
      <c r="AV37" s="153">
        <v>0</v>
      </c>
      <c r="AW37" s="153">
        <v>0</v>
      </c>
    </row>
    <row r="38" spans="1:49" s="97" customFormat="1" ht="18" customHeight="1">
      <c r="A38" s="111"/>
      <c r="B38" s="115" t="s">
        <v>39</v>
      </c>
      <c r="C38" s="156">
        <f>SUM(D38:E38)</f>
        <v>10</v>
      </c>
      <c r="D38" s="154">
        <f t="shared" si="12"/>
        <v>5</v>
      </c>
      <c r="E38" s="154">
        <f t="shared" si="12"/>
        <v>5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5</v>
      </c>
      <c r="O38" s="153">
        <v>3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4">
        <v>0</v>
      </c>
      <c r="AE38" s="155">
        <v>1</v>
      </c>
      <c r="AF38" s="107" t="s">
        <v>55</v>
      </c>
      <c r="AG38" s="106"/>
      <c r="AH38" s="111"/>
      <c r="AI38" s="115" t="s">
        <v>39</v>
      </c>
      <c r="AJ38" s="156">
        <v>0</v>
      </c>
      <c r="AK38" s="154">
        <v>0</v>
      </c>
      <c r="AL38" s="153">
        <v>0</v>
      </c>
      <c r="AM38" s="153">
        <v>0</v>
      </c>
      <c r="AN38" s="154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1</v>
      </c>
      <c r="AV38" s="153">
        <v>0</v>
      </c>
      <c r="AW38" s="153">
        <v>0</v>
      </c>
    </row>
    <row r="39" spans="1:49" s="95" customFormat="1" ht="18" customHeight="1">
      <c r="A39" s="411" t="s">
        <v>173</v>
      </c>
      <c r="B39" s="490"/>
      <c r="C39" s="284">
        <f>C40</f>
        <v>41</v>
      </c>
      <c r="D39" s="285">
        <f t="shared" ref="D39:AE39" si="13">D40</f>
        <v>27</v>
      </c>
      <c r="E39" s="285">
        <f t="shared" si="13"/>
        <v>14</v>
      </c>
      <c r="F39" s="285">
        <f t="shared" si="13"/>
        <v>0</v>
      </c>
      <c r="G39" s="285">
        <f t="shared" si="13"/>
        <v>0</v>
      </c>
      <c r="H39" s="285">
        <f t="shared" si="13"/>
        <v>0</v>
      </c>
      <c r="I39" s="285">
        <f t="shared" si="13"/>
        <v>0</v>
      </c>
      <c r="J39" s="285">
        <f t="shared" si="13"/>
        <v>0</v>
      </c>
      <c r="K39" s="285">
        <f t="shared" si="13"/>
        <v>0</v>
      </c>
      <c r="L39" s="285">
        <f t="shared" si="13"/>
        <v>1</v>
      </c>
      <c r="M39" s="285">
        <f t="shared" si="13"/>
        <v>0</v>
      </c>
      <c r="N39" s="285">
        <f t="shared" si="13"/>
        <v>18</v>
      </c>
      <c r="O39" s="285">
        <f t="shared" si="13"/>
        <v>8</v>
      </c>
      <c r="P39" s="285">
        <f t="shared" si="13"/>
        <v>1</v>
      </c>
      <c r="Q39" s="285">
        <f t="shared" si="13"/>
        <v>0</v>
      </c>
      <c r="R39" s="285">
        <f t="shared" si="13"/>
        <v>0</v>
      </c>
      <c r="S39" s="285">
        <f t="shared" si="13"/>
        <v>0</v>
      </c>
      <c r="T39" s="285">
        <f t="shared" si="13"/>
        <v>2</v>
      </c>
      <c r="U39" s="285">
        <f t="shared" si="13"/>
        <v>2</v>
      </c>
      <c r="V39" s="285">
        <f t="shared" si="13"/>
        <v>4</v>
      </c>
      <c r="W39" s="285">
        <f t="shared" si="13"/>
        <v>2</v>
      </c>
      <c r="X39" s="285">
        <f t="shared" si="13"/>
        <v>0</v>
      </c>
      <c r="Y39" s="285">
        <f t="shared" si="13"/>
        <v>0</v>
      </c>
      <c r="Z39" s="285">
        <f t="shared" si="13"/>
        <v>0</v>
      </c>
      <c r="AA39" s="285">
        <f t="shared" si="13"/>
        <v>0</v>
      </c>
      <c r="AB39" s="285">
        <f t="shared" si="13"/>
        <v>0</v>
      </c>
      <c r="AC39" s="285">
        <f t="shared" si="13"/>
        <v>0</v>
      </c>
      <c r="AD39" s="285">
        <f t="shared" si="13"/>
        <v>0</v>
      </c>
      <c r="AE39" s="286">
        <f t="shared" si="13"/>
        <v>0</v>
      </c>
      <c r="AF39" s="417" t="s">
        <v>56</v>
      </c>
      <c r="AG39" s="418"/>
      <c r="AH39" s="411" t="s">
        <v>222</v>
      </c>
      <c r="AI39" s="490"/>
      <c r="AJ39" s="285">
        <f t="shared" ref="AJ39:AW39" si="14">AJ40</f>
        <v>0</v>
      </c>
      <c r="AK39" s="285">
        <f t="shared" si="14"/>
        <v>0</v>
      </c>
      <c r="AL39" s="285">
        <f t="shared" si="14"/>
        <v>0</v>
      </c>
      <c r="AM39" s="285">
        <f t="shared" si="14"/>
        <v>0</v>
      </c>
      <c r="AN39" s="285">
        <f t="shared" si="14"/>
        <v>1</v>
      </c>
      <c r="AO39" s="285">
        <f t="shared" si="14"/>
        <v>2</v>
      </c>
      <c r="AP39" s="285">
        <f t="shared" si="14"/>
        <v>0</v>
      </c>
      <c r="AQ39" s="285">
        <f t="shared" si="14"/>
        <v>0</v>
      </c>
      <c r="AR39" s="285">
        <f t="shared" si="14"/>
        <v>0</v>
      </c>
      <c r="AS39" s="285">
        <f t="shared" si="14"/>
        <v>0</v>
      </c>
      <c r="AT39" s="285">
        <f t="shared" si="14"/>
        <v>0</v>
      </c>
      <c r="AU39" s="285">
        <f t="shared" si="14"/>
        <v>0</v>
      </c>
      <c r="AV39" s="285">
        <f t="shared" si="14"/>
        <v>0</v>
      </c>
      <c r="AW39" s="285">
        <f t="shared" si="14"/>
        <v>0</v>
      </c>
    </row>
    <row r="40" spans="1:49" s="97" customFormat="1" ht="18" customHeight="1">
      <c r="A40" s="111"/>
      <c r="B40" s="115" t="s">
        <v>40</v>
      </c>
      <c r="C40" s="156">
        <f>SUM(D40:E40)</f>
        <v>41</v>
      </c>
      <c r="D40" s="154">
        <f>F40+H40+J40+L40+N40+P40+R40+T40+V40+X40+Z40+AB40+AD40+AJ40+AL40+AN40+AP40+AR40+AT40+AV40</f>
        <v>27</v>
      </c>
      <c r="E40" s="154">
        <f>G40+I40+K40+M40+O40+Q40+S40+U40+W40+Y40+AA40+AC40+AE40+AK40+AM40+AO40+AQ40+AS40+AU40+AW40</f>
        <v>14</v>
      </c>
      <c r="F40" s="153">
        <v>0</v>
      </c>
      <c r="G40" s="153">
        <v>0</v>
      </c>
      <c r="H40" s="153">
        <v>0</v>
      </c>
      <c r="I40" s="153">
        <v>0</v>
      </c>
      <c r="J40" s="153">
        <v>0</v>
      </c>
      <c r="K40" s="153">
        <v>0</v>
      </c>
      <c r="L40" s="153">
        <v>1</v>
      </c>
      <c r="M40" s="153">
        <v>0</v>
      </c>
      <c r="N40" s="153">
        <v>18</v>
      </c>
      <c r="O40" s="153">
        <v>8</v>
      </c>
      <c r="P40" s="153">
        <v>1</v>
      </c>
      <c r="Q40" s="153">
        <v>0</v>
      </c>
      <c r="R40" s="153">
        <v>0</v>
      </c>
      <c r="S40" s="153">
        <v>0</v>
      </c>
      <c r="T40" s="153">
        <v>2</v>
      </c>
      <c r="U40" s="153">
        <v>2</v>
      </c>
      <c r="V40" s="153">
        <v>4</v>
      </c>
      <c r="W40" s="153">
        <v>2</v>
      </c>
      <c r="X40" s="153">
        <v>0</v>
      </c>
      <c r="Y40" s="153">
        <v>0</v>
      </c>
      <c r="Z40" s="153">
        <v>0</v>
      </c>
      <c r="AA40" s="153">
        <v>0</v>
      </c>
      <c r="AB40" s="153">
        <v>0</v>
      </c>
      <c r="AC40" s="153">
        <v>0</v>
      </c>
      <c r="AD40" s="153">
        <v>0</v>
      </c>
      <c r="AE40" s="153">
        <v>0</v>
      </c>
      <c r="AF40" s="107" t="s">
        <v>40</v>
      </c>
      <c r="AG40" s="106"/>
      <c r="AH40" s="111"/>
      <c r="AI40" s="115" t="s">
        <v>40</v>
      </c>
      <c r="AJ40" s="153">
        <v>0</v>
      </c>
      <c r="AK40" s="153">
        <v>0</v>
      </c>
      <c r="AL40" s="153">
        <v>0</v>
      </c>
      <c r="AM40" s="153">
        <v>0</v>
      </c>
      <c r="AN40" s="154">
        <v>1</v>
      </c>
      <c r="AO40" s="153">
        <v>2</v>
      </c>
      <c r="AP40" s="153">
        <v>0</v>
      </c>
      <c r="AQ40" s="153">
        <v>0</v>
      </c>
      <c r="AR40" s="153">
        <v>0</v>
      </c>
      <c r="AS40" s="153">
        <v>0</v>
      </c>
      <c r="AT40" s="153">
        <v>0</v>
      </c>
      <c r="AU40" s="153">
        <v>0</v>
      </c>
      <c r="AV40" s="153">
        <v>0</v>
      </c>
      <c r="AW40" s="153">
        <v>0</v>
      </c>
    </row>
    <row r="41" spans="1:49" s="95" customFormat="1" ht="18" customHeight="1">
      <c r="A41" s="411" t="s">
        <v>223</v>
      </c>
      <c r="B41" s="490"/>
      <c r="C41" s="284">
        <f>SUM(C42:C43)</f>
        <v>70</v>
      </c>
      <c r="D41" s="285">
        <f t="shared" ref="D41:AE41" si="15">SUM(D42:D43)</f>
        <v>40</v>
      </c>
      <c r="E41" s="285">
        <f t="shared" si="15"/>
        <v>30</v>
      </c>
      <c r="F41" s="285">
        <f t="shared" si="15"/>
        <v>1</v>
      </c>
      <c r="G41" s="285">
        <f t="shared" si="15"/>
        <v>0</v>
      </c>
      <c r="H41" s="285">
        <f t="shared" si="15"/>
        <v>0</v>
      </c>
      <c r="I41" s="285">
        <f t="shared" si="15"/>
        <v>0</v>
      </c>
      <c r="J41" s="285">
        <f t="shared" si="15"/>
        <v>0</v>
      </c>
      <c r="K41" s="285">
        <f t="shared" si="15"/>
        <v>0</v>
      </c>
      <c r="L41" s="285">
        <f t="shared" si="15"/>
        <v>1</v>
      </c>
      <c r="M41" s="285">
        <f t="shared" si="15"/>
        <v>1</v>
      </c>
      <c r="N41" s="285">
        <f t="shared" si="15"/>
        <v>15</v>
      </c>
      <c r="O41" s="285">
        <f t="shared" si="15"/>
        <v>11</v>
      </c>
      <c r="P41" s="285">
        <f t="shared" si="15"/>
        <v>0</v>
      </c>
      <c r="Q41" s="285">
        <f t="shared" si="15"/>
        <v>0</v>
      </c>
      <c r="R41" s="285">
        <f t="shared" si="15"/>
        <v>0</v>
      </c>
      <c r="S41" s="285">
        <f>SUM(S42:S43)</f>
        <v>0</v>
      </c>
      <c r="T41" s="285">
        <f t="shared" si="15"/>
        <v>5</v>
      </c>
      <c r="U41" s="285">
        <f t="shared" si="15"/>
        <v>2</v>
      </c>
      <c r="V41" s="285">
        <f t="shared" si="15"/>
        <v>9</v>
      </c>
      <c r="W41" s="285">
        <f t="shared" si="15"/>
        <v>9</v>
      </c>
      <c r="X41" s="285">
        <f t="shared" si="15"/>
        <v>0</v>
      </c>
      <c r="Y41" s="285">
        <f t="shared" si="15"/>
        <v>1</v>
      </c>
      <c r="Z41" s="285">
        <f t="shared" si="15"/>
        <v>0</v>
      </c>
      <c r="AA41" s="285">
        <f t="shared" si="15"/>
        <v>1</v>
      </c>
      <c r="AB41" s="285">
        <f t="shared" si="15"/>
        <v>0</v>
      </c>
      <c r="AC41" s="285">
        <f t="shared" si="15"/>
        <v>0</v>
      </c>
      <c r="AD41" s="285">
        <f t="shared" si="15"/>
        <v>2</v>
      </c>
      <c r="AE41" s="286">
        <f t="shared" si="15"/>
        <v>0</v>
      </c>
      <c r="AF41" s="413" t="s">
        <v>223</v>
      </c>
      <c r="AG41" s="416"/>
      <c r="AH41" s="411" t="s">
        <v>223</v>
      </c>
      <c r="AI41" s="490"/>
      <c r="AJ41" s="285">
        <f t="shared" ref="AJ41:AV41" si="16">SUM(AJ42:AJ43)</f>
        <v>2</v>
      </c>
      <c r="AK41" s="285">
        <f t="shared" si="16"/>
        <v>2</v>
      </c>
      <c r="AL41" s="285">
        <f t="shared" si="16"/>
        <v>0</v>
      </c>
      <c r="AM41" s="285">
        <f>SUM(AM42:AM43)</f>
        <v>0</v>
      </c>
      <c r="AN41" s="285">
        <f t="shared" si="16"/>
        <v>2</v>
      </c>
      <c r="AO41" s="285">
        <f t="shared" si="16"/>
        <v>1</v>
      </c>
      <c r="AP41" s="285">
        <f t="shared" si="16"/>
        <v>1</v>
      </c>
      <c r="AQ41" s="285">
        <f t="shared" si="16"/>
        <v>1</v>
      </c>
      <c r="AR41" s="285">
        <f t="shared" si="16"/>
        <v>0</v>
      </c>
      <c r="AS41" s="285">
        <f t="shared" si="16"/>
        <v>1</v>
      </c>
      <c r="AT41" s="285">
        <f t="shared" si="16"/>
        <v>2</v>
      </c>
      <c r="AU41" s="285">
        <f t="shared" si="16"/>
        <v>0</v>
      </c>
      <c r="AV41" s="285">
        <f t="shared" si="16"/>
        <v>0</v>
      </c>
      <c r="AW41" s="285">
        <f>SUM(AW42:AW43)</f>
        <v>0</v>
      </c>
    </row>
    <row r="42" spans="1:49" s="97" customFormat="1" ht="18" customHeight="1">
      <c r="A42" s="111"/>
      <c r="B42" s="115" t="s">
        <v>41</v>
      </c>
      <c r="C42" s="156">
        <f>SUM(D42:E42)</f>
        <v>70</v>
      </c>
      <c r="D42" s="154">
        <f>F42+H42+J42+L42+N42+P42+R42+T42+V42+X42+Z42+AB42+AD42+AJ42+AL42+AN42+AP42+AR42+AT42+AV42</f>
        <v>40</v>
      </c>
      <c r="E42" s="154">
        <f>G42+I42+K42+M42+O42+Q42+S42+U42+W42+Y42+AA42+AC42+AE42+AK42+AM42+AO42+AQ42+AS42+AU42+AW42</f>
        <v>30</v>
      </c>
      <c r="F42" s="153">
        <v>1</v>
      </c>
      <c r="G42" s="153">
        <v>0</v>
      </c>
      <c r="H42" s="153">
        <v>0</v>
      </c>
      <c r="I42" s="153">
        <v>0</v>
      </c>
      <c r="J42" s="153">
        <v>0</v>
      </c>
      <c r="K42" s="153">
        <v>0</v>
      </c>
      <c r="L42" s="153">
        <v>1</v>
      </c>
      <c r="M42" s="153">
        <v>1</v>
      </c>
      <c r="N42" s="153">
        <v>15</v>
      </c>
      <c r="O42" s="153">
        <v>11</v>
      </c>
      <c r="P42" s="153">
        <v>0</v>
      </c>
      <c r="Q42" s="153">
        <v>0</v>
      </c>
      <c r="R42" s="153">
        <v>0</v>
      </c>
      <c r="S42" s="153">
        <v>0</v>
      </c>
      <c r="T42" s="153">
        <v>5</v>
      </c>
      <c r="U42" s="153">
        <v>2</v>
      </c>
      <c r="V42" s="153">
        <v>9</v>
      </c>
      <c r="W42" s="153">
        <v>9</v>
      </c>
      <c r="X42" s="153">
        <v>0</v>
      </c>
      <c r="Y42" s="153">
        <v>1</v>
      </c>
      <c r="Z42" s="153">
        <v>0</v>
      </c>
      <c r="AA42" s="153">
        <v>1</v>
      </c>
      <c r="AB42" s="153">
        <v>0</v>
      </c>
      <c r="AC42" s="153">
        <v>0</v>
      </c>
      <c r="AD42" s="154">
        <v>2</v>
      </c>
      <c r="AE42" s="153">
        <v>0</v>
      </c>
      <c r="AF42" s="107" t="s">
        <v>41</v>
      </c>
      <c r="AG42" s="106"/>
      <c r="AH42" s="111"/>
      <c r="AI42" s="115" t="s">
        <v>41</v>
      </c>
      <c r="AJ42" s="154">
        <v>2</v>
      </c>
      <c r="AK42" s="154">
        <v>2</v>
      </c>
      <c r="AL42" s="153">
        <v>0</v>
      </c>
      <c r="AM42" s="153">
        <v>0</v>
      </c>
      <c r="AN42" s="154">
        <v>2</v>
      </c>
      <c r="AO42" s="153">
        <v>1</v>
      </c>
      <c r="AP42" s="153">
        <v>1</v>
      </c>
      <c r="AQ42" s="153">
        <v>1</v>
      </c>
      <c r="AR42" s="153">
        <v>0</v>
      </c>
      <c r="AS42" s="153">
        <v>1</v>
      </c>
      <c r="AT42" s="154">
        <v>2</v>
      </c>
      <c r="AU42" s="153">
        <v>0</v>
      </c>
      <c r="AV42" s="153">
        <v>0</v>
      </c>
      <c r="AW42" s="153">
        <v>0</v>
      </c>
    </row>
    <row r="43" spans="1:49" s="97" customFormat="1" ht="18" customHeight="1">
      <c r="A43" s="111"/>
      <c r="B43" s="115" t="s">
        <v>42</v>
      </c>
      <c r="C43" s="156">
        <f>SUM(D43:E43)</f>
        <v>0</v>
      </c>
      <c r="D43" s="154">
        <f>F43+H43+J43+L43+N43+P43+R43+T43+V43+X43+Z43+AB43+AD43+AJ43+AL43+AN43+AP43+AR43+AT43+AV43</f>
        <v>0</v>
      </c>
      <c r="E43" s="154">
        <f>G43+I43+K43+M43+O43+Q43+S43+U43+W43+Y43+AA43+AC43+AE43+AK43+AM43+AO43+AQ43+AS43+AU43+AW43</f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4">
        <v>0</v>
      </c>
      <c r="AE43" s="153">
        <v>0</v>
      </c>
      <c r="AF43" s="107" t="s">
        <v>42</v>
      </c>
      <c r="AG43" s="106"/>
      <c r="AH43" s="111"/>
      <c r="AI43" s="115" t="s">
        <v>42</v>
      </c>
      <c r="AJ43" s="154">
        <v>0</v>
      </c>
      <c r="AK43" s="154">
        <v>0</v>
      </c>
      <c r="AL43" s="153">
        <v>0</v>
      </c>
      <c r="AM43" s="153">
        <v>0</v>
      </c>
      <c r="AN43" s="154">
        <v>0</v>
      </c>
      <c r="AO43" s="153">
        <v>0</v>
      </c>
      <c r="AP43" s="153">
        <v>0</v>
      </c>
      <c r="AQ43" s="153">
        <v>0</v>
      </c>
      <c r="AR43" s="153">
        <v>0</v>
      </c>
      <c r="AS43" s="153">
        <v>0</v>
      </c>
      <c r="AT43" s="154">
        <v>0</v>
      </c>
      <c r="AU43" s="153">
        <v>0</v>
      </c>
      <c r="AV43" s="153">
        <v>0</v>
      </c>
      <c r="AW43" s="153">
        <v>0</v>
      </c>
    </row>
    <row r="44" spans="1:49" s="95" customFormat="1" ht="18" customHeight="1">
      <c r="A44" s="411" t="s">
        <v>224</v>
      </c>
      <c r="B44" s="490"/>
      <c r="C44" s="284">
        <f>SUM(C45:C47)</f>
        <v>98</v>
      </c>
      <c r="D44" s="285">
        <f t="shared" ref="D44:AE44" si="17">SUM(D45:D47)</f>
        <v>53</v>
      </c>
      <c r="E44" s="285">
        <f t="shared" si="17"/>
        <v>45</v>
      </c>
      <c r="F44" s="285">
        <f t="shared" si="17"/>
        <v>0</v>
      </c>
      <c r="G44" s="285">
        <f t="shared" si="17"/>
        <v>0</v>
      </c>
      <c r="H44" s="285">
        <f t="shared" si="17"/>
        <v>1</v>
      </c>
      <c r="I44" s="285">
        <f t="shared" si="17"/>
        <v>0</v>
      </c>
      <c r="J44" s="285">
        <f t="shared" si="17"/>
        <v>0</v>
      </c>
      <c r="K44" s="285">
        <f t="shared" si="17"/>
        <v>0</v>
      </c>
      <c r="L44" s="285">
        <f t="shared" si="17"/>
        <v>5</v>
      </c>
      <c r="M44" s="285">
        <f t="shared" si="17"/>
        <v>3</v>
      </c>
      <c r="N44" s="285">
        <f t="shared" si="17"/>
        <v>12</v>
      </c>
      <c r="O44" s="285">
        <f t="shared" si="17"/>
        <v>4</v>
      </c>
      <c r="P44" s="285">
        <f t="shared" si="17"/>
        <v>0</v>
      </c>
      <c r="Q44" s="285">
        <f t="shared" si="17"/>
        <v>0</v>
      </c>
      <c r="R44" s="285">
        <f t="shared" si="17"/>
        <v>0</v>
      </c>
      <c r="S44" s="285">
        <f>SUM(S45:S47)</f>
        <v>0</v>
      </c>
      <c r="T44" s="285">
        <f t="shared" si="17"/>
        <v>10</v>
      </c>
      <c r="U44" s="285">
        <f t="shared" si="17"/>
        <v>4</v>
      </c>
      <c r="V44" s="285">
        <f t="shared" si="17"/>
        <v>6</v>
      </c>
      <c r="W44" s="285">
        <f t="shared" si="17"/>
        <v>12</v>
      </c>
      <c r="X44" s="285">
        <f t="shared" si="17"/>
        <v>0</v>
      </c>
      <c r="Y44" s="285">
        <f t="shared" si="17"/>
        <v>0</v>
      </c>
      <c r="Z44" s="285">
        <f t="shared" si="17"/>
        <v>0</v>
      </c>
      <c r="AA44" s="285">
        <f t="shared" si="17"/>
        <v>0</v>
      </c>
      <c r="AB44" s="285">
        <f t="shared" si="17"/>
        <v>0</v>
      </c>
      <c r="AC44" s="285">
        <f t="shared" si="17"/>
        <v>0</v>
      </c>
      <c r="AD44" s="285">
        <f t="shared" si="17"/>
        <v>4</v>
      </c>
      <c r="AE44" s="286">
        <f t="shared" si="17"/>
        <v>5</v>
      </c>
      <c r="AF44" s="413" t="s">
        <v>224</v>
      </c>
      <c r="AG44" s="416"/>
      <c r="AH44" s="411" t="s">
        <v>224</v>
      </c>
      <c r="AI44" s="490"/>
      <c r="AJ44" s="285">
        <f t="shared" ref="AJ44:AV44" si="18">SUM(AJ45:AJ47)</f>
        <v>1</v>
      </c>
      <c r="AK44" s="285">
        <f t="shared" si="18"/>
        <v>1</v>
      </c>
      <c r="AL44" s="285">
        <f t="shared" si="18"/>
        <v>0</v>
      </c>
      <c r="AM44" s="285">
        <f>SUM(AM45:AM47)</f>
        <v>0</v>
      </c>
      <c r="AN44" s="285">
        <f t="shared" si="18"/>
        <v>0</v>
      </c>
      <c r="AO44" s="285">
        <f t="shared" si="18"/>
        <v>4</v>
      </c>
      <c r="AP44" s="285">
        <f t="shared" si="18"/>
        <v>2</v>
      </c>
      <c r="AQ44" s="285">
        <f t="shared" si="18"/>
        <v>2</v>
      </c>
      <c r="AR44" s="285">
        <f t="shared" si="18"/>
        <v>1</v>
      </c>
      <c r="AS44" s="285">
        <f t="shared" si="18"/>
        <v>6</v>
      </c>
      <c r="AT44" s="285">
        <f t="shared" si="18"/>
        <v>11</v>
      </c>
      <c r="AU44" s="285">
        <f t="shared" si="18"/>
        <v>4</v>
      </c>
      <c r="AV44" s="285">
        <f t="shared" si="18"/>
        <v>0</v>
      </c>
      <c r="AW44" s="285">
        <f>SUM(AW45:AW47)</f>
        <v>0</v>
      </c>
    </row>
    <row r="45" spans="1:49" s="97" customFormat="1" ht="18" customHeight="1">
      <c r="A45" s="111"/>
      <c r="B45" s="115" t="s">
        <v>43</v>
      </c>
      <c r="C45" s="156">
        <f>SUM(D45:E45)</f>
        <v>70</v>
      </c>
      <c r="D45" s="154">
        <f t="shared" ref="D45:E47" si="19">F45+H45+J45+L45+N45+P45+R45+T45+V45+X45+Z45+AB45+AD45+AJ45+AL45+AN45+AP45+AR45+AT45+AV45</f>
        <v>37</v>
      </c>
      <c r="E45" s="154">
        <f t="shared" si="19"/>
        <v>33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3">
        <v>5</v>
      </c>
      <c r="M45" s="153">
        <v>3</v>
      </c>
      <c r="N45" s="153">
        <v>11</v>
      </c>
      <c r="O45" s="153">
        <v>2</v>
      </c>
      <c r="P45" s="153">
        <v>0</v>
      </c>
      <c r="Q45" s="153">
        <v>0</v>
      </c>
      <c r="R45" s="153">
        <v>0</v>
      </c>
      <c r="S45" s="153">
        <v>0</v>
      </c>
      <c r="T45" s="153">
        <v>8</v>
      </c>
      <c r="U45" s="153">
        <v>4</v>
      </c>
      <c r="V45" s="153">
        <v>5</v>
      </c>
      <c r="W45" s="153">
        <v>10</v>
      </c>
      <c r="X45" s="153">
        <v>0</v>
      </c>
      <c r="Y45" s="153">
        <v>0</v>
      </c>
      <c r="Z45" s="153">
        <v>0</v>
      </c>
      <c r="AA45" s="153">
        <v>0</v>
      </c>
      <c r="AB45" s="153">
        <v>0</v>
      </c>
      <c r="AC45" s="153">
        <v>0</v>
      </c>
      <c r="AD45" s="154">
        <v>4</v>
      </c>
      <c r="AE45" s="155">
        <v>4</v>
      </c>
      <c r="AF45" s="107" t="s">
        <v>43</v>
      </c>
      <c r="AG45" s="106"/>
      <c r="AH45" s="111"/>
      <c r="AI45" s="115" t="s">
        <v>43</v>
      </c>
      <c r="AJ45" s="156">
        <v>1</v>
      </c>
      <c r="AK45" s="154">
        <v>1</v>
      </c>
      <c r="AL45" s="153">
        <v>0</v>
      </c>
      <c r="AM45" s="153">
        <v>0</v>
      </c>
      <c r="AN45" s="153">
        <v>0</v>
      </c>
      <c r="AO45" s="153">
        <v>2</v>
      </c>
      <c r="AP45" s="153">
        <v>1</v>
      </c>
      <c r="AQ45" s="153">
        <v>2</v>
      </c>
      <c r="AR45" s="153">
        <v>0</v>
      </c>
      <c r="AS45" s="153">
        <v>3</v>
      </c>
      <c r="AT45" s="153">
        <v>2</v>
      </c>
      <c r="AU45" s="153">
        <v>2</v>
      </c>
      <c r="AV45" s="153">
        <v>0</v>
      </c>
      <c r="AW45" s="153">
        <v>0</v>
      </c>
    </row>
    <row r="46" spans="1:49" s="97" customFormat="1" ht="18" customHeight="1">
      <c r="A46" s="111"/>
      <c r="B46" s="115" t="s">
        <v>44</v>
      </c>
      <c r="C46" s="156">
        <f>SUM(D46:E46)</f>
        <v>0</v>
      </c>
      <c r="D46" s="154">
        <f t="shared" si="19"/>
        <v>0</v>
      </c>
      <c r="E46" s="154">
        <f t="shared" si="19"/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4">
        <v>0</v>
      </c>
      <c r="AE46" s="155">
        <v>0</v>
      </c>
      <c r="AF46" s="107" t="s">
        <v>44</v>
      </c>
      <c r="AG46" s="106"/>
      <c r="AH46" s="111"/>
      <c r="AI46" s="115" t="s">
        <v>44</v>
      </c>
      <c r="AJ46" s="156">
        <v>0</v>
      </c>
      <c r="AK46" s="154">
        <v>0</v>
      </c>
      <c r="AL46" s="153">
        <v>0</v>
      </c>
      <c r="AM46" s="153">
        <v>0</v>
      </c>
      <c r="AN46" s="153">
        <v>0</v>
      </c>
      <c r="AO46" s="153">
        <v>0</v>
      </c>
      <c r="AP46" s="153">
        <v>0</v>
      </c>
      <c r="AQ46" s="153">
        <v>0</v>
      </c>
      <c r="AR46" s="153">
        <v>0</v>
      </c>
      <c r="AS46" s="153">
        <v>0</v>
      </c>
      <c r="AT46" s="153">
        <v>0</v>
      </c>
      <c r="AU46" s="153">
        <v>0</v>
      </c>
      <c r="AV46" s="153">
        <v>0</v>
      </c>
      <c r="AW46" s="153">
        <v>0</v>
      </c>
    </row>
    <row r="47" spans="1:49" s="97" customFormat="1" ht="18" customHeight="1">
      <c r="A47" s="111"/>
      <c r="B47" s="115" t="s">
        <v>45</v>
      </c>
      <c r="C47" s="156">
        <f>SUM(D47:E47)</f>
        <v>28</v>
      </c>
      <c r="D47" s="154">
        <f t="shared" si="19"/>
        <v>16</v>
      </c>
      <c r="E47" s="154">
        <f t="shared" si="19"/>
        <v>12</v>
      </c>
      <c r="F47" s="153">
        <v>0</v>
      </c>
      <c r="G47" s="153">
        <v>0</v>
      </c>
      <c r="H47" s="153">
        <v>1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1</v>
      </c>
      <c r="O47" s="153">
        <v>2</v>
      </c>
      <c r="P47" s="153">
        <v>0</v>
      </c>
      <c r="Q47" s="153">
        <v>0</v>
      </c>
      <c r="R47" s="153">
        <v>0</v>
      </c>
      <c r="S47" s="153">
        <v>0</v>
      </c>
      <c r="T47" s="153">
        <v>2</v>
      </c>
      <c r="U47" s="153">
        <v>0</v>
      </c>
      <c r="V47" s="153">
        <v>1</v>
      </c>
      <c r="W47" s="153">
        <v>2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3">
        <v>0</v>
      </c>
      <c r="AD47" s="154">
        <v>0</v>
      </c>
      <c r="AE47" s="155">
        <v>1</v>
      </c>
      <c r="AF47" s="107" t="s">
        <v>45</v>
      </c>
      <c r="AG47" s="106"/>
      <c r="AH47" s="111"/>
      <c r="AI47" s="115" t="s">
        <v>45</v>
      </c>
      <c r="AJ47" s="156">
        <v>0</v>
      </c>
      <c r="AK47" s="154">
        <v>0</v>
      </c>
      <c r="AL47" s="153">
        <v>0</v>
      </c>
      <c r="AM47" s="153">
        <v>0</v>
      </c>
      <c r="AN47" s="153">
        <v>0</v>
      </c>
      <c r="AO47" s="153">
        <v>2</v>
      </c>
      <c r="AP47" s="153">
        <v>1</v>
      </c>
      <c r="AQ47" s="153">
        <v>0</v>
      </c>
      <c r="AR47" s="153">
        <v>1</v>
      </c>
      <c r="AS47" s="153">
        <v>3</v>
      </c>
      <c r="AT47" s="153">
        <v>9</v>
      </c>
      <c r="AU47" s="153">
        <v>2</v>
      </c>
      <c r="AV47" s="153">
        <v>0</v>
      </c>
      <c r="AW47" s="153">
        <v>0</v>
      </c>
    </row>
    <row r="48" spans="1:49" s="95" customFormat="1" ht="18" customHeight="1">
      <c r="A48" s="411" t="s">
        <v>225</v>
      </c>
      <c r="B48" s="490"/>
      <c r="C48" s="284">
        <f t="shared" ref="C48:AE48" si="20">SUM(C49:C51)</f>
        <v>95</v>
      </c>
      <c r="D48" s="285">
        <f t="shared" si="20"/>
        <v>66</v>
      </c>
      <c r="E48" s="285">
        <f t="shared" si="20"/>
        <v>29</v>
      </c>
      <c r="F48" s="285">
        <f t="shared" si="20"/>
        <v>0</v>
      </c>
      <c r="G48" s="285">
        <f t="shared" si="20"/>
        <v>0</v>
      </c>
      <c r="H48" s="285">
        <f t="shared" si="20"/>
        <v>1</v>
      </c>
      <c r="I48" s="285">
        <f t="shared" si="20"/>
        <v>0</v>
      </c>
      <c r="J48" s="285">
        <f t="shared" si="20"/>
        <v>0</v>
      </c>
      <c r="K48" s="285">
        <f t="shared" si="20"/>
        <v>0</v>
      </c>
      <c r="L48" s="285">
        <f t="shared" si="20"/>
        <v>9</v>
      </c>
      <c r="M48" s="285">
        <f t="shared" si="20"/>
        <v>2</v>
      </c>
      <c r="N48" s="285">
        <f t="shared" si="20"/>
        <v>38</v>
      </c>
      <c r="O48" s="285">
        <f t="shared" si="20"/>
        <v>14</v>
      </c>
      <c r="P48" s="285">
        <f t="shared" si="20"/>
        <v>0</v>
      </c>
      <c r="Q48" s="285">
        <f t="shared" si="20"/>
        <v>0</v>
      </c>
      <c r="R48" s="285">
        <f t="shared" si="20"/>
        <v>1</v>
      </c>
      <c r="S48" s="285">
        <f>SUM(S49:S51)</f>
        <v>0</v>
      </c>
      <c r="T48" s="285">
        <f t="shared" si="20"/>
        <v>2</v>
      </c>
      <c r="U48" s="285">
        <f t="shared" si="20"/>
        <v>0</v>
      </c>
      <c r="V48" s="285">
        <f t="shared" si="20"/>
        <v>9</v>
      </c>
      <c r="W48" s="285">
        <f t="shared" si="20"/>
        <v>8</v>
      </c>
      <c r="X48" s="285">
        <f t="shared" si="20"/>
        <v>0</v>
      </c>
      <c r="Y48" s="285">
        <f t="shared" si="20"/>
        <v>0</v>
      </c>
      <c r="Z48" s="285">
        <f t="shared" si="20"/>
        <v>0</v>
      </c>
      <c r="AA48" s="285">
        <f t="shared" si="20"/>
        <v>0</v>
      </c>
      <c r="AB48" s="285">
        <f t="shared" si="20"/>
        <v>1</v>
      </c>
      <c r="AC48" s="285">
        <f t="shared" si="20"/>
        <v>1</v>
      </c>
      <c r="AD48" s="285">
        <f t="shared" si="20"/>
        <v>0</v>
      </c>
      <c r="AE48" s="286">
        <f t="shared" si="20"/>
        <v>0</v>
      </c>
      <c r="AF48" s="413" t="s">
        <v>225</v>
      </c>
      <c r="AG48" s="416"/>
      <c r="AH48" s="411" t="s">
        <v>225</v>
      </c>
      <c r="AI48" s="490"/>
      <c r="AJ48" s="285">
        <f t="shared" ref="AJ48:AU48" si="21">SUM(AJ49:AJ51)</f>
        <v>1</v>
      </c>
      <c r="AK48" s="285">
        <f t="shared" si="21"/>
        <v>0</v>
      </c>
      <c r="AL48" s="285">
        <f t="shared" si="21"/>
        <v>0</v>
      </c>
      <c r="AM48" s="285">
        <f>SUM(AM49:AM51)</f>
        <v>0</v>
      </c>
      <c r="AN48" s="285">
        <f t="shared" si="21"/>
        <v>1</v>
      </c>
      <c r="AO48" s="285">
        <f t="shared" si="21"/>
        <v>1</v>
      </c>
      <c r="AP48" s="285">
        <f t="shared" si="21"/>
        <v>0</v>
      </c>
      <c r="AQ48" s="285">
        <f t="shared" si="21"/>
        <v>1</v>
      </c>
      <c r="AR48" s="285">
        <f t="shared" si="21"/>
        <v>1</v>
      </c>
      <c r="AS48" s="285">
        <f t="shared" si="21"/>
        <v>1</v>
      </c>
      <c r="AT48" s="285">
        <f t="shared" si="21"/>
        <v>2</v>
      </c>
      <c r="AU48" s="285">
        <f t="shared" si="21"/>
        <v>1</v>
      </c>
      <c r="AV48" s="285">
        <v>0</v>
      </c>
      <c r="AW48" s="285">
        <f>SUM(AW49:AW51)</f>
        <v>0</v>
      </c>
    </row>
    <row r="49" spans="1:49" s="97" customFormat="1" ht="18" customHeight="1">
      <c r="A49" s="111"/>
      <c r="B49" s="115" t="s">
        <v>46</v>
      </c>
      <c r="C49" s="156">
        <f>SUM(D49:E49)</f>
        <v>95</v>
      </c>
      <c r="D49" s="154">
        <f t="shared" ref="D49:E51" si="22">F49+H49+J49+L49+N49+P49+R49+T49+V49+X49+Z49+AB49+AD49+AJ49+AL49+AN49+AP49+AR49+AT49+AV49</f>
        <v>66</v>
      </c>
      <c r="E49" s="154">
        <f t="shared" si="22"/>
        <v>29</v>
      </c>
      <c r="F49" s="153">
        <v>0</v>
      </c>
      <c r="G49" s="153">
        <v>0</v>
      </c>
      <c r="H49" s="153">
        <v>1</v>
      </c>
      <c r="I49" s="153">
        <v>0</v>
      </c>
      <c r="J49" s="153">
        <v>0</v>
      </c>
      <c r="K49" s="153">
        <v>0</v>
      </c>
      <c r="L49" s="153">
        <v>9</v>
      </c>
      <c r="M49" s="153">
        <v>2</v>
      </c>
      <c r="N49" s="153">
        <v>38</v>
      </c>
      <c r="O49" s="153">
        <v>14</v>
      </c>
      <c r="P49" s="153">
        <v>0</v>
      </c>
      <c r="Q49" s="153">
        <v>0</v>
      </c>
      <c r="R49" s="153">
        <v>1</v>
      </c>
      <c r="S49" s="153">
        <v>0</v>
      </c>
      <c r="T49" s="153">
        <v>2</v>
      </c>
      <c r="U49" s="153">
        <v>0</v>
      </c>
      <c r="V49" s="153">
        <v>9</v>
      </c>
      <c r="W49" s="153">
        <v>8</v>
      </c>
      <c r="X49" s="153">
        <v>0</v>
      </c>
      <c r="Y49" s="153">
        <v>0</v>
      </c>
      <c r="Z49" s="153">
        <v>0</v>
      </c>
      <c r="AA49" s="153">
        <v>0</v>
      </c>
      <c r="AB49" s="153">
        <v>1</v>
      </c>
      <c r="AC49" s="153">
        <v>1</v>
      </c>
      <c r="AD49" s="153">
        <v>0</v>
      </c>
      <c r="AE49" s="153">
        <v>0</v>
      </c>
      <c r="AF49" s="107" t="s">
        <v>46</v>
      </c>
      <c r="AG49" s="106"/>
      <c r="AH49" s="111"/>
      <c r="AI49" s="115" t="s">
        <v>46</v>
      </c>
      <c r="AJ49" s="153">
        <v>1</v>
      </c>
      <c r="AK49" s="153">
        <v>0</v>
      </c>
      <c r="AL49" s="153">
        <v>0</v>
      </c>
      <c r="AM49" s="153">
        <v>0</v>
      </c>
      <c r="AN49" s="153">
        <v>1</v>
      </c>
      <c r="AO49" s="153">
        <v>1</v>
      </c>
      <c r="AP49" s="153">
        <v>0</v>
      </c>
      <c r="AQ49" s="153">
        <v>1</v>
      </c>
      <c r="AR49" s="153">
        <v>1</v>
      </c>
      <c r="AS49" s="153">
        <v>1</v>
      </c>
      <c r="AT49" s="153">
        <v>2</v>
      </c>
      <c r="AU49" s="153">
        <v>1</v>
      </c>
      <c r="AV49" s="153">
        <v>0</v>
      </c>
      <c r="AW49" s="153">
        <v>0</v>
      </c>
    </row>
    <row r="50" spans="1:49" s="97" customFormat="1" ht="18" customHeight="1">
      <c r="A50" s="111"/>
      <c r="B50" s="115" t="s">
        <v>47</v>
      </c>
      <c r="C50" s="156">
        <f>SUM(D50:E50)</f>
        <v>0</v>
      </c>
      <c r="D50" s="154">
        <f t="shared" si="22"/>
        <v>0</v>
      </c>
      <c r="E50" s="154">
        <f t="shared" si="22"/>
        <v>0</v>
      </c>
      <c r="F50" s="153">
        <v>0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0</v>
      </c>
      <c r="AE50" s="153">
        <v>0</v>
      </c>
      <c r="AF50" s="107" t="s">
        <v>47</v>
      </c>
      <c r="AG50" s="106"/>
      <c r="AH50" s="111"/>
      <c r="AI50" s="115" t="s">
        <v>47</v>
      </c>
      <c r="AJ50" s="153">
        <v>0</v>
      </c>
      <c r="AK50" s="153">
        <v>0</v>
      </c>
      <c r="AL50" s="153">
        <v>0</v>
      </c>
      <c r="AM50" s="153">
        <v>0</v>
      </c>
      <c r="AN50" s="153">
        <v>0</v>
      </c>
      <c r="AO50" s="153">
        <v>0</v>
      </c>
      <c r="AP50" s="153">
        <v>0</v>
      </c>
      <c r="AQ50" s="153">
        <v>0</v>
      </c>
      <c r="AR50" s="153">
        <v>0</v>
      </c>
      <c r="AS50" s="153">
        <v>0</v>
      </c>
      <c r="AT50" s="153">
        <v>0</v>
      </c>
      <c r="AU50" s="153">
        <v>0</v>
      </c>
      <c r="AV50" s="153">
        <v>0</v>
      </c>
      <c r="AW50" s="153">
        <v>0</v>
      </c>
    </row>
    <row r="51" spans="1:49" s="97" customFormat="1" ht="18" customHeight="1">
      <c r="A51" s="111"/>
      <c r="B51" s="115" t="s">
        <v>48</v>
      </c>
      <c r="C51" s="156">
        <f>SUM(D51:E51)</f>
        <v>0</v>
      </c>
      <c r="D51" s="154">
        <f t="shared" si="22"/>
        <v>0</v>
      </c>
      <c r="E51" s="154">
        <f t="shared" si="22"/>
        <v>0</v>
      </c>
      <c r="F51" s="153">
        <v>0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0</v>
      </c>
      <c r="P51" s="153">
        <v>0</v>
      </c>
      <c r="Q51" s="153">
        <v>0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0</v>
      </c>
      <c r="AA51" s="153">
        <v>0</v>
      </c>
      <c r="AB51" s="153">
        <v>0</v>
      </c>
      <c r="AC51" s="153">
        <v>0</v>
      </c>
      <c r="AD51" s="153">
        <v>0</v>
      </c>
      <c r="AE51" s="153">
        <v>0</v>
      </c>
      <c r="AF51" s="107" t="s">
        <v>48</v>
      </c>
      <c r="AG51" s="106"/>
      <c r="AH51" s="111"/>
      <c r="AI51" s="115" t="s">
        <v>48</v>
      </c>
      <c r="AJ51" s="153">
        <v>0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0</v>
      </c>
      <c r="AV51" s="153">
        <v>0</v>
      </c>
      <c r="AW51" s="153">
        <v>0</v>
      </c>
    </row>
    <row r="52" spans="1:49" s="99" customFormat="1" ht="18" customHeight="1">
      <c r="A52" s="411" t="s">
        <v>226</v>
      </c>
      <c r="B52" s="490"/>
      <c r="C52" s="284">
        <f>SUM(C53:C54)</f>
        <v>86</v>
      </c>
      <c r="D52" s="285">
        <f t="shared" ref="D52:AE52" si="23">SUM(D53:D54)</f>
        <v>41</v>
      </c>
      <c r="E52" s="285">
        <f t="shared" si="23"/>
        <v>45</v>
      </c>
      <c r="F52" s="285">
        <f t="shared" si="23"/>
        <v>2</v>
      </c>
      <c r="G52" s="285">
        <f t="shared" si="23"/>
        <v>0</v>
      </c>
      <c r="H52" s="285">
        <f t="shared" si="23"/>
        <v>0</v>
      </c>
      <c r="I52" s="285">
        <f t="shared" si="23"/>
        <v>0</v>
      </c>
      <c r="J52" s="285">
        <f t="shared" si="23"/>
        <v>0</v>
      </c>
      <c r="K52" s="285">
        <f t="shared" si="23"/>
        <v>0</v>
      </c>
      <c r="L52" s="285">
        <f t="shared" si="23"/>
        <v>2</v>
      </c>
      <c r="M52" s="285">
        <f t="shared" si="23"/>
        <v>0</v>
      </c>
      <c r="N52" s="285">
        <f t="shared" si="23"/>
        <v>30</v>
      </c>
      <c r="O52" s="285">
        <f t="shared" si="23"/>
        <v>24</v>
      </c>
      <c r="P52" s="285">
        <f t="shared" si="23"/>
        <v>0</v>
      </c>
      <c r="Q52" s="285">
        <f t="shared" si="23"/>
        <v>1</v>
      </c>
      <c r="R52" s="285">
        <f t="shared" si="23"/>
        <v>0</v>
      </c>
      <c r="S52" s="285">
        <f>SUM(S53:S54)</f>
        <v>0</v>
      </c>
      <c r="T52" s="285">
        <f t="shared" si="23"/>
        <v>0</v>
      </c>
      <c r="U52" s="285">
        <f t="shared" si="23"/>
        <v>5</v>
      </c>
      <c r="V52" s="285">
        <f t="shared" si="23"/>
        <v>0</v>
      </c>
      <c r="W52" s="285">
        <f t="shared" si="23"/>
        <v>2</v>
      </c>
      <c r="X52" s="285">
        <f t="shared" si="23"/>
        <v>0</v>
      </c>
      <c r="Y52" s="285">
        <f t="shared" si="23"/>
        <v>0</v>
      </c>
      <c r="Z52" s="285">
        <f t="shared" si="23"/>
        <v>0</v>
      </c>
      <c r="AA52" s="285">
        <f t="shared" si="23"/>
        <v>0</v>
      </c>
      <c r="AB52" s="285">
        <f t="shared" si="23"/>
        <v>0</v>
      </c>
      <c r="AC52" s="285">
        <f t="shared" si="23"/>
        <v>0</v>
      </c>
      <c r="AD52" s="285">
        <f t="shared" si="23"/>
        <v>1</v>
      </c>
      <c r="AE52" s="286">
        <f t="shared" si="23"/>
        <v>3</v>
      </c>
      <c r="AF52" s="413" t="s">
        <v>226</v>
      </c>
      <c r="AG52" s="416"/>
      <c r="AH52" s="411" t="s">
        <v>226</v>
      </c>
      <c r="AI52" s="490"/>
      <c r="AJ52" s="285">
        <f t="shared" ref="AJ52:AV52" si="24">SUM(AJ53:AJ54)</f>
        <v>1</v>
      </c>
      <c r="AK52" s="285">
        <f t="shared" si="24"/>
        <v>3</v>
      </c>
      <c r="AL52" s="285">
        <f t="shared" si="24"/>
        <v>0</v>
      </c>
      <c r="AM52" s="285">
        <f>SUM(AM53:AM54)</f>
        <v>0</v>
      </c>
      <c r="AN52" s="285">
        <f t="shared" si="24"/>
        <v>1</v>
      </c>
      <c r="AO52" s="285">
        <f t="shared" si="24"/>
        <v>3</v>
      </c>
      <c r="AP52" s="285">
        <f t="shared" si="24"/>
        <v>1</v>
      </c>
      <c r="AQ52" s="285">
        <f t="shared" si="24"/>
        <v>2</v>
      </c>
      <c r="AR52" s="285">
        <f t="shared" si="24"/>
        <v>1</v>
      </c>
      <c r="AS52" s="285">
        <f t="shared" si="24"/>
        <v>0</v>
      </c>
      <c r="AT52" s="285">
        <f t="shared" si="24"/>
        <v>2</v>
      </c>
      <c r="AU52" s="285">
        <f t="shared" si="24"/>
        <v>2</v>
      </c>
      <c r="AV52" s="285">
        <f t="shared" si="24"/>
        <v>0</v>
      </c>
      <c r="AW52" s="285">
        <f>SUM(AW53:AW54)</f>
        <v>0</v>
      </c>
    </row>
    <row r="53" spans="1:49" s="97" customFormat="1" ht="18" customHeight="1">
      <c r="A53" s="111"/>
      <c r="B53" s="115" t="s">
        <v>49</v>
      </c>
      <c r="C53" s="156">
        <f>SUM(D53:E53)</f>
        <v>31</v>
      </c>
      <c r="D53" s="154">
        <f>F53+H53+J53+L53+N53+P53+R53+T53+V53+X53+Z53+AB53+AD53+AJ53+AL53+AN53+AP53+AR53+AT53+AV53</f>
        <v>22</v>
      </c>
      <c r="E53" s="154">
        <f>G53+I53+K53+M53+O53+Q53+S53+U53+W53+Y53+AA53+AC53+AE53+AK53+AM53+AO53+AQ53+AS53+AU53+AW53</f>
        <v>9</v>
      </c>
      <c r="F53" s="153">
        <v>2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1</v>
      </c>
      <c r="M53" s="153">
        <v>0</v>
      </c>
      <c r="N53" s="153">
        <v>15</v>
      </c>
      <c r="O53" s="153">
        <v>6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1</v>
      </c>
      <c r="V53" s="153">
        <v>0</v>
      </c>
      <c r="W53" s="153">
        <v>0</v>
      </c>
      <c r="X53" s="153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0</v>
      </c>
      <c r="AD53" s="154">
        <v>1</v>
      </c>
      <c r="AE53" s="155">
        <v>0</v>
      </c>
      <c r="AF53" s="107" t="s">
        <v>49</v>
      </c>
      <c r="AG53" s="106"/>
      <c r="AH53" s="111"/>
      <c r="AI53" s="115" t="s">
        <v>49</v>
      </c>
      <c r="AJ53" s="156">
        <v>0</v>
      </c>
      <c r="AK53" s="154">
        <v>0</v>
      </c>
      <c r="AL53" s="153">
        <v>0</v>
      </c>
      <c r="AM53" s="153">
        <v>0</v>
      </c>
      <c r="AN53" s="154">
        <v>1</v>
      </c>
      <c r="AO53" s="154">
        <v>0</v>
      </c>
      <c r="AP53" s="154">
        <v>1</v>
      </c>
      <c r="AQ53" s="153">
        <v>1</v>
      </c>
      <c r="AR53" s="154">
        <v>1</v>
      </c>
      <c r="AS53" s="153">
        <v>0</v>
      </c>
      <c r="AT53" s="153">
        <v>0</v>
      </c>
      <c r="AU53" s="153">
        <v>1</v>
      </c>
      <c r="AV53" s="153">
        <v>0</v>
      </c>
      <c r="AW53" s="153">
        <v>0</v>
      </c>
    </row>
    <row r="54" spans="1:49" s="96" customFormat="1" ht="18" customHeight="1">
      <c r="A54" s="111"/>
      <c r="B54" s="115" t="s">
        <v>64</v>
      </c>
      <c r="C54" s="156">
        <f>SUM(D54:E54)</f>
        <v>55</v>
      </c>
      <c r="D54" s="154">
        <f>F54+H54+J54+L54+N54+P54+R54+T54+V54+X54+Z54+AB54+AD54+AJ54+AL54+AN54+AP54+AR54+AT54+AV54</f>
        <v>19</v>
      </c>
      <c r="E54" s="154">
        <f>G54+I54+K54+M54+O54+Q54+S54+U54+W54+Y54+AA54+AC54+AE54+AK54+AM54+AO54+AQ54+AS54+AU54+AW54</f>
        <v>36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3">
        <v>1</v>
      </c>
      <c r="M54" s="153">
        <v>0</v>
      </c>
      <c r="N54" s="153">
        <v>15</v>
      </c>
      <c r="O54" s="153">
        <v>18</v>
      </c>
      <c r="P54" s="153">
        <v>0</v>
      </c>
      <c r="Q54" s="153">
        <v>1</v>
      </c>
      <c r="R54" s="153">
        <v>0</v>
      </c>
      <c r="S54" s="153">
        <v>0</v>
      </c>
      <c r="T54" s="153">
        <v>0</v>
      </c>
      <c r="U54" s="153">
        <v>4</v>
      </c>
      <c r="V54" s="153">
        <v>0</v>
      </c>
      <c r="W54" s="153">
        <v>2</v>
      </c>
      <c r="X54" s="153">
        <v>0</v>
      </c>
      <c r="Y54" s="153">
        <v>0</v>
      </c>
      <c r="Z54" s="153">
        <v>0</v>
      </c>
      <c r="AA54" s="153">
        <v>0</v>
      </c>
      <c r="AB54" s="153">
        <v>0</v>
      </c>
      <c r="AC54" s="153">
        <v>0</v>
      </c>
      <c r="AD54" s="154">
        <v>0</v>
      </c>
      <c r="AE54" s="155">
        <v>3</v>
      </c>
      <c r="AF54" s="107" t="s">
        <v>64</v>
      </c>
      <c r="AG54" s="106"/>
      <c r="AH54" s="111"/>
      <c r="AI54" s="115" t="s">
        <v>64</v>
      </c>
      <c r="AJ54" s="156">
        <v>1</v>
      </c>
      <c r="AK54" s="154">
        <v>3</v>
      </c>
      <c r="AL54" s="153">
        <v>0</v>
      </c>
      <c r="AM54" s="153">
        <v>0</v>
      </c>
      <c r="AN54" s="154">
        <v>0</v>
      </c>
      <c r="AO54" s="154">
        <v>3</v>
      </c>
      <c r="AP54" s="154">
        <v>0</v>
      </c>
      <c r="AQ54" s="153">
        <v>1</v>
      </c>
      <c r="AR54" s="154">
        <v>0</v>
      </c>
      <c r="AS54" s="153">
        <v>0</v>
      </c>
      <c r="AT54" s="153">
        <v>2</v>
      </c>
      <c r="AU54" s="153">
        <v>1</v>
      </c>
      <c r="AV54" s="153">
        <v>0</v>
      </c>
      <c r="AW54" s="153">
        <v>0</v>
      </c>
    </row>
    <row r="55" spans="1:49" s="95" customFormat="1" ht="18" customHeight="1">
      <c r="A55" s="411" t="s">
        <v>227</v>
      </c>
      <c r="B55" s="419"/>
      <c r="C55" s="284">
        <f>SUM(C56:C57)</f>
        <v>128</v>
      </c>
      <c r="D55" s="285">
        <f t="shared" ref="D55:AE55" si="25">SUM(D56:D57)</f>
        <v>63</v>
      </c>
      <c r="E55" s="285">
        <f t="shared" si="25"/>
        <v>65</v>
      </c>
      <c r="F55" s="285">
        <f t="shared" si="25"/>
        <v>2</v>
      </c>
      <c r="G55" s="285">
        <f t="shared" si="25"/>
        <v>1</v>
      </c>
      <c r="H55" s="285">
        <f t="shared" si="25"/>
        <v>0</v>
      </c>
      <c r="I55" s="285">
        <f t="shared" si="25"/>
        <v>0</v>
      </c>
      <c r="J55" s="285">
        <f t="shared" si="25"/>
        <v>0</v>
      </c>
      <c r="K55" s="285">
        <f t="shared" si="25"/>
        <v>0</v>
      </c>
      <c r="L55" s="285">
        <f t="shared" si="25"/>
        <v>10</v>
      </c>
      <c r="M55" s="285">
        <f t="shared" si="25"/>
        <v>1</v>
      </c>
      <c r="N55" s="285">
        <f t="shared" si="25"/>
        <v>33</v>
      </c>
      <c r="O55" s="285">
        <f t="shared" si="25"/>
        <v>27</v>
      </c>
      <c r="P55" s="285">
        <f t="shared" si="25"/>
        <v>1</v>
      </c>
      <c r="Q55" s="285">
        <f t="shared" si="25"/>
        <v>1</v>
      </c>
      <c r="R55" s="285">
        <f t="shared" si="25"/>
        <v>0</v>
      </c>
      <c r="S55" s="285">
        <f>SUM(S56:S57)</f>
        <v>0</v>
      </c>
      <c r="T55" s="285">
        <f t="shared" si="25"/>
        <v>1</v>
      </c>
      <c r="U55" s="285">
        <f t="shared" si="25"/>
        <v>1</v>
      </c>
      <c r="V55" s="285">
        <f t="shared" si="25"/>
        <v>5</v>
      </c>
      <c r="W55" s="285">
        <f t="shared" si="25"/>
        <v>7</v>
      </c>
      <c r="X55" s="285">
        <f t="shared" si="25"/>
        <v>0</v>
      </c>
      <c r="Y55" s="285">
        <f t="shared" si="25"/>
        <v>0</v>
      </c>
      <c r="Z55" s="285">
        <f t="shared" si="25"/>
        <v>0</v>
      </c>
      <c r="AA55" s="285">
        <f t="shared" si="25"/>
        <v>0</v>
      </c>
      <c r="AB55" s="285">
        <f t="shared" si="25"/>
        <v>0</v>
      </c>
      <c r="AC55" s="285">
        <f t="shared" si="25"/>
        <v>1</v>
      </c>
      <c r="AD55" s="285">
        <f t="shared" si="25"/>
        <v>0</v>
      </c>
      <c r="AE55" s="286">
        <f t="shared" si="25"/>
        <v>6</v>
      </c>
      <c r="AF55" s="413" t="s">
        <v>227</v>
      </c>
      <c r="AG55" s="414"/>
      <c r="AH55" s="411" t="s">
        <v>227</v>
      </c>
      <c r="AI55" s="490"/>
      <c r="AJ55" s="285">
        <f t="shared" ref="AJ55:AV55" si="26">SUM(AJ56:AJ57)</f>
        <v>2</v>
      </c>
      <c r="AK55" s="285">
        <f t="shared" si="26"/>
        <v>3</v>
      </c>
      <c r="AL55" s="285">
        <f t="shared" si="26"/>
        <v>0</v>
      </c>
      <c r="AM55" s="285">
        <f>SUM(AM56:AM57)</f>
        <v>0</v>
      </c>
      <c r="AN55" s="285">
        <f t="shared" si="26"/>
        <v>1</v>
      </c>
      <c r="AO55" s="285">
        <f t="shared" si="26"/>
        <v>8</v>
      </c>
      <c r="AP55" s="285">
        <f t="shared" si="26"/>
        <v>0</v>
      </c>
      <c r="AQ55" s="285">
        <f t="shared" si="26"/>
        <v>5</v>
      </c>
      <c r="AR55" s="285">
        <f t="shared" si="26"/>
        <v>2</v>
      </c>
      <c r="AS55" s="285">
        <f t="shared" si="26"/>
        <v>0</v>
      </c>
      <c r="AT55" s="285">
        <f t="shared" si="26"/>
        <v>5</v>
      </c>
      <c r="AU55" s="285">
        <f t="shared" si="26"/>
        <v>4</v>
      </c>
      <c r="AV55" s="285">
        <f t="shared" si="26"/>
        <v>1</v>
      </c>
      <c r="AW55" s="285">
        <f>SUM(AW56:AW57)</f>
        <v>0</v>
      </c>
    </row>
    <row r="56" spans="1:49" s="97" customFormat="1" ht="18" customHeight="1">
      <c r="A56" s="114"/>
      <c r="B56" s="115" t="s">
        <v>50</v>
      </c>
      <c r="C56" s="156">
        <f>SUM(D56:E56)</f>
        <v>35</v>
      </c>
      <c r="D56" s="154">
        <f>F56+H56+J56+L56+N56+P56+R56+T56+V56+X56+Z56+AB56+AD56+AJ56+AL56+AN56+AP56+AR56+AT56+AV56</f>
        <v>17</v>
      </c>
      <c r="E56" s="154">
        <f>G56+I56+K56+M56+O56+Q56+S56+U56+W56+Y56+AA56+AC56+AE56+AK56+AM56+AO56+AQ56+AS56+AU56+AW56</f>
        <v>18</v>
      </c>
      <c r="F56" s="153">
        <v>0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2</v>
      </c>
      <c r="M56" s="153">
        <v>0</v>
      </c>
      <c r="N56" s="153">
        <v>11</v>
      </c>
      <c r="O56" s="153">
        <v>7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1</v>
      </c>
      <c r="V56" s="153">
        <v>2</v>
      </c>
      <c r="W56" s="153">
        <v>2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53">
        <v>0</v>
      </c>
      <c r="AD56" s="153">
        <v>0</v>
      </c>
      <c r="AE56" s="155">
        <v>5</v>
      </c>
      <c r="AF56" s="107" t="s">
        <v>50</v>
      </c>
      <c r="AG56" s="106"/>
      <c r="AH56" s="114"/>
      <c r="AI56" s="115" t="s">
        <v>50</v>
      </c>
      <c r="AJ56" s="156">
        <v>0</v>
      </c>
      <c r="AK56" s="154">
        <v>0</v>
      </c>
      <c r="AL56" s="153">
        <v>0</v>
      </c>
      <c r="AM56" s="153">
        <v>0</v>
      </c>
      <c r="AN56" s="154">
        <v>0</v>
      </c>
      <c r="AO56" s="153">
        <v>1</v>
      </c>
      <c r="AP56" s="153">
        <v>0</v>
      </c>
      <c r="AQ56" s="153">
        <v>1</v>
      </c>
      <c r="AR56" s="153">
        <v>0</v>
      </c>
      <c r="AS56" s="153">
        <v>0</v>
      </c>
      <c r="AT56" s="153">
        <v>1</v>
      </c>
      <c r="AU56" s="153">
        <v>1</v>
      </c>
      <c r="AV56" s="153">
        <v>1</v>
      </c>
      <c r="AW56" s="153">
        <v>0</v>
      </c>
    </row>
    <row r="57" spans="1:49" s="97" customFormat="1" ht="18" customHeight="1">
      <c r="A57" s="114"/>
      <c r="B57" s="115" t="s">
        <v>165</v>
      </c>
      <c r="C57" s="156">
        <f>SUM(D57:E57)</f>
        <v>93</v>
      </c>
      <c r="D57" s="154">
        <f>F57+H57+J57+L57+N57+P57+R57+T57+V57+X57+Z57+AB57+AD57+AJ57+AL57+AN57+AP57+AR57+AT57+AV57</f>
        <v>46</v>
      </c>
      <c r="E57" s="154">
        <f>G57+I57+K57+M57+O57+Q57+S57+U57+W57+Y57+AA57+AC57+AE57+AK57+AM57+AO57+AQ57+AS57+AU57+AW57</f>
        <v>47</v>
      </c>
      <c r="F57" s="153">
        <v>2</v>
      </c>
      <c r="G57" s="153">
        <v>1</v>
      </c>
      <c r="H57" s="153">
        <v>0</v>
      </c>
      <c r="I57" s="153">
        <v>0</v>
      </c>
      <c r="J57" s="153">
        <v>0</v>
      </c>
      <c r="K57" s="153">
        <v>0</v>
      </c>
      <c r="L57" s="153">
        <v>8</v>
      </c>
      <c r="M57" s="153">
        <v>1</v>
      </c>
      <c r="N57" s="153">
        <v>22</v>
      </c>
      <c r="O57" s="153">
        <v>20</v>
      </c>
      <c r="P57" s="153">
        <v>1</v>
      </c>
      <c r="Q57" s="153">
        <v>1</v>
      </c>
      <c r="R57" s="153">
        <v>0</v>
      </c>
      <c r="S57" s="153">
        <v>0</v>
      </c>
      <c r="T57" s="153">
        <v>1</v>
      </c>
      <c r="U57" s="153">
        <v>0</v>
      </c>
      <c r="V57" s="153">
        <v>3</v>
      </c>
      <c r="W57" s="153">
        <v>5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53">
        <v>1</v>
      </c>
      <c r="AD57" s="153">
        <v>0</v>
      </c>
      <c r="AE57" s="155">
        <v>1</v>
      </c>
      <c r="AF57" s="107" t="s">
        <v>165</v>
      </c>
      <c r="AG57" s="106"/>
      <c r="AH57" s="114"/>
      <c r="AI57" s="115" t="s">
        <v>167</v>
      </c>
      <c r="AJ57" s="156">
        <v>2</v>
      </c>
      <c r="AK57" s="154">
        <v>3</v>
      </c>
      <c r="AL57" s="153">
        <v>0</v>
      </c>
      <c r="AM57" s="153">
        <v>0</v>
      </c>
      <c r="AN57" s="154">
        <v>1</v>
      </c>
      <c r="AO57" s="153">
        <v>7</v>
      </c>
      <c r="AP57" s="153">
        <v>0</v>
      </c>
      <c r="AQ57" s="153">
        <v>4</v>
      </c>
      <c r="AR57" s="153">
        <v>2</v>
      </c>
      <c r="AS57" s="153">
        <v>0</v>
      </c>
      <c r="AT57" s="153">
        <v>4</v>
      </c>
      <c r="AU57" s="153">
        <v>3</v>
      </c>
      <c r="AV57" s="153">
        <v>0</v>
      </c>
      <c r="AW57" s="153">
        <v>0</v>
      </c>
    </row>
    <row r="58" spans="1:49" s="95" customFormat="1" ht="18" customHeight="1">
      <c r="A58" s="411" t="s">
        <v>228</v>
      </c>
      <c r="B58" s="490"/>
      <c r="C58" s="284">
        <f>C59</f>
        <v>0</v>
      </c>
      <c r="D58" s="285">
        <f t="shared" ref="D58:AE58" si="27">D59</f>
        <v>0</v>
      </c>
      <c r="E58" s="285">
        <f t="shared" si="27"/>
        <v>0</v>
      </c>
      <c r="F58" s="285">
        <f t="shared" si="27"/>
        <v>0</v>
      </c>
      <c r="G58" s="285">
        <f t="shared" si="27"/>
        <v>0</v>
      </c>
      <c r="H58" s="285">
        <f t="shared" si="27"/>
        <v>0</v>
      </c>
      <c r="I58" s="285">
        <f t="shared" si="27"/>
        <v>0</v>
      </c>
      <c r="J58" s="285">
        <f t="shared" si="27"/>
        <v>0</v>
      </c>
      <c r="K58" s="285">
        <f t="shared" si="27"/>
        <v>0</v>
      </c>
      <c r="L58" s="285">
        <f t="shared" si="27"/>
        <v>0</v>
      </c>
      <c r="M58" s="285">
        <f t="shared" si="27"/>
        <v>0</v>
      </c>
      <c r="N58" s="285">
        <f t="shared" si="27"/>
        <v>0</v>
      </c>
      <c r="O58" s="285">
        <f t="shared" si="27"/>
        <v>0</v>
      </c>
      <c r="P58" s="285">
        <f t="shared" si="27"/>
        <v>0</v>
      </c>
      <c r="Q58" s="285">
        <f t="shared" si="27"/>
        <v>0</v>
      </c>
      <c r="R58" s="285">
        <f t="shared" si="27"/>
        <v>0</v>
      </c>
      <c r="S58" s="285">
        <f t="shared" si="27"/>
        <v>0</v>
      </c>
      <c r="T58" s="285">
        <f t="shared" si="27"/>
        <v>0</v>
      </c>
      <c r="U58" s="285">
        <f t="shared" si="27"/>
        <v>0</v>
      </c>
      <c r="V58" s="285">
        <f t="shared" si="27"/>
        <v>0</v>
      </c>
      <c r="W58" s="285">
        <f t="shared" si="27"/>
        <v>0</v>
      </c>
      <c r="X58" s="285">
        <f t="shared" si="27"/>
        <v>0</v>
      </c>
      <c r="Y58" s="285">
        <f t="shared" si="27"/>
        <v>0</v>
      </c>
      <c r="Z58" s="285">
        <f t="shared" si="27"/>
        <v>0</v>
      </c>
      <c r="AA58" s="285">
        <f t="shared" si="27"/>
        <v>0</v>
      </c>
      <c r="AB58" s="285">
        <f t="shared" si="27"/>
        <v>0</v>
      </c>
      <c r="AC58" s="285">
        <f t="shared" si="27"/>
        <v>0</v>
      </c>
      <c r="AD58" s="285">
        <f t="shared" si="27"/>
        <v>0</v>
      </c>
      <c r="AE58" s="286">
        <f t="shared" si="27"/>
        <v>0</v>
      </c>
      <c r="AF58" s="413" t="s">
        <v>179</v>
      </c>
      <c r="AG58" s="416"/>
      <c r="AH58" s="411" t="s">
        <v>179</v>
      </c>
      <c r="AI58" s="490"/>
      <c r="AJ58" s="285">
        <f t="shared" ref="AJ58:AW58" si="28">AJ59</f>
        <v>0</v>
      </c>
      <c r="AK58" s="285">
        <f t="shared" si="28"/>
        <v>0</v>
      </c>
      <c r="AL58" s="285">
        <f t="shared" si="28"/>
        <v>0</v>
      </c>
      <c r="AM58" s="285">
        <f t="shared" si="28"/>
        <v>0</v>
      </c>
      <c r="AN58" s="285">
        <f t="shared" si="28"/>
        <v>0</v>
      </c>
      <c r="AO58" s="285">
        <f t="shared" si="28"/>
        <v>0</v>
      </c>
      <c r="AP58" s="285">
        <f t="shared" si="28"/>
        <v>0</v>
      </c>
      <c r="AQ58" s="285">
        <f t="shared" si="28"/>
        <v>0</v>
      </c>
      <c r="AR58" s="285">
        <f t="shared" si="28"/>
        <v>0</v>
      </c>
      <c r="AS58" s="285">
        <f t="shared" si="28"/>
        <v>0</v>
      </c>
      <c r="AT58" s="285">
        <f t="shared" si="28"/>
        <v>0</v>
      </c>
      <c r="AU58" s="285">
        <f t="shared" si="28"/>
        <v>0</v>
      </c>
      <c r="AV58" s="285">
        <f t="shared" si="28"/>
        <v>0</v>
      </c>
      <c r="AW58" s="285">
        <f t="shared" si="28"/>
        <v>0</v>
      </c>
    </row>
    <row r="59" spans="1:49" s="97" customFormat="1" ht="18" customHeight="1">
      <c r="A59" s="114"/>
      <c r="B59" s="115" t="s">
        <v>51</v>
      </c>
      <c r="C59" s="156">
        <f>SUM(D59:E59)</f>
        <v>0</v>
      </c>
      <c r="D59" s="154">
        <f>F59+H59+J59+L59+N59+P59+R59+T59+V59+X59+Z59+AB59+AD59+AJ59+AL59+AN59+AP59+AR59+AT59+AV59</f>
        <v>0</v>
      </c>
      <c r="E59" s="154">
        <f>G59+I59+K59+M59+O59+Q59+S59+U59+W59+Y59+AA59+AC59+AE59+AK59+AM59+AO59+AQ59+AS59+AU59+AW59</f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0</v>
      </c>
      <c r="AA59" s="153">
        <v>0</v>
      </c>
      <c r="AB59" s="153">
        <v>0</v>
      </c>
      <c r="AC59" s="153">
        <v>0</v>
      </c>
      <c r="AD59" s="154">
        <v>0</v>
      </c>
      <c r="AE59" s="155">
        <v>0</v>
      </c>
      <c r="AF59" s="107" t="s">
        <v>51</v>
      </c>
      <c r="AG59" s="106"/>
      <c r="AH59" s="114"/>
      <c r="AI59" s="115" t="s">
        <v>51</v>
      </c>
      <c r="AJ59" s="156">
        <v>0</v>
      </c>
      <c r="AK59" s="154">
        <v>0</v>
      </c>
      <c r="AL59" s="154">
        <v>0</v>
      </c>
      <c r="AM59" s="154">
        <v>0</v>
      </c>
      <c r="AN59" s="154">
        <v>0</v>
      </c>
      <c r="AO59" s="153">
        <v>0</v>
      </c>
      <c r="AP59" s="153">
        <v>0</v>
      </c>
      <c r="AQ59" s="153">
        <v>0</v>
      </c>
      <c r="AR59" s="153">
        <v>0</v>
      </c>
      <c r="AS59" s="153">
        <v>0</v>
      </c>
      <c r="AT59" s="153">
        <v>0</v>
      </c>
      <c r="AU59" s="153">
        <v>0</v>
      </c>
      <c r="AV59" s="153">
        <v>0</v>
      </c>
      <c r="AW59" s="153">
        <v>0</v>
      </c>
    </row>
    <row r="60" spans="1:49" s="99" customFormat="1" ht="18" customHeight="1">
      <c r="A60" s="411" t="s">
        <v>180</v>
      </c>
      <c r="B60" s="419"/>
      <c r="C60" s="284">
        <f>C61</f>
        <v>16</v>
      </c>
      <c r="D60" s="285">
        <f t="shared" ref="D60:AE60" si="29">D61</f>
        <v>14</v>
      </c>
      <c r="E60" s="285">
        <f t="shared" si="29"/>
        <v>2</v>
      </c>
      <c r="F60" s="285">
        <f t="shared" si="29"/>
        <v>0</v>
      </c>
      <c r="G60" s="285">
        <f t="shared" si="29"/>
        <v>0</v>
      </c>
      <c r="H60" s="285">
        <f t="shared" si="29"/>
        <v>1</v>
      </c>
      <c r="I60" s="285">
        <f t="shared" si="29"/>
        <v>0</v>
      </c>
      <c r="J60" s="285">
        <f t="shared" si="29"/>
        <v>0</v>
      </c>
      <c r="K60" s="285">
        <f t="shared" si="29"/>
        <v>0</v>
      </c>
      <c r="L60" s="285">
        <f t="shared" si="29"/>
        <v>1</v>
      </c>
      <c r="M60" s="285">
        <f t="shared" si="29"/>
        <v>0</v>
      </c>
      <c r="N60" s="285">
        <f t="shared" si="29"/>
        <v>7</v>
      </c>
      <c r="O60" s="285">
        <f t="shared" si="29"/>
        <v>0</v>
      </c>
      <c r="P60" s="285">
        <f t="shared" si="29"/>
        <v>0</v>
      </c>
      <c r="Q60" s="285">
        <f t="shared" si="29"/>
        <v>0</v>
      </c>
      <c r="R60" s="285">
        <f t="shared" si="29"/>
        <v>1</v>
      </c>
      <c r="S60" s="285">
        <f t="shared" si="29"/>
        <v>0</v>
      </c>
      <c r="T60" s="285">
        <f t="shared" si="29"/>
        <v>0</v>
      </c>
      <c r="U60" s="285">
        <f t="shared" si="29"/>
        <v>0</v>
      </c>
      <c r="V60" s="285">
        <f t="shared" si="29"/>
        <v>2</v>
      </c>
      <c r="W60" s="285">
        <f t="shared" si="29"/>
        <v>0</v>
      </c>
      <c r="X60" s="285">
        <f t="shared" si="29"/>
        <v>0</v>
      </c>
      <c r="Y60" s="285">
        <f t="shared" si="29"/>
        <v>0</v>
      </c>
      <c r="Z60" s="285">
        <f t="shared" si="29"/>
        <v>0</v>
      </c>
      <c r="AA60" s="285">
        <f t="shared" si="29"/>
        <v>0</v>
      </c>
      <c r="AB60" s="285">
        <f t="shared" si="29"/>
        <v>0</v>
      </c>
      <c r="AC60" s="285">
        <f t="shared" si="29"/>
        <v>0</v>
      </c>
      <c r="AD60" s="285">
        <f t="shared" si="29"/>
        <v>0</v>
      </c>
      <c r="AE60" s="286">
        <f t="shared" si="29"/>
        <v>0</v>
      </c>
      <c r="AF60" s="413" t="s">
        <v>180</v>
      </c>
      <c r="AG60" s="414"/>
      <c r="AH60" s="411" t="s">
        <v>180</v>
      </c>
      <c r="AI60" s="490"/>
      <c r="AJ60" s="285">
        <f t="shared" ref="AJ60:AW60" si="30">AJ61</f>
        <v>0</v>
      </c>
      <c r="AK60" s="285">
        <f t="shared" si="30"/>
        <v>1</v>
      </c>
      <c r="AL60" s="285">
        <f t="shared" si="30"/>
        <v>0</v>
      </c>
      <c r="AM60" s="285">
        <f t="shared" si="30"/>
        <v>0</v>
      </c>
      <c r="AN60" s="285">
        <f t="shared" si="30"/>
        <v>1</v>
      </c>
      <c r="AO60" s="285">
        <f t="shared" si="30"/>
        <v>1</v>
      </c>
      <c r="AP60" s="285">
        <f t="shared" si="30"/>
        <v>0</v>
      </c>
      <c r="AQ60" s="285">
        <f t="shared" si="30"/>
        <v>0</v>
      </c>
      <c r="AR60" s="285">
        <f t="shared" si="30"/>
        <v>0</v>
      </c>
      <c r="AS60" s="285">
        <f t="shared" si="30"/>
        <v>0</v>
      </c>
      <c r="AT60" s="285">
        <f t="shared" si="30"/>
        <v>1</v>
      </c>
      <c r="AU60" s="285">
        <f t="shared" si="30"/>
        <v>0</v>
      </c>
      <c r="AV60" s="285">
        <f t="shared" si="30"/>
        <v>0</v>
      </c>
      <c r="AW60" s="285">
        <f t="shared" si="30"/>
        <v>0</v>
      </c>
    </row>
    <row r="61" spans="1:49" s="96" customFormat="1" ht="18" customHeight="1">
      <c r="A61" s="114"/>
      <c r="B61" s="115" t="s">
        <v>166</v>
      </c>
      <c r="C61" s="156">
        <f>SUM(D61:E61)</f>
        <v>16</v>
      </c>
      <c r="D61" s="154">
        <f>F61+H61+J61+L61+N61+P61+R61+T61+V61+X61+Z61+AB61+AD61+AJ61+AL61+AN61+AP61+AR61+AT61+AV61</f>
        <v>14</v>
      </c>
      <c r="E61" s="154">
        <f>G61+I61+K61+M61+O61+Q61+S61+U61+W61+Y61+AA61+AC61+AE61+AK61+AM61+AO61+AQ61+AS61+AU61+AW61</f>
        <v>2</v>
      </c>
      <c r="F61" s="153">
        <v>0</v>
      </c>
      <c r="G61" s="153">
        <v>0</v>
      </c>
      <c r="H61" s="153">
        <v>1</v>
      </c>
      <c r="I61" s="153">
        <v>0</v>
      </c>
      <c r="J61" s="153">
        <v>0</v>
      </c>
      <c r="K61" s="153">
        <v>0</v>
      </c>
      <c r="L61" s="153">
        <v>1</v>
      </c>
      <c r="M61" s="153">
        <v>0</v>
      </c>
      <c r="N61" s="153">
        <v>7</v>
      </c>
      <c r="O61" s="153">
        <v>0</v>
      </c>
      <c r="P61" s="153">
        <v>0</v>
      </c>
      <c r="Q61" s="153">
        <v>0</v>
      </c>
      <c r="R61" s="153">
        <v>1</v>
      </c>
      <c r="S61" s="153">
        <v>0</v>
      </c>
      <c r="T61" s="153">
        <v>0</v>
      </c>
      <c r="U61" s="153">
        <v>0</v>
      </c>
      <c r="V61" s="153">
        <v>2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53">
        <v>0</v>
      </c>
      <c r="AD61" s="154">
        <v>0</v>
      </c>
      <c r="AE61" s="155">
        <v>0</v>
      </c>
      <c r="AF61" s="107" t="s">
        <v>166</v>
      </c>
      <c r="AG61" s="106"/>
      <c r="AH61" s="114"/>
      <c r="AI61" s="115" t="s">
        <v>166</v>
      </c>
      <c r="AJ61" s="154">
        <v>0</v>
      </c>
      <c r="AK61" s="154">
        <v>1</v>
      </c>
      <c r="AL61" s="154">
        <v>0</v>
      </c>
      <c r="AM61" s="154">
        <v>0</v>
      </c>
      <c r="AN61" s="154">
        <v>1</v>
      </c>
      <c r="AO61" s="153">
        <v>1</v>
      </c>
      <c r="AP61" s="153">
        <v>0</v>
      </c>
      <c r="AQ61" s="153">
        <v>0</v>
      </c>
      <c r="AR61" s="153">
        <v>0</v>
      </c>
      <c r="AS61" s="153">
        <v>0</v>
      </c>
      <c r="AT61" s="153">
        <v>1</v>
      </c>
      <c r="AU61" s="153">
        <v>0</v>
      </c>
      <c r="AV61" s="153">
        <v>0</v>
      </c>
      <c r="AW61" s="153">
        <v>0</v>
      </c>
    </row>
    <row r="62" spans="1:49" s="40" customFormat="1" ht="18" customHeight="1">
      <c r="A62" s="2"/>
      <c r="B62" s="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52"/>
      <c r="AF62" s="5"/>
      <c r="AG62" s="2"/>
      <c r="AH62" s="2"/>
      <c r="AI62" s="4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</row>
    <row r="63" spans="1:49" ht="13.5" customHeight="1">
      <c r="B63" s="44"/>
      <c r="C63" s="44"/>
      <c r="D63" s="44"/>
      <c r="E63" s="44"/>
      <c r="F63" s="44"/>
      <c r="G63" s="44"/>
      <c r="H63" s="44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</row>
    <row r="64" spans="1:49" ht="13.5" customHeight="1">
      <c r="B64" s="158"/>
      <c r="C64" s="86"/>
      <c r="D64" s="86"/>
      <c r="E64" s="86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2:17" ht="13.5" customHeight="1">
      <c r="B65" s="157"/>
      <c r="C65" s="157"/>
      <c r="D65" s="157"/>
      <c r="E65" s="157"/>
    </row>
    <row r="66" spans="2:17" ht="13.5" customHeight="1">
      <c r="B66" s="157"/>
      <c r="C66" s="157"/>
      <c r="D66" s="157"/>
      <c r="E66" s="157"/>
    </row>
    <row r="68" spans="2:17" ht="13.5" customHeight="1">
      <c r="Q68" s="40"/>
    </row>
    <row r="69" spans="2:17" ht="13.5" customHeight="1">
      <c r="Q69" s="40"/>
    </row>
    <row r="70" spans="2:17" ht="13.5" customHeight="1">
      <c r="Q70" s="40"/>
    </row>
  </sheetData>
  <mergeCells count="59">
    <mergeCell ref="A1:Q1"/>
    <mergeCell ref="AH1:AW1"/>
    <mergeCell ref="A4:B6"/>
    <mergeCell ref="C4:E5"/>
    <mergeCell ref="F4:G5"/>
    <mergeCell ref="H4:I5"/>
    <mergeCell ref="J4:K5"/>
    <mergeCell ref="L4:M5"/>
    <mergeCell ref="N4:O5"/>
    <mergeCell ref="P4:Q5"/>
    <mergeCell ref="AJ4:AK5"/>
    <mergeCell ref="AL4:AM5"/>
    <mergeCell ref="AN4:AO5"/>
    <mergeCell ref="R4:S5"/>
    <mergeCell ref="T4:U5"/>
    <mergeCell ref="V4:W5"/>
    <mergeCell ref="AT4:AU5"/>
    <mergeCell ref="AV4:AW5"/>
    <mergeCell ref="A11:B11"/>
    <mergeCell ref="AF11:AG11"/>
    <mergeCell ref="AH11:AI11"/>
    <mergeCell ref="AD4:AE5"/>
    <mergeCell ref="AF4:AG6"/>
    <mergeCell ref="AH4:AI6"/>
    <mergeCell ref="X4:Y5"/>
    <mergeCell ref="Z4:AA5"/>
    <mergeCell ref="AB4:AC5"/>
    <mergeCell ref="AP4:AQ5"/>
    <mergeCell ref="AR4:AS5"/>
    <mergeCell ref="A31:B31"/>
    <mergeCell ref="AF31:AG31"/>
    <mergeCell ref="AH31:AI31"/>
    <mergeCell ref="A34:B34"/>
    <mergeCell ref="AF34:AG34"/>
    <mergeCell ref="AH34:AI34"/>
    <mergeCell ref="A39:B39"/>
    <mergeCell ref="AF39:AG39"/>
    <mergeCell ref="AH39:AI39"/>
    <mergeCell ref="A41:B41"/>
    <mergeCell ref="AF41:AG41"/>
    <mergeCell ref="AH41:AI41"/>
    <mergeCell ref="A44:B44"/>
    <mergeCell ref="AF44:AG44"/>
    <mergeCell ref="AH44:AI44"/>
    <mergeCell ref="A48:B48"/>
    <mergeCell ref="AF48:AG48"/>
    <mergeCell ref="AH48:AI48"/>
    <mergeCell ref="A52:B52"/>
    <mergeCell ref="AF52:AG52"/>
    <mergeCell ref="AH52:AI52"/>
    <mergeCell ref="A55:B55"/>
    <mergeCell ref="AF55:AG55"/>
    <mergeCell ref="AH55:AI55"/>
    <mergeCell ref="A58:B58"/>
    <mergeCell ref="AF58:AG58"/>
    <mergeCell ref="AH58:AI58"/>
    <mergeCell ref="A60:B60"/>
    <mergeCell ref="AF60:AG60"/>
    <mergeCell ref="AH60:AI60"/>
  </mergeCells>
  <phoneticPr fontId="10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3" fitToWidth="0" fitToHeight="0" orientation="portrait" r:id="rId1"/>
  <headerFooter alignWithMargins="0"/>
  <colBreaks count="2" manualBreakCount="2">
    <brk id="17" max="1048575" man="1"/>
    <brk id="3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7" transitionEvaluation="1" codeName="Sheet6">
    <tabColor theme="3" tint="0.59999389629810485"/>
  </sheetPr>
  <dimension ref="A1:G64"/>
  <sheetViews>
    <sheetView showGridLines="0" zoomScaleNormal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sqref="A1:F1"/>
    </sheetView>
  </sheetViews>
  <sheetFormatPr defaultColWidth="8.75" defaultRowHeight="13.5" customHeight="1"/>
  <cols>
    <col min="1" max="1" width="1.375" style="43" customWidth="1"/>
    <col min="2" max="2" width="10.625" style="43" customWidth="1"/>
    <col min="3" max="5" width="12.625" style="43" customWidth="1"/>
    <col min="6" max="6" width="1.375" style="43" customWidth="1"/>
    <col min="7" max="16384" width="8.75" style="43"/>
  </cols>
  <sheetData>
    <row r="1" spans="1:7" ht="14.25" customHeight="1">
      <c r="A1" s="521" t="s">
        <v>249</v>
      </c>
      <c r="B1" s="521"/>
      <c r="C1" s="521"/>
      <c r="D1" s="521"/>
      <c r="E1" s="521"/>
      <c r="F1" s="521"/>
    </row>
    <row r="2" spans="1:7" ht="14.25" customHeight="1">
      <c r="A2" s="1"/>
      <c r="B2" s="231"/>
      <c r="C2" s="231"/>
      <c r="D2" s="231"/>
      <c r="E2" s="231"/>
      <c r="F2" s="1"/>
    </row>
    <row r="3" spans="1:7" ht="14.25" customHeight="1">
      <c r="A3" s="1" t="s">
        <v>243</v>
      </c>
      <c r="B3" s="172"/>
      <c r="C3" s="3"/>
      <c r="D3" s="3"/>
      <c r="E3" s="3"/>
      <c r="F3" s="173" t="s">
        <v>241</v>
      </c>
    </row>
    <row r="4" spans="1:7" ht="14.25" customHeight="1">
      <c r="A4" s="68"/>
      <c r="B4" s="497" t="s">
        <v>203</v>
      </c>
      <c r="C4" s="512" t="s">
        <v>75</v>
      </c>
      <c r="D4" s="515" t="s">
        <v>66</v>
      </c>
      <c r="E4" s="518" t="s">
        <v>67</v>
      </c>
      <c r="F4" s="68"/>
    </row>
    <row r="5" spans="1:7" ht="14.25" customHeight="1">
      <c r="A5" s="3"/>
      <c r="B5" s="511"/>
      <c r="C5" s="513"/>
      <c r="D5" s="516"/>
      <c r="E5" s="519"/>
      <c r="F5" s="3"/>
    </row>
    <row r="6" spans="1:7" ht="14.25" customHeight="1">
      <c r="A6" s="2"/>
      <c r="B6" s="499"/>
      <c r="C6" s="514"/>
      <c r="D6" s="517"/>
      <c r="E6" s="520"/>
      <c r="F6" s="2"/>
    </row>
    <row r="7" spans="1:7" ht="14.25" customHeight="1">
      <c r="A7" s="1"/>
      <c r="B7" s="3"/>
      <c r="C7" s="288"/>
      <c r="D7" s="39"/>
      <c r="E7" s="39"/>
      <c r="F7" s="1"/>
    </row>
    <row r="8" spans="1:7" ht="14.25" customHeight="1">
      <c r="A8" s="1"/>
      <c r="B8" s="37" t="s">
        <v>309</v>
      </c>
      <c r="C8" s="289">
        <f>SUM(D8:E8)</f>
        <v>629</v>
      </c>
      <c r="D8" s="37">
        <v>393</v>
      </c>
      <c r="E8" s="37">
        <v>236</v>
      </c>
      <c r="F8" s="1"/>
      <c r="G8" s="74"/>
    </row>
    <row r="9" spans="1:7" s="168" customFormat="1" ht="14.25" customHeight="1">
      <c r="A9" s="290"/>
      <c r="B9" s="267" t="s">
        <v>310</v>
      </c>
      <c r="C9" s="291">
        <f>SUM(C11:C58)</f>
        <v>659</v>
      </c>
      <c r="D9" s="292">
        <f>SUM(D11:D58)</f>
        <v>439</v>
      </c>
      <c r="E9" s="292">
        <f>SUM(E11:E58)</f>
        <v>220</v>
      </c>
      <c r="F9" s="290"/>
      <c r="G9" s="169"/>
    </row>
    <row r="10" spans="1:7" s="94" customFormat="1" ht="14.25" customHeight="1">
      <c r="A10" s="174"/>
      <c r="B10" s="65"/>
      <c r="C10" s="293" t="s">
        <v>198</v>
      </c>
      <c r="D10" s="64"/>
      <c r="E10" s="64"/>
      <c r="F10" s="174"/>
      <c r="G10" s="170"/>
    </row>
    <row r="11" spans="1:7" ht="14.25" customHeight="1">
      <c r="A11" s="1"/>
      <c r="B11" s="175" t="s">
        <v>96</v>
      </c>
      <c r="C11" s="289">
        <f>SUM(D11:E11)</f>
        <v>8</v>
      </c>
      <c r="D11" s="37">
        <v>7</v>
      </c>
      <c r="E11" s="37">
        <v>1</v>
      </c>
      <c r="F11" s="1"/>
      <c r="G11" s="74"/>
    </row>
    <row r="12" spans="1:7" ht="14.25" customHeight="1">
      <c r="A12" s="1"/>
      <c r="B12" s="175" t="s">
        <v>97</v>
      </c>
      <c r="C12" s="289">
        <f t="shared" ref="C12:C58" si="0">SUM(D12:E12)</f>
        <v>10</v>
      </c>
      <c r="D12" s="37">
        <v>5</v>
      </c>
      <c r="E12" s="37">
        <v>5</v>
      </c>
      <c r="F12" s="1"/>
      <c r="G12" s="74"/>
    </row>
    <row r="13" spans="1:7" ht="14.25" customHeight="1">
      <c r="A13" s="1"/>
      <c r="B13" s="175" t="s">
        <v>98</v>
      </c>
      <c r="C13" s="289">
        <f t="shared" si="0"/>
        <v>39</v>
      </c>
      <c r="D13" s="37">
        <v>22</v>
      </c>
      <c r="E13" s="37">
        <v>17</v>
      </c>
      <c r="F13" s="1"/>
      <c r="G13" s="74"/>
    </row>
    <row r="14" spans="1:7" ht="14.25" customHeight="1">
      <c r="A14" s="1"/>
      <c r="B14" s="175" t="s">
        <v>99</v>
      </c>
      <c r="C14" s="289" t="s">
        <v>142</v>
      </c>
      <c r="D14" s="37" t="s">
        <v>229</v>
      </c>
      <c r="E14" s="37" t="s">
        <v>229</v>
      </c>
      <c r="F14" s="1"/>
      <c r="G14" s="74"/>
    </row>
    <row r="15" spans="1:7" ht="14.25" customHeight="1">
      <c r="A15" s="1"/>
      <c r="B15" s="175" t="s">
        <v>100</v>
      </c>
      <c r="C15" s="289">
        <f t="shared" si="0"/>
        <v>2</v>
      </c>
      <c r="D15" s="37">
        <v>1</v>
      </c>
      <c r="E15" s="37">
        <v>1</v>
      </c>
      <c r="F15" s="1"/>
      <c r="G15" s="74"/>
    </row>
    <row r="16" spans="1:7" ht="14.25" customHeight="1">
      <c r="A16" s="1"/>
      <c r="B16" s="175" t="s">
        <v>101</v>
      </c>
      <c r="C16" s="289">
        <f t="shared" si="0"/>
        <v>14</v>
      </c>
      <c r="D16" s="37">
        <v>5</v>
      </c>
      <c r="E16" s="37">
        <v>9</v>
      </c>
      <c r="F16" s="1"/>
      <c r="G16" s="74"/>
    </row>
    <row r="17" spans="1:7" ht="14.25" customHeight="1">
      <c r="A17" s="1"/>
      <c r="B17" s="175" t="s">
        <v>102</v>
      </c>
      <c r="C17" s="289">
        <f t="shared" si="0"/>
        <v>43</v>
      </c>
      <c r="D17" s="37">
        <v>25</v>
      </c>
      <c r="E17" s="37">
        <v>18</v>
      </c>
      <c r="F17" s="1"/>
      <c r="G17" s="74"/>
    </row>
    <row r="18" spans="1:7" ht="14.25" customHeight="1">
      <c r="A18" s="1"/>
      <c r="B18" s="175" t="s">
        <v>103</v>
      </c>
      <c r="C18" s="289">
        <f t="shared" si="0"/>
        <v>12</v>
      </c>
      <c r="D18" s="37">
        <v>8</v>
      </c>
      <c r="E18" s="37">
        <v>4</v>
      </c>
      <c r="F18" s="1"/>
      <c r="G18" s="74"/>
    </row>
    <row r="19" spans="1:7" ht="14.25" customHeight="1">
      <c r="A19" s="1"/>
      <c r="B19" s="175" t="s">
        <v>104</v>
      </c>
      <c r="C19" s="289">
        <f t="shared" si="0"/>
        <v>14</v>
      </c>
      <c r="D19" s="37">
        <v>12</v>
      </c>
      <c r="E19" s="37">
        <v>2</v>
      </c>
      <c r="F19" s="1"/>
      <c r="G19" s="74"/>
    </row>
    <row r="20" spans="1:7" ht="14.25" customHeight="1">
      <c r="A20" s="1"/>
      <c r="B20" s="175" t="s">
        <v>105</v>
      </c>
      <c r="C20" s="289">
        <f t="shared" si="0"/>
        <v>17</v>
      </c>
      <c r="D20" s="37">
        <v>12</v>
      </c>
      <c r="E20" s="37">
        <v>5</v>
      </c>
      <c r="F20" s="1"/>
      <c r="G20" s="74"/>
    </row>
    <row r="21" spans="1:7" ht="14.25" customHeight="1">
      <c r="A21" s="1"/>
      <c r="B21" s="175" t="s">
        <v>106</v>
      </c>
      <c r="C21" s="289">
        <f t="shared" si="0"/>
        <v>33</v>
      </c>
      <c r="D21" s="37">
        <v>22</v>
      </c>
      <c r="E21" s="37">
        <v>11</v>
      </c>
      <c r="F21" s="1"/>
      <c r="G21" s="74"/>
    </row>
    <row r="22" spans="1:7" ht="14.25" customHeight="1">
      <c r="A22" s="1"/>
      <c r="B22" s="175" t="s">
        <v>230</v>
      </c>
      <c r="C22" s="289">
        <f t="shared" si="0"/>
        <v>32</v>
      </c>
      <c r="D22" s="176">
        <v>22</v>
      </c>
      <c r="E22" s="176">
        <v>10</v>
      </c>
      <c r="F22" s="1"/>
      <c r="G22" s="74"/>
    </row>
    <row r="23" spans="1:7" ht="14.25" customHeight="1">
      <c r="A23" s="1"/>
      <c r="B23" s="175" t="s">
        <v>107</v>
      </c>
      <c r="C23" s="289">
        <f t="shared" si="0"/>
        <v>256</v>
      </c>
      <c r="D23" s="37">
        <v>177</v>
      </c>
      <c r="E23" s="37">
        <v>79</v>
      </c>
      <c r="F23" s="1"/>
      <c r="G23" s="74"/>
    </row>
    <row r="24" spans="1:7" ht="14.25" customHeight="1">
      <c r="A24" s="1"/>
      <c r="B24" s="175" t="s">
        <v>108</v>
      </c>
      <c r="C24" s="289">
        <f t="shared" si="0"/>
        <v>60</v>
      </c>
      <c r="D24" s="37">
        <v>44</v>
      </c>
      <c r="E24" s="37">
        <v>16</v>
      </c>
      <c r="F24" s="1"/>
      <c r="G24" s="74"/>
    </row>
    <row r="25" spans="1:7" ht="14.25" customHeight="1">
      <c r="A25" s="1"/>
      <c r="B25" s="175" t="s">
        <v>109</v>
      </c>
      <c r="C25" s="289">
        <f t="shared" si="0"/>
        <v>4</v>
      </c>
      <c r="D25" s="176">
        <v>4</v>
      </c>
      <c r="E25" s="176">
        <v>0</v>
      </c>
      <c r="F25" s="1"/>
      <c r="G25" s="74"/>
    </row>
    <row r="26" spans="1:7" ht="14.25" customHeight="1">
      <c r="A26" s="1"/>
      <c r="B26" s="175" t="s">
        <v>110</v>
      </c>
      <c r="C26" s="289">
        <f t="shared" si="0"/>
        <v>0</v>
      </c>
      <c r="D26" s="37">
        <v>0</v>
      </c>
      <c r="E26" s="37">
        <v>0</v>
      </c>
      <c r="F26" s="1"/>
      <c r="G26" s="74"/>
    </row>
    <row r="27" spans="1:7" ht="14.25" customHeight="1">
      <c r="A27" s="1"/>
      <c r="B27" s="175" t="s">
        <v>111</v>
      </c>
      <c r="C27" s="289">
        <f t="shared" si="0"/>
        <v>2</v>
      </c>
      <c r="D27" s="37">
        <v>1</v>
      </c>
      <c r="E27" s="37">
        <v>1</v>
      </c>
      <c r="F27" s="1"/>
      <c r="G27" s="74"/>
    </row>
    <row r="28" spans="1:7" ht="14.25" customHeight="1">
      <c r="A28" s="1"/>
      <c r="B28" s="175" t="s">
        <v>112</v>
      </c>
      <c r="C28" s="289">
        <f t="shared" si="0"/>
        <v>0</v>
      </c>
      <c r="D28" s="37">
        <v>0</v>
      </c>
      <c r="E28" s="37">
        <v>0</v>
      </c>
      <c r="F28" s="1"/>
      <c r="G28" s="74"/>
    </row>
    <row r="29" spans="1:7" ht="14.25" customHeight="1">
      <c r="A29" s="1"/>
      <c r="B29" s="175" t="s">
        <v>113</v>
      </c>
      <c r="C29" s="289">
        <f t="shared" si="0"/>
        <v>4</v>
      </c>
      <c r="D29" s="176">
        <v>2</v>
      </c>
      <c r="E29" s="176">
        <v>2</v>
      </c>
      <c r="F29" s="1"/>
      <c r="G29" s="74"/>
    </row>
    <row r="30" spans="1:7" ht="14.25" customHeight="1">
      <c r="A30" s="1"/>
      <c r="B30" s="175" t="s">
        <v>114</v>
      </c>
      <c r="C30" s="289">
        <f t="shared" si="0"/>
        <v>6</v>
      </c>
      <c r="D30" s="37">
        <v>2</v>
      </c>
      <c r="E30" s="37">
        <v>4</v>
      </c>
      <c r="F30" s="1"/>
      <c r="G30" s="74"/>
    </row>
    <row r="31" spans="1:7" ht="14.25" customHeight="1">
      <c r="A31" s="1"/>
      <c r="B31" s="175" t="s">
        <v>115</v>
      </c>
      <c r="C31" s="289">
        <f t="shared" si="0"/>
        <v>3</v>
      </c>
      <c r="D31" s="176">
        <v>3</v>
      </c>
      <c r="E31" s="176">
        <v>0</v>
      </c>
      <c r="F31" s="1"/>
      <c r="G31" s="74"/>
    </row>
    <row r="32" spans="1:7" ht="14.25" customHeight="1">
      <c r="A32" s="1"/>
      <c r="B32" s="175" t="s">
        <v>116</v>
      </c>
      <c r="C32" s="289">
        <f t="shared" si="0"/>
        <v>4</v>
      </c>
      <c r="D32" s="37">
        <v>3</v>
      </c>
      <c r="E32" s="37">
        <v>1</v>
      </c>
      <c r="F32" s="1"/>
      <c r="G32" s="74"/>
    </row>
    <row r="33" spans="1:7" ht="14.25" customHeight="1">
      <c r="A33" s="1"/>
      <c r="B33" s="175" t="s">
        <v>117</v>
      </c>
      <c r="C33" s="289">
        <f t="shared" si="0"/>
        <v>31</v>
      </c>
      <c r="D33" s="37">
        <v>22</v>
      </c>
      <c r="E33" s="37">
        <v>9</v>
      </c>
      <c r="F33" s="1"/>
      <c r="G33" s="74"/>
    </row>
    <row r="34" spans="1:7" ht="14.25" customHeight="1">
      <c r="A34" s="1"/>
      <c r="B34" s="175" t="s">
        <v>118</v>
      </c>
      <c r="C34" s="289">
        <f t="shared" si="0"/>
        <v>0</v>
      </c>
      <c r="D34" s="176">
        <v>0</v>
      </c>
      <c r="E34" s="176">
        <v>0</v>
      </c>
      <c r="F34" s="1"/>
      <c r="G34" s="74"/>
    </row>
    <row r="35" spans="1:7" ht="14.25" customHeight="1">
      <c r="A35" s="1"/>
      <c r="B35" s="175" t="s">
        <v>119</v>
      </c>
      <c r="C35" s="289">
        <f t="shared" si="0"/>
        <v>1</v>
      </c>
      <c r="D35" s="37">
        <v>1</v>
      </c>
      <c r="E35" s="37">
        <v>0</v>
      </c>
      <c r="F35" s="1"/>
      <c r="G35" s="74"/>
    </row>
    <row r="36" spans="1:7" ht="14.25" customHeight="1">
      <c r="A36" s="1"/>
      <c r="B36" s="175" t="s">
        <v>120</v>
      </c>
      <c r="C36" s="289">
        <f t="shared" si="0"/>
        <v>2</v>
      </c>
      <c r="D36" s="37">
        <v>2</v>
      </c>
      <c r="E36" s="37">
        <v>0</v>
      </c>
      <c r="F36" s="1"/>
      <c r="G36" s="74"/>
    </row>
    <row r="37" spans="1:7" ht="14.25" customHeight="1">
      <c r="A37" s="1"/>
      <c r="B37" s="175" t="s">
        <v>121</v>
      </c>
      <c r="C37" s="289">
        <f t="shared" si="0"/>
        <v>25</v>
      </c>
      <c r="D37" s="37">
        <v>18</v>
      </c>
      <c r="E37" s="37">
        <v>7</v>
      </c>
      <c r="F37" s="1"/>
      <c r="G37" s="74"/>
    </row>
    <row r="38" spans="1:7" ht="14.25" customHeight="1">
      <c r="A38" s="1"/>
      <c r="B38" s="175" t="s">
        <v>122</v>
      </c>
      <c r="C38" s="289">
        <f t="shared" si="0"/>
        <v>1</v>
      </c>
      <c r="D38" s="176">
        <v>1</v>
      </c>
      <c r="E38" s="176">
        <v>0</v>
      </c>
      <c r="F38" s="1"/>
      <c r="G38" s="74"/>
    </row>
    <row r="39" spans="1:7" ht="14.25" customHeight="1">
      <c r="A39" s="1"/>
      <c r="B39" s="175" t="s">
        <v>123</v>
      </c>
      <c r="C39" s="289">
        <f t="shared" si="0"/>
        <v>1</v>
      </c>
      <c r="D39" s="37">
        <v>1</v>
      </c>
      <c r="E39" s="37">
        <v>0</v>
      </c>
      <c r="F39" s="1"/>
      <c r="G39" s="74"/>
    </row>
    <row r="40" spans="1:7" ht="14.25" customHeight="1">
      <c r="A40" s="1"/>
      <c r="B40" s="175" t="s">
        <v>124</v>
      </c>
      <c r="C40" s="289">
        <f t="shared" si="0"/>
        <v>0</v>
      </c>
      <c r="D40" s="37">
        <v>0</v>
      </c>
      <c r="E40" s="37">
        <v>0</v>
      </c>
      <c r="F40" s="1"/>
      <c r="G40" s="74"/>
    </row>
    <row r="41" spans="1:7" ht="14.25" customHeight="1">
      <c r="A41" s="1"/>
      <c r="B41" s="175" t="s">
        <v>125</v>
      </c>
      <c r="C41" s="289">
        <f t="shared" si="0"/>
        <v>0</v>
      </c>
      <c r="D41" s="37">
        <v>0</v>
      </c>
      <c r="E41" s="37">
        <v>0</v>
      </c>
      <c r="F41" s="1"/>
      <c r="G41" s="74"/>
    </row>
    <row r="42" spans="1:7" ht="14.25" customHeight="1">
      <c r="A42" s="1"/>
      <c r="B42" s="175" t="s">
        <v>126</v>
      </c>
      <c r="C42" s="289">
        <f t="shared" si="0"/>
        <v>0</v>
      </c>
      <c r="D42" s="37">
        <v>0</v>
      </c>
      <c r="E42" s="37">
        <v>0</v>
      </c>
      <c r="F42" s="1"/>
      <c r="G42" s="74"/>
    </row>
    <row r="43" spans="1:7" s="40" customFormat="1" ht="14.25" customHeight="1">
      <c r="A43" s="3"/>
      <c r="B43" s="175" t="s">
        <v>127</v>
      </c>
      <c r="C43" s="289">
        <f t="shared" si="0"/>
        <v>1</v>
      </c>
      <c r="D43" s="176">
        <v>0</v>
      </c>
      <c r="E43" s="176">
        <v>1</v>
      </c>
      <c r="F43" s="3"/>
      <c r="G43" s="74"/>
    </row>
    <row r="44" spans="1:7" ht="14.25" customHeight="1">
      <c r="A44" s="1"/>
      <c r="B44" s="175" t="s">
        <v>128</v>
      </c>
      <c r="C44" s="289">
        <f t="shared" si="0"/>
        <v>5</v>
      </c>
      <c r="D44" s="37">
        <v>3</v>
      </c>
      <c r="E44" s="37">
        <v>2</v>
      </c>
      <c r="F44" s="1"/>
      <c r="G44" s="74"/>
    </row>
    <row r="45" spans="1:7" s="40" customFormat="1" ht="14.25" customHeight="1">
      <c r="A45" s="3"/>
      <c r="B45" s="175" t="s">
        <v>129</v>
      </c>
      <c r="C45" s="289">
        <f t="shared" si="0"/>
        <v>1</v>
      </c>
      <c r="D45" s="37">
        <v>1</v>
      </c>
      <c r="E45" s="37">
        <v>0</v>
      </c>
      <c r="F45" s="3"/>
      <c r="G45" s="74"/>
    </row>
    <row r="46" spans="1:7" ht="14.25" customHeight="1">
      <c r="A46" s="1"/>
      <c r="B46" s="175" t="s">
        <v>130</v>
      </c>
      <c r="C46" s="289">
        <f t="shared" si="0"/>
        <v>0</v>
      </c>
      <c r="D46" s="176">
        <v>0</v>
      </c>
      <c r="E46" s="176">
        <v>0</v>
      </c>
      <c r="F46" s="1"/>
      <c r="G46" s="74"/>
    </row>
    <row r="47" spans="1:7" ht="14.25" customHeight="1">
      <c r="A47" s="1"/>
      <c r="B47" s="175" t="s">
        <v>131</v>
      </c>
      <c r="C47" s="289">
        <f t="shared" si="0"/>
        <v>0</v>
      </c>
      <c r="D47" s="37">
        <v>0</v>
      </c>
      <c r="E47" s="37">
        <v>0</v>
      </c>
      <c r="F47" s="1"/>
      <c r="G47" s="74"/>
    </row>
    <row r="48" spans="1:7" ht="14.25" customHeight="1">
      <c r="A48" s="1"/>
      <c r="B48" s="175" t="s">
        <v>132</v>
      </c>
      <c r="C48" s="289">
        <f t="shared" si="0"/>
        <v>1</v>
      </c>
      <c r="D48" s="37">
        <v>0</v>
      </c>
      <c r="E48" s="37">
        <v>1</v>
      </c>
      <c r="F48" s="1"/>
      <c r="G48" s="74"/>
    </row>
    <row r="49" spans="1:7" ht="14.25" customHeight="1">
      <c r="A49" s="1"/>
      <c r="B49" s="175" t="s">
        <v>133</v>
      </c>
      <c r="C49" s="289">
        <f t="shared" si="0"/>
        <v>1</v>
      </c>
      <c r="D49" s="37">
        <v>1</v>
      </c>
      <c r="E49" s="37">
        <v>0</v>
      </c>
      <c r="F49" s="1"/>
      <c r="G49" s="74"/>
    </row>
    <row r="50" spans="1:7" ht="14.25" customHeight="1">
      <c r="A50" s="1"/>
      <c r="B50" s="175" t="s">
        <v>134</v>
      </c>
      <c r="C50" s="289">
        <f t="shared" si="0"/>
        <v>8</v>
      </c>
      <c r="D50" s="176">
        <v>2</v>
      </c>
      <c r="E50" s="176">
        <v>6</v>
      </c>
      <c r="F50" s="1"/>
      <c r="G50" s="74"/>
    </row>
    <row r="51" spans="1:7" ht="14.25" customHeight="1">
      <c r="A51" s="1"/>
      <c r="B51" s="175" t="s">
        <v>135</v>
      </c>
      <c r="C51" s="289">
        <f t="shared" si="0"/>
        <v>2</v>
      </c>
      <c r="D51" s="37">
        <v>0</v>
      </c>
      <c r="E51" s="37">
        <v>2</v>
      </c>
      <c r="F51" s="1"/>
      <c r="G51" s="74"/>
    </row>
    <row r="52" spans="1:7" ht="14.25" customHeight="1">
      <c r="A52" s="1"/>
      <c r="B52" s="175" t="s">
        <v>136</v>
      </c>
      <c r="C52" s="289">
        <f t="shared" si="0"/>
        <v>2</v>
      </c>
      <c r="D52" s="37">
        <v>2</v>
      </c>
      <c r="E52" s="37">
        <v>0</v>
      </c>
      <c r="F52" s="1"/>
      <c r="G52" s="74"/>
    </row>
    <row r="53" spans="1:7" ht="14.25" customHeight="1">
      <c r="A53" s="1"/>
      <c r="B53" s="175" t="s">
        <v>137</v>
      </c>
      <c r="C53" s="289">
        <f t="shared" si="0"/>
        <v>0</v>
      </c>
      <c r="D53" s="176">
        <v>0</v>
      </c>
      <c r="E53" s="176">
        <v>0</v>
      </c>
      <c r="F53" s="1"/>
      <c r="G53" s="74"/>
    </row>
    <row r="54" spans="1:7" ht="14.25" customHeight="1">
      <c r="A54" s="1"/>
      <c r="B54" s="175" t="s">
        <v>138</v>
      </c>
      <c r="C54" s="289">
        <f t="shared" si="0"/>
        <v>0</v>
      </c>
      <c r="D54" s="37">
        <v>0</v>
      </c>
      <c r="E54" s="37">
        <v>0</v>
      </c>
      <c r="F54" s="1"/>
      <c r="G54" s="74"/>
    </row>
    <row r="55" spans="1:7" ht="14.25" customHeight="1">
      <c r="A55" s="1"/>
      <c r="B55" s="175" t="s">
        <v>139</v>
      </c>
      <c r="C55" s="289">
        <f t="shared" si="0"/>
        <v>1</v>
      </c>
      <c r="D55" s="37">
        <v>1</v>
      </c>
      <c r="E55" s="37">
        <v>0</v>
      </c>
      <c r="F55" s="1"/>
      <c r="G55" s="74"/>
    </row>
    <row r="56" spans="1:7" ht="14.25" customHeight="1">
      <c r="A56" s="1"/>
      <c r="B56" s="175" t="s">
        <v>140</v>
      </c>
      <c r="C56" s="289">
        <f t="shared" si="0"/>
        <v>0</v>
      </c>
      <c r="D56" s="37">
        <v>0</v>
      </c>
      <c r="E56" s="37">
        <v>0</v>
      </c>
      <c r="F56" s="1"/>
      <c r="G56" s="74"/>
    </row>
    <row r="57" spans="1:7" ht="14.25" customHeight="1">
      <c r="A57" s="1"/>
      <c r="B57" s="175" t="s">
        <v>141</v>
      </c>
      <c r="C57" s="289">
        <f t="shared" si="0"/>
        <v>0</v>
      </c>
      <c r="D57" s="37">
        <v>0</v>
      </c>
      <c r="E57" s="37">
        <v>0</v>
      </c>
      <c r="F57" s="1"/>
      <c r="G57" s="74"/>
    </row>
    <row r="58" spans="1:7" ht="14.25" customHeight="1">
      <c r="A58" s="1"/>
      <c r="B58" s="175" t="s">
        <v>21</v>
      </c>
      <c r="C58" s="289">
        <f t="shared" si="0"/>
        <v>13</v>
      </c>
      <c r="D58" s="176">
        <v>7</v>
      </c>
      <c r="E58" s="176">
        <v>6</v>
      </c>
      <c r="F58" s="1"/>
      <c r="G58" s="74"/>
    </row>
    <row r="59" spans="1:7" s="40" customFormat="1" ht="14.25" customHeight="1">
      <c r="A59" s="2"/>
      <c r="B59" s="2"/>
      <c r="C59" s="5"/>
      <c r="D59" s="2"/>
      <c r="E59" s="2"/>
      <c r="F59" s="2"/>
    </row>
    <row r="60" spans="1:7" ht="13.5" customHeight="1">
      <c r="B60" s="44"/>
      <c r="C60" s="44"/>
      <c r="D60" s="44"/>
      <c r="E60" s="44"/>
    </row>
    <row r="61" spans="1:7" ht="13.5" customHeight="1">
      <c r="B61" s="158"/>
      <c r="C61" s="44"/>
      <c r="D61" s="44"/>
      <c r="E61" s="44"/>
    </row>
    <row r="62" spans="1:7" ht="13.5" customHeight="1">
      <c r="B62" s="158"/>
      <c r="C62" s="44"/>
      <c r="D62" s="44"/>
      <c r="E62" s="44"/>
    </row>
    <row r="63" spans="1:7" ht="13.5" customHeight="1">
      <c r="B63" s="157"/>
    </row>
    <row r="64" spans="1:7" ht="13.5" customHeight="1">
      <c r="B64" s="157"/>
    </row>
  </sheetData>
  <mergeCells count="5">
    <mergeCell ref="B4:B6"/>
    <mergeCell ref="C4:C6"/>
    <mergeCell ref="D4:D6"/>
    <mergeCell ref="E4:E6"/>
    <mergeCell ref="A1:F1"/>
  </mergeCells>
  <phoneticPr fontId="10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5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 codeName="Sheet7">
    <tabColor theme="3" tint="0.59999389629810485"/>
    <pageSetUpPr fitToPage="1"/>
  </sheetPr>
  <dimension ref="A1:T58"/>
  <sheetViews>
    <sheetView showGridLines="0" zoomScaleNormal="100" workbookViewId="0">
      <selection activeCell="A2" sqref="A2"/>
    </sheetView>
  </sheetViews>
  <sheetFormatPr defaultColWidth="8.75" defaultRowHeight="13.5" customHeight="1"/>
  <cols>
    <col min="1" max="1" width="22.625" style="177" customWidth="1"/>
    <col min="2" max="19" width="6.875" style="177" customWidth="1"/>
    <col min="20" max="16384" width="8.75" style="177"/>
  </cols>
  <sheetData>
    <row r="1" spans="1:20" ht="14.25" customHeight="1">
      <c r="A1" s="526" t="s">
        <v>251</v>
      </c>
      <c r="B1" s="526"/>
      <c r="C1" s="526"/>
      <c r="D1" s="526"/>
      <c r="E1" s="526"/>
      <c r="F1" s="526"/>
      <c r="G1" s="526"/>
      <c r="H1" s="526"/>
      <c r="I1" s="526"/>
      <c r="J1" s="526"/>
      <c r="K1" s="54"/>
      <c r="L1" s="54"/>
      <c r="M1" s="54"/>
      <c r="N1" s="7"/>
      <c r="O1" s="7"/>
      <c r="P1" s="7"/>
      <c r="Q1" s="7"/>
      <c r="R1" s="8"/>
      <c r="S1" s="7"/>
    </row>
    <row r="2" spans="1:20" ht="14.25" customHeight="1">
      <c r="A2" s="233"/>
      <c r="B2" s="233"/>
      <c r="C2" s="233"/>
      <c r="D2" s="233"/>
      <c r="E2" s="233"/>
      <c r="F2" s="233"/>
      <c r="G2" s="233"/>
      <c r="H2" s="233"/>
      <c r="I2" s="233"/>
      <c r="J2" s="54"/>
      <c r="K2" s="54"/>
      <c r="L2" s="54"/>
      <c r="M2" s="54"/>
      <c r="N2" s="7"/>
      <c r="O2" s="7"/>
      <c r="P2" s="7"/>
      <c r="Q2" s="7"/>
      <c r="R2" s="8"/>
      <c r="S2" s="7"/>
    </row>
    <row r="3" spans="1:20" ht="14.25" customHeight="1">
      <c r="A3" s="9" t="s">
        <v>7</v>
      </c>
      <c r="B3" s="10"/>
      <c r="C3" s="10"/>
      <c r="D3" s="10"/>
      <c r="E3" s="10"/>
      <c r="F3" s="10"/>
      <c r="G3" s="10"/>
      <c r="H3" s="10"/>
      <c r="I3" s="10"/>
      <c r="J3" s="10"/>
      <c r="K3" s="10" t="s">
        <v>158</v>
      </c>
      <c r="L3" s="10"/>
      <c r="M3" s="10"/>
      <c r="N3" s="10"/>
      <c r="O3" s="10"/>
      <c r="P3" s="10"/>
      <c r="Q3" s="10"/>
      <c r="R3" s="11"/>
      <c r="S3" s="12" t="s">
        <v>298</v>
      </c>
    </row>
    <row r="4" spans="1:20" ht="14.25" customHeight="1">
      <c r="A4" s="522" t="s">
        <v>190</v>
      </c>
      <c r="B4" s="294" t="s">
        <v>0</v>
      </c>
      <c r="C4" s="13"/>
      <c r="D4" s="14"/>
      <c r="E4" s="15" t="s">
        <v>3</v>
      </c>
      <c r="F4" s="14"/>
      <c r="G4" s="16"/>
      <c r="H4" s="13" t="s">
        <v>4</v>
      </c>
      <c r="I4" s="14"/>
      <c r="J4" s="14"/>
      <c r="K4" s="15" t="s">
        <v>0</v>
      </c>
      <c r="L4" s="13"/>
      <c r="M4" s="16"/>
      <c r="N4" s="13" t="s">
        <v>3</v>
      </c>
      <c r="O4" s="14"/>
      <c r="P4" s="14"/>
      <c r="Q4" s="15" t="s">
        <v>4</v>
      </c>
      <c r="R4" s="14"/>
      <c r="S4" s="14"/>
      <c r="T4" s="178"/>
    </row>
    <row r="5" spans="1:20" ht="14.25" customHeight="1">
      <c r="A5" s="523"/>
      <c r="B5" s="295" t="s">
        <v>0</v>
      </c>
      <c r="C5" s="17" t="s">
        <v>5</v>
      </c>
      <c r="D5" s="238" t="s">
        <v>1</v>
      </c>
      <c r="E5" s="295" t="s">
        <v>0</v>
      </c>
      <c r="F5" s="17" t="s">
        <v>5</v>
      </c>
      <c r="G5" s="232" t="s">
        <v>1</v>
      </c>
      <c r="H5" s="238" t="s">
        <v>0</v>
      </c>
      <c r="I5" s="17" t="s">
        <v>5</v>
      </c>
      <c r="J5" s="238" t="s">
        <v>1</v>
      </c>
      <c r="K5" s="295" t="s">
        <v>0</v>
      </c>
      <c r="L5" s="17" t="s">
        <v>5</v>
      </c>
      <c r="M5" s="232" t="s">
        <v>1</v>
      </c>
      <c r="N5" s="238" t="s">
        <v>0</v>
      </c>
      <c r="O5" s="17" t="s">
        <v>5</v>
      </c>
      <c r="P5" s="238" t="s">
        <v>1</v>
      </c>
      <c r="Q5" s="295" t="s">
        <v>0</v>
      </c>
      <c r="R5" s="17" t="s">
        <v>5</v>
      </c>
      <c r="S5" s="238" t="s">
        <v>1</v>
      </c>
      <c r="T5" s="178"/>
    </row>
    <row r="6" spans="1:20" ht="14.25" customHeight="1">
      <c r="A6" s="10"/>
      <c r="B6" s="296"/>
      <c r="C6" s="55"/>
      <c r="D6" s="55"/>
      <c r="E6" s="10"/>
      <c r="F6" s="55"/>
      <c r="G6" s="55"/>
      <c r="H6" s="10"/>
      <c r="I6" s="55"/>
      <c r="J6" s="55"/>
      <c r="K6" s="10"/>
      <c r="L6" s="10"/>
      <c r="M6" s="10"/>
      <c r="N6" s="10"/>
      <c r="O6" s="10"/>
      <c r="P6" s="10"/>
      <c r="Q6" s="10"/>
      <c r="R6" s="10"/>
      <c r="S6" s="10"/>
    </row>
    <row r="7" spans="1:20" ht="14.25" customHeight="1">
      <c r="A7" s="37" t="s">
        <v>309</v>
      </c>
      <c r="B7" s="297">
        <f>SUM(C7:D7)</f>
        <v>3096</v>
      </c>
      <c r="C7" s="57">
        <f>SUM(F7,I7)</f>
        <v>1856</v>
      </c>
      <c r="D7" s="57">
        <f>SUM(G7,J7)</f>
        <v>1240</v>
      </c>
      <c r="E7" s="57">
        <f>SUM(F7:G7)</f>
        <v>2951</v>
      </c>
      <c r="F7" s="57">
        <v>1770</v>
      </c>
      <c r="G7" s="57">
        <v>1181</v>
      </c>
      <c r="H7" s="57">
        <f>SUM(I7:J7)</f>
        <v>145</v>
      </c>
      <c r="I7" s="57">
        <v>86</v>
      </c>
      <c r="J7" s="57">
        <v>59</v>
      </c>
      <c r="K7" s="298">
        <v>100</v>
      </c>
      <c r="L7" s="298">
        <v>100</v>
      </c>
      <c r="M7" s="298">
        <v>100</v>
      </c>
      <c r="N7" s="298">
        <v>100</v>
      </c>
      <c r="O7" s="298">
        <v>100</v>
      </c>
      <c r="P7" s="298">
        <v>100</v>
      </c>
      <c r="Q7" s="298">
        <v>100</v>
      </c>
      <c r="R7" s="298">
        <v>100</v>
      </c>
      <c r="S7" s="298">
        <v>100</v>
      </c>
    </row>
    <row r="8" spans="1:20" s="179" customFormat="1" ht="14.25" customHeight="1">
      <c r="A8" s="267" t="s">
        <v>310</v>
      </c>
      <c r="B8" s="299">
        <f>SUM(B10:B29)</f>
        <v>2992</v>
      </c>
      <c r="C8" s="300">
        <f t="shared" ref="C8:J8" si="0">SUM(C10:C29)</f>
        <v>1854</v>
      </c>
      <c r="D8" s="300">
        <f t="shared" si="0"/>
        <v>1138</v>
      </c>
      <c r="E8" s="300">
        <f t="shared" si="0"/>
        <v>2889</v>
      </c>
      <c r="F8" s="300">
        <f t="shared" si="0"/>
        <v>1788</v>
      </c>
      <c r="G8" s="300">
        <f t="shared" si="0"/>
        <v>1101</v>
      </c>
      <c r="H8" s="300">
        <f t="shared" si="0"/>
        <v>103</v>
      </c>
      <c r="I8" s="300">
        <f t="shared" si="0"/>
        <v>66</v>
      </c>
      <c r="J8" s="300">
        <f t="shared" si="0"/>
        <v>37</v>
      </c>
      <c r="K8" s="301">
        <f>SUM(K10:K29)</f>
        <v>99.999999999999972</v>
      </c>
      <c r="L8" s="301">
        <f t="shared" ref="L8:S8" si="1">SUM(L10:L29)</f>
        <v>100</v>
      </c>
      <c r="M8" s="301">
        <f t="shared" si="1"/>
        <v>100</v>
      </c>
      <c r="N8" s="301">
        <f t="shared" si="1"/>
        <v>99.999999999999986</v>
      </c>
      <c r="O8" s="301">
        <f t="shared" si="1"/>
        <v>99.999999999999986</v>
      </c>
      <c r="P8" s="301">
        <f t="shared" si="1"/>
        <v>100</v>
      </c>
      <c r="Q8" s="301">
        <f t="shared" si="1"/>
        <v>100</v>
      </c>
      <c r="R8" s="301">
        <f t="shared" si="1"/>
        <v>100.00000000000001</v>
      </c>
      <c r="S8" s="301">
        <f t="shared" si="1"/>
        <v>100.00000000000001</v>
      </c>
    </row>
    <row r="9" spans="1:20" s="181" customFormat="1" ht="14.25" customHeight="1">
      <c r="A9" s="69"/>
      <c r="B9" s="302"/>
      <c r="C9" s="69"/>
      <c r="D9" s="69"/>
      <c r="E9" s="69"/>
      <c r="F9" s="70"/>
      <c r="G9" s="70"/>
      <c r="H9" s="69"/>
      <c r="I9" s="70"/>
      <c r="J9" s="70"/>
      <c r="K9" s="303"/>
      <c r="L9" s="303"/>
      <c r="M9" s="303"/>
      <c r="N9" s="303"/>
      <c r="O9" s="303"/>
      <c r="P9" s="303"/>
      <c r="Q9" s="303"/>
      <c r="R9" s="303"/>
      <c r="S9" s="303"/>
    </row>
    <row r="10" spans="1:20" ht="14.25" customHeight="1">
      <c r="A10" s="18" t="s">
        <v>299</v>
      </c>
      <c r="B10" s="297">
        <f>SUM(C10:D10)</f>
        <v>26</v>
      </c>
      <c r="C10" s="57">
        <f>F10+I10</f>
        <v>23</v>
      </c>
      <c r="D10" s="57">
        <f>G10+J10</f>
        <v>3</v>
      </c>
      <c r="E10" s="57">
        <f>SUM(F10:G10)</f>
        <v>23</v>
      </c>
      <c r="F10" s="55">
        <v>20</v>
      </c>
      <c r="G10" s="55">
        <v>3</v>
      </c>
      <c r="H10" s="57">
        <f>SUM(I10:J10)</f>
        <v>3</v>
      </c>
      <c r="I10" s="55">
        <v>3</v>
      </c>
      <c r="J10" s="55">
        <v>0</v>
      </c>
      <c r="K10" s="298">
        <f>B10/B8*100</f>
        <v>0.86898395721925137</v>
      </c>
      <c r="L10" s="298">
        <f t="shared" ref="L10:S10" si="2">C10/C8*100</f>
        <v>1.2405609492988134</v>
      </c>
      <c r="M10" s="298">
        <f t="shared" si="2"/>
        <v>0.26362038664323373</v>
      </c>
      <c r="N10" s="298">
        <f t="shared" si="2"/>
        <v>0.79612322602976815</v>
      </c>
      <c r="O10" s="298">
        <f t="shared" si="2"/>
        <v>1.1185682326621924</v>
      </c>
      <c r="P10" s="298">
        <f t="shared" si="2"/>
        <v>0.27247956403269752</v>
      </c>
      <c r="Q10" s="298">
        <f t="shared" si="2"/>
        <v>2.912621359223301</v>
      </c>
      <c r="R10" s="298">
        <f t="shared" si="2"/>
        <v>4.5454545454545459</v>
      </c>
      <c r="S10" s="298">
        <f t="shared" si="2"/>
        <v>0</v>
      </c>
    </row>
    <row r="11" spans="1:20" ht="14.25" customHeight="1">
      <c r="A11" s="18" t="s">
        <v>58</v>
      </c>
      <c r="B11" s="297">
        <f t="shared" ref="B11:B29" si="3">SUM(C11:D11)</f>
        <v>15</v>
      </c>
      <c r="C11" s="57">
        <f t="shared" ref="C11:D29" si="4">F11+I11</f>
        <v>15</v>
      </c>
      <c r="D11" s="57">
        <f t="shared" si="4"/>
        <v>0</v>
      </c>
      <c r="E11" s="57">
        <f t="shared" ref="E11:E29" si="5">SUM(F11:G11)</f>
        <v>14</v>
      </c>
      <c r="F11" s="55">
        <v>14</v>
      </c>
      <c r="G11" s="55">
        <v>0</v>
      </c>
      <c r="H11" s="57">
        <f t="shared" ref="H11:H29" si="6">SUM(I11:J11)</f>
        <v>1</v>
      </c>
      <c r="I11" s="55">
        <v>1</v>
      </c>
      <c r="J11" s="55">
        <v>0</v>
      </c>
      <c r="K11" s="298">
        <f>B11/B8*100</f>
        <v>0.50133689839572193</v>
      </c>
      <c r="L11" s="298">
        <f t="shared" ref="L11:S11" si="7">C11/C8*100</f>
        <v>0.8090614886731391</v>
      </c>
      <c r="M11" s="298">
        <f t="shared" si="7"/>
        <v>0</v>
      </c>
      <c r="N11" s="298">
        <f t="shared" si="7"/>
        <v>0.4845967462789893</v>
      </c>
      <c r="O11" s="298">
        <f t="shared" si="7"/>
        <v>0.78299776286353473</v>
      </c>
      <c r="P11" s="298">
        <f t="shared" si="7"/>
        <v>0</v>
      </c>
      <c r="Q11" s="298">
        <f t="shared" si="7"/>
        <v>0.97087378640776689</v>
      </c>
      <c r="R11" s="298">
        <f t="shared" si="7"/>
        <v>1.5151515151515151</v>
      </c>
      <c r="S11" s="298">
        <f t="shared" si="7"/>
        <v>0</v>
      </c>
    </row>
    <row r="12" spans="1:20" ht="14.25" customHeight="1">
      <c r="A12" s="18" t="s">
        <v>301</v>
      </c>
      <c r="B12" s="297">
        <f t="shared" si="3"/>
        <v>1</v>
      </c>
      <c r="C12" s="57">
        <f t="shared" si="4"/>
        <v>1</v>
      </c>
      <c r="D12" s="57">
        <f t="shared" si="4"/>
        <v>0</v>
      </c>
      <c r="E12" s="57">
        <f t="shared" si="5"/>
        <v>1</v>
      </c>
      <c r="F12" s="55">
        <v>1</v>
      </c>
      <c r="G12" s="55">
        <v>0</v>
      </c>
      <c r="H12" s="57">
        <f t="shared" si="6"/>
        <v>0</v>
      </c>
      <c r="I12" s="55">
        <v>0</v>
      </c>
      <c r="J12" s="55">
        <v>0</v>
      </c>
      <c r="K12" s="298">
        <f>B12/B8*100</f>
        <v>3.3422459893048123E-2</v>
      </c>
      <c r="L12" s="298">
        <f t="shared" ref="L12:S12" si="8">C12/C8*100</f>
        <v>5.3937432578209273E-2</v>
      </c>
      <c r="M12" s="298">
        <f t="shared" si="8"/>
        <v>0</v>
      </c>
      <c r="N12" s="298">
        <f t="shared" si="8"/>
        <v>3.4614053305642094E-2</v>
      </c>
      <c r="O12" s="298">
        <f t="shared" si="8"/>
        <v>5.5928411633109618E-2</v>
      </c>
      <c r="P12" s="298">
        <f t="shared" si="8"/>
        <v>0</v>
      </c>
      <c r="Q12" s="298">
        <f t="shared" si="8"/>
        <v>0</v>
      </c>
      <c r="R12" s="298">
        <f t="shared" si="8"/>
        <v>0</v>
      </c>
      <c r="S12" s="298">
        <f t="shared" si="8"/>
        <v>0</v>
      </c>
    </row>
    <row r="13" spans="1:20" ht="14.25" customHeight="1">
      <c r="A13" s="18" t="s">
        <v>59</v>
      </c>
      <c r="B13" s="297">
        <f t="shared" si="3"/>
        <v>296</v>
      </c>
      <c r="C13" s="57">
        <f t="shared" si="4"/>
        <v>257</v>
      </c>
      <c r="D13" s="57">
        <f t="shared" si="4"/>
        <v>39</v>
      </c>
      <c r="E13" s="57">
        <f t="shared" si="5"/>
        <v>288</v>
      </c>
      <c r="F13" s="55">
        <v>249</v>
      </c>
      <c r="G13" s="55">
        <v>39</v>
      </c>
      <c r="H13" s="57">
        <f t="shared" si="6"/>
        <v>8</v>
      </c>
      <c r="I13" s="55">
        <v>8</v>
      </c>
      <c r="J13" s="55">
        <v>0</v>
      </c>
      <c r="K13" s="298">
        <f>B13/B8*100</f>
        <v>9.8930481283422473</v>
      </c>
      <c r="L13" s="298">
        <f t="shared" ref="L13:S13" si="9">C13/C8*100</f>
        <v>13.861920172599785</v>
      </c>
      <c r="M13" s="298">
        <f t="shared" si="9"/>
        <v>3.427065026362039</v>
      </c>
      <c r="N13" s="298">
        <f t="shared" si="9"/>
        <v>9.9688473520249214</v>
      </c>
      <c r="O13" s="298">
        <f t="shared" si="9"/>
        <v>13.926174496644295</v>
      </c>
      <c r="P13" s="298">
        <f t="shared" si="9"/>
        <v>3.5422343324250685</v>
      </c>
      <c r="Q13" s="298">
        <f t="shared" si="9"/>
        <v>7.7669902912621351</v>
      </c>
      <c r="R13" s="298">
        <f t="shared" si="9"/>
        <v>12.121212121212121</v>
      </c>
      <c r="S13" s="298">
        <f t="shared" si="9"/>
        <v>0</v>
      </c>
    </row>
    <row r="14" spans="1:20" ht="14.25" customHeight="1">
      <c r="A14" s="18" t="s">
        <v>60</v>
      </c>
      <c r="B14" s="297">
        <f t="shared" si="3"/>
        <v>1018</v>
      </c>
      <c r="C14" s="57">
        <f t="shared" si="4"/>
        <v>684</v>
      </c>
      <c r="D14" s="57">
        <f t="shared" si="4"/>
        <v>334</v>
      </c>
      <c r="E14" s="57">
        <f t="shared" si="5"/>
        <v>995</v>
      </c>
      <c r="F14" s="55">
        <v>669</v>
      </c>
      <c r="G14" s="55">
        <v>326</v>
      </c>
      <c r="H14" s="57">
        <f t="shared" si="6"/>
        <v>23</v>
      </c>
      <c r="I14" s="55">
        <v>15</v>
      </c>
      <c r="J14" s="55">
        <v>8</v>
      </c>
      <c r="K14" s="298">
        <f>B14/B8*100</f>
        <v>34.024064171122994</v>
      </c>
      <c r="L14" s="298">
        <f t="shared" ref="L14:S14" si="10">C14/C8*100</f>
        <v>36.893203883495147</v>
      </c>
      <c r="M14" s="298">
        <f t="shared" si="10"/>
        <v>29.349736379613354</v>
      </c>
      <c r="N14" s="298">
        <f t="shared" si="10"/>
        <v>34.440983039113881</v>
      </c>
      <c r="O14" s="298">
        <f t="shared" si="10"/>
        <v>37.416107382550337</v>
      </c>
      <c r="P14" s="298">
        <f t="shared" si="10"/>
        <v>29.609445958219798</v>
      </c>
      <c r="Q14" s="298">
        <f t="shared" si="10"/>
        <v>22.330097087378643</v>
      </c>
      <c r="R14" s="298">
        <f t="shared" si="10"/>
        <v>22.727272727272727</v>
      </c>
      <c r="S14" s="298">
        <f t="shared" si="10"/>
        <v>21.621621621621621</v>
      </c>
    </row>
    <row r="15" spans="1:20" ht="14.25" customHeight="1">
      <c r="A15" s="18" t="s">
        <v>8</v>
      </c>
      <c r="B15" s="297">
        <f t="shared" si="3"/>
        <v>55</v>
      </c>
      <c r="C15" s="57">
        <f t="shared" si="4"/>
        <v>41</v>
      </c>
      <c r="D15" s="57">
        <f t="shared" si="4"/>
        <v>14</v>
      </c>
      <c r="E15" s="57">
        <f t="shared" si="5"/>
        <v>54</v>
      </c>
      <c r="F15" s="55">
        <v>41</v>
      </c>
      <c r="G15" s="55">
        <v>13</v>
      </c>
      <c r="H15" s="57">
        <f t="shared" si="6"/>
        <v>1</v>
      </c>
      <c r="I15" s="55">
        <v>0</v>
      </c>
      <c r="J15" s="55">
        <v>1</v>
      </c>
      <c r="K15" s="298">
        <f>B15/B8*100</f>
        <v>1.8382352941176472</v>
      </c>
      <c r="L15" s="298">
        <f t="shared" ref="L15:S15" si="11">C15/C8*100</f>
        <v>2.2114347357065802</v>
      </c>
      <c r="M15" s="298">
        <f t="shared" si="11"/>
        <v>1.2302284710017575</v>
      </c>
      <c r="N15" s="298">
        <f t="shared" si="11"/>
        <v>1.8691588785046727</v>
      </c>
      <c r="O15" s="298">
        <f t="shared" si="11"/>
        <v>2.2930648769574944</v>
      </c>
      <c r="P15" s="298">
        <f t="shared" si="11"/>
        <v>1.1807447774750226</v>
      </c>
      <c r="Q15" s="298">
        <f t="shared" si="11"/>
        <v>0.97087378640776689</v>
      </c>
      <c r="R15" s="298">
        <f t="shared" si="11"/>
        <v>0</v>
      </c>
      <c r="S15" s="298">
        <f t="shared" si="11"/>
        <v>2.7027027027027026</v>
      </c>
    </row>
    <row r="16" spans="1:20" ht="14.25" customHeight="1">
      <c r="A16" s="18" t="s">
        <v>57</v>
      </c>
      <c r="B16" s="297">
        <f t="shared" si="3"/>
        <v>12</v>
      </c>
      <c r="C16" s="57">
        <f t="shared" si="4"/>
        <v>12</v>
      </c>
      <c r="D16" s="57">
        <f t="shared" si="4"/>
        <v>0</v>
      </c>
      <c r="E16" s="57">
        <f t="shared" si="5"/>
        <v>12</v>
      </c>
      <c r="F16" s="55">
        <v>12</v>
      </c>
      <c r="G16" s="55">
        <v>0</v>
      </c>
      <c r="H16" s="57">
        <f t="shared" si="6"/>
        <v>0</v>
      </c>
      <c r="I16" s="55">
        <v>0</v>
      </c>
      <c r="J16" s="55">
        <v>0</v>
      </c>
      <c r="K16" s="298">
        <f>B16/B8*100</f>
        <v>0.40106951871657759</v>
      </c>
      <c r="L16" s="298">
        <f t="shared" ref="L16:S16" si="12">C16/C8*100</f>
        <v>0.64724919093851141</v>
      </c>
      <c r="M16" s="298">
        <f t="shared" si="12"/>
        <v>0</v>
      </c>
      <c r="N16" s="298">
        <f t="shared" si="12"/>
        <v>0.4153686396677051</v>
      </c>
      <c r="O16" s="298">
        <f t="shared" si="12"/>
        <v>0.67114093959731547</v>
      </c>
      <c r="P16" s="298">
        <f t="shared" si="12"/>
        <v>0</v>
      </c>
      <c r="Q16" s="298">
        <f t="shared" si="12"/>
        <v>0</v>
      </c>
      <c r="R16" s="298">
        <f t="shared" si="12"/>
        <v>0</v>
      </c>
      <c r="S16" s="298">
        <f t="shared" si="12"/>
        <v>0</v>
      </c>
    </row>
    <row r="17" spans="1:19" ht="14.25" customHeight="1">
      <c r="A17" s="18" t="s">
        <v>302</v>
      </c>
      <c r="B17" s="297">
        <f t="shared" si="3"/>
        <v>181</v>
      </c>
      <c r="C17" s="57">
        <f t="shared" si="4"/>
        <v>124</v>
      </c>
      <c r="D17" s="57">
        <f t="shared" si="4"/>
        <v>57</v>
      </c>
      <c r="E17" s="57">
        <f t="shared" si="5"/>
        <v>172</v>
      </c>
      <c r="F17" s="55">
        <v>116</v>
      </c>
      <c r="G17" s="55">
        <v>56</v>
      </c>
      <c r="H17" s="57">
        <f t="shared" si="6"/>
        <v>9</v>
      </c>
      <c r="I17" s="55">
        <v>8</v>
      </c>
      <c r="J17" s="55">
        <v>1</v>
      </c>
      <c r="K17" s="298">
        <f>B17/B8*100</f>
        <v>6.0494652406417115</v>
      </c>
      <c r="L17" s="298">
        <f t="shared" ref="L17:S17" si="13">C17/C8*100</f>
        <v>6.6882416396979503</v>
      </c>
      <c r="M17" s="298">
        <f t="shared" si="13"/>
        <v>5.0087873462214407</v>
      </c>
      <c r="N17" s="298">
        <f t="shared" si="13"/>
        <v>5.9536171685704398</v>
      </c>
      <c r="O17" s="298">
        <f t="shared" si="13"/>
        <v>6.4876957494407153</v>
      </c>
      <c r="P17" s="298">
        <f t="shared" si="13"/>
        <v>5.0862851952770214</v>
      </c>
      <c r="Q17" s="298">
        <f t="shared" si="13"/>
        <v>8.7378640776699026</v>
      </c>
      <c r="R17" s="298">
        <f t="shared" si="13"/>
        <v>12.121212121212121</v>
      </c>
      <c r="S17" s="298">
        <f t="shared" si="13"/>
        <v>2.7027027027027026</v>
      </c>
    </row>
    <row r="18" spans="1:19" ht="14.25" customHeight="1">
      <c r="A18" s="18" t="s">
        <v>303</v>
      </c>
      <c r="B18" s="297">
        <f t="shared" si="3"/>
        <v>351</v>
      </c>
      <c r="C18" s="57">
        <f t="shared" si="4"/>
        <v>170</v>
      </c>
      <c r="D18" s="57">
        <f t="shared" si="4"/>
        <v>181</v>
      </c>
      <c r="E18" s="57">
        <f t="shared" si="5"/>
        <v>339</v>
      </c>
      <c r="F18" s="55">
        <v>161</v>
      </c>
      <c r="G18" s="55">
        <v>178</v>
      </c>
      <c r="H18" s="57">
        <f t="shared" si="6"/>
        <v>12</v>
      </c>
      <c r="I18" s="55">
        <v>9</v>
      </c>
      <c r="J18" s="55">
        <v>3</v>
      </c>
      <c r="K18" s="298">
        <f>B18/B8*100</f>
        <v>11.731283422459892</v>
      </c>
      <c r="L18" s="298">
        <f t="shared" ref="L18:S18" si="14">C18/C8*100</f>
        <v>9.1693635382955776</v>
      </c>
      <c r="M18" s="298">
        <f t="shared" si="14"/>
        <v>15.905096660808434</v>
      </c>
      <c r="N18" s="298">
        <f t="shared" si="14"/>
        <v>11.734164070612668</v>
      </c>
      <c r="O18" s="298">
        <f t="shared" si="14"/>
        <v>9.0044742729306488</v>
      </c>
      <c r="P18" s="298">
        <f t="shared" si="14"/>
        <v>16.167120799273388</v>
      </c>
      <c r="Q18" s="298">
        <f t="shared" si="14"/>
        <v>11.650485436893204</v>
      </c>
      <c r="R18" s="298">
        <f t="shared" si="14"/>
        <v>13.636363636363635</v>
      </c>
      <c r="S18" s="298">
        <f t="shared" si="14"/>
        <v>8.1081081081081088</v>
      </c>
    </row>
    <row r="19" spans="1:19" ht="14.25" customHeight="1">
      <c r="A19" s="18" t="s">
        <v>304</v>
      </c>
      <c r="B19" s="297">
        <f t="shared" si="3"/>
        <v>24</v>
      </c>
      <c r="C19" s="57">
        <f t="shared" si="4"/>
        <v>3</v>
      </c>
      <c r="D19" s="57">
        <f t="shared" si="4"/>
        <v>21</v>
      </c>
      <c r="E19" s="57">
        <f t="shared" si="5"/>
        <v>24</v>
      </c>
      <c r="F19" s="55">
        <v>3</v>
      </c>
      <c r="G19" s="55">
        <v>21</v>
      </c>
      <c r="H19" s="57">
        <f t="shared" si="6"/>
        <v>0</v>
      </c>
      <c r="I19" s="55">
        <v>0</v>
      </c>
      <c r="J19" s="55">
        <v>0</v>
      </c>
      <c r="K19" s="298">
        <f>B19/B8*100</f>
        <v>0.80213903743315518</v>
      </c>
      <c r="L19" s="298">
        <f t="shared" ref="L19:S19" si="15">C19/C8*100</f>
        <v>0.16181229773462785</v>
      </c>
      <c r="M19" s="298">
        <f t="shared" si="15"/>
        <v>1.845342706502636</v>
      </c>
      <c r="N19" s="298">
        <f t="shared" si="15"/>
        <v>0.83073727933541019</v>
      </c>
      <c r="O19" s="298">
        <f t="shared" si="15"/>
        <v>0.16778523489932887</v>
      </c>
      <c r="P19" s="298">
        <f t="shared" si="15"/>
        <v>1.9073569482288828</v>
      </c>
      <c r="Q19" s="298">
        <f t="shared" si="15"/>
        <v>0</v>
      </c>
      <c r="R19" s="298">
        <f t="shared" si="15"/>
        <v>0</v>
      </c>
      <c r="S19" s="298">
        <f t="shared" si="15"/>
        <v>0</v>
      </c>
    </row>
    <row r="20" spans="1:19" ht="14.25" customHeight="1">
      <c r="A20" s="18" t="s">
        <v>305</v>
      </c>
      <c r="B20" s="297">
        <f t="shared" si="3"/>
        <v>39</v>
      </c>
      <c r="C20" s="57">
        <f t="shared" si="4"/>
        <v>16</v>
      </c>
      <c r="D20" s="57">
        <f t="shared" si="4"/>
        <v>23</v>
      </c>
      <c r="E20" s="57">
        <f t="shared" si="5"/>
        <v>37</v>
      </c>
      <c r="F20" s="55">
        <v>14</v>
      </c>
      <c r="G20" s="55">
        <v>23</v>
      </c>
      <c r="H20" s="57">
        <f t="shared" si="6"/>
        <v>2</v>
      </c>
      <c r="I20" s="55">
        <v>2</v>
      </c>
      <c r="J20" s="55">
        <v>0</v>
      </c>
      <c r="K20" s="298">
        <f>B20/B8*100</f>
        <v>1.303475935828877</v>
      </c>
      <c r="L20" s="298">
        <f t="shared" ref="L20:S20" si="16">C20/C8*100</f>
        <v>0.86299892125134836</v>
      </c>
      <c r="M20" s="298">
        <f t="shared" si="16"/>
        <v>2.0210896309314585</v>
      </c>
      <c r="N20" s="298">
        <f t="shared" si="16"/>
        <v>1.2807199723087574</v>
      </c>
      <c r="O20" s="298">
        <f t="shared" si="16"/>
        <v>0.78299776286353473</v>
      </c>
      <c r="P20" s="298">
        <f t="shared" si="16"/>
        <v>2.0890099909173476</v>
      </c>
      <c r="Q20" s="298">
        <f t="shared" si="16"/>
        <v>1.9417475728155338</v>
      </c>
      <c r="R20" s="298">
        <f t="shared" si="16"/>
        <v>3.0303030303030303</v>
      </c>
      <c r="S20" s="298">
        <f t="shared" si="16"/>
        <v>0</v>
      </c>
    </row>
    <row r="21" spans="1:19" ht="14.25" customHeight="1">
      <c r="A21" s="18" t="s">
        <v>306</v>
      </c>
      <c r="B21" s="297">
        <f t="shared" si="3"/>
        <v>44</v>
      </c>
      <c r="C21" s="57">
        <f t="shared" si="4"/>
        <v>30</v>
      </c>
      <c r="D21" s="57">
        <f t="shared" si="4"/>
        <v>14</v>
      </c>
      <c r="E21" s="57">
        <f t="shared" si="5"/>
        <v>41</v>
      </c>
      <c r="F21" s="55">
        <v>28</v>
      </c>
      <c r="G21" s="55">
        <v>13</v>
      </c>
      <c r="H21" s="57">
        <f t="shared" si="6"/>
        <v>3</v>
      </c>
      <c r="I21" s="55">
        <v>2</v>
      </c>
      <c r="J21" s="55">
        <v>1</v>
      </c>
      <c r="K21" s="298">
        <f>B21/B8*100</f>
        <v>1.4705882352941175</v>
      </c>
      <c r="L21" s="298">
        <f t="shared" ref="L21:S21" si="17">C21/C8*100</f>
        <v>1.6181229773462782</v>
      </c>
      <c r="M21" s="298">
        <f t="shared" si="17"/>
        <v>1.2302284710017575</v>
      </c>
      <c r="N21" s="298">
        <f t="shared" si="17"/>
        <v>1.4191761855313256</v>
      </c>
      <c r="O21" s="298">
        <f t="shared" si="17"/>
        <v>1.5659955257270695</v>
      </c>
      <c r="P21" s="298">
        <f t="shared" si="17"/>
        <v>1.1807447774750226</v>
      </c>
      <c r="Q21" s="298">
        <f t="shared" si="17"/>
        <v>2.912621359223301</v>
      </c>
      <c r="R21" s="298">
        <f t="shared" si="17"/>
        <v>3.0303030303030303</v>
      </c>
      <c r="S21" s="298">
        <f t="shared" si="17"/>
        <v>2.7027027027027026</v>
      </c>
    </row>
    <row r="22" spans="1:19" ht="14.25" customHeight="1">
      <c r="A22" s="18" t="s">
        <v>307</v>
      </c>
      <c r="B22" s="297">
        <f t="shared" si="3"/>
        <v>150</v>
      </c>
      <c r="C22" s="57">
        <f t="shared" si="4"/>
        <v>64</v>
      </c>
      <c r="D22" s="57">
        <f t="shared" si="4"/>
        <v>86</v>
      </c>
      <c r="E22" s="57">
        <f t="shared" si="5"/>
        <v>139</v>
      </c>
      <c r="F22" s="55">
        <v>62</v>
      </c>
      <c r="G22" s="55">
        <v>77</v>
      </c>
      <c r="H22" s="57">
        <f t="shared" si="6"/>
        <v>11</v>
      </c>
      <c r="I22" s="55">
        <v>2</v>
      </c>
      <c r="J22" s="55">
        <v>9</v>
      </c>
      <c r="K22" s="298">
        <f>B22/B8*100</f>
        <v>5.0133689839572195</v>
      </c>
      <c r="L22" s="298">
        <f t="shared" ref="L22:S22" si="18">C22/C8*100</f>
        <v>3.4519956850053934</v>
      </c>
      <c r="M22" s="298">
        <f t="shared" si="18"/>
        <v>7.5571177504393665</v>
      </c>
      <c r="N22" s="298">
        <f t="shared" si="18"/>
        <v>4.8113534094842505</v>
      </c>
      <c r="O22" s="298">
        <f t="shared" si="18"/>
        <v>3.4675615212527968</v>
      </c>
      <c r="P22" s="298">
        <f t="shared" si="18"/>
        <v>6.9936421435059044</v>
      </c>
      <c r="Q22" s="298">
        <f t="shared" si="18"/>
        <v>10.679611650485436</v>
      </c>
      <c r="R22" s="298">
        <f t="shared" si="18"/>
        <v>3.0303030303030303</v>
      </c>
      <c r="S22" s="298">
        <f t="shared" si="18"/>
        <v>24.324324324324326</v>
      </c>
    </row>
    <row r="23" spans="1:19" ht="14.25" customHeight="1">
      <c r="A23" s="18" t="s">
        <v>296</v>
      </c>
      <c r="B23" s="297">
        <f t="shared" si="3"/>
        <v>95</v>
      </c>
      <c r="C23" s="57">
        <f t="shared" si="4"/>
        <v>30</v>
      </c>
      <c r="D23" s="57">
        <f t="shared" si="4"/>
        <v>65</v>
      </c>
      <c r="E23" s="57">
        <f t="shared" si="5"/>
        <v>88</v>
      </c>
      <c r="F23" s="55">
        <v>28</v>
      </c>
      <c r="G23" s="55">
        <v>60</v>
      </c>
      <c r="H23" s="57">
        <f t="shared" si="6"/>
        <v>7</v>
      </c>
      <c r="I23" s="55">
        <v>2</v>
      </c>
      <c r="J23" s="55">
        <v>5</v>
      </c>
      <c r="K23" s="298">
        <f>B23/B8*100</f>
        <v>3.1751336898395723</v>
      </c>
      <c r="L23" s="298">
        <f t="shared" ref="L23:S23" si="19">C23/C8*100</f>
        <v>1.6181229773462782</v>
      </c>
      <c r="M23" s="298">
        <f t="shared" si="19"/>
        <v>5.711775043936731</v>
      </c>
      <c r="N23" s="298">
        <f t="shared" si="19"/>
        <v>3.046036690896504</v>
      </c>
      <c r="O23" s="298">
        <f t="shared" si="19"/>
        <v>1.5659955257270695</v>
      </c>
      <c r="P23" s="298">
        <f t="shared" si="19"/>
        <v>5.4495912806539506</v>
      </c>
      <c r="Q23" s="298">
        <f t="shared" si="19"/>
        <v>6.7961165048543686</v>
      </c>
      <c r="R23" s="298">
        <f t="shared" si="19"/>
        <v>3.0303030303030303</v>
      </c>
      <c r="S23" s="298">
        <f t="shared" si="19"/>
        <v>13.513513513513514</v>
      </c>
    </row>
    <row r="24" spans="1:19" ht="14.25" customHeight="1">
      <c r="A24" s="18" t="s">
        <v>300</v>
      </c>
      <c r="B24" s="297">
        <f t="shared" si="3"/>
        <v>3</v>
      </c>
      <c r="C24" s="57">
        <f t="shared" si="4"/>
        <v>1</v>
      </c>
      <c r="D24" s="57">
        <f t="shared" si="4"/>
        <v>2</v>
      </c>
      <c r="E24" s="57">
        <f t="shared" si="5"/>
        <v>3</v>
      </c>
      <c r="F24" s="55">
        <v>1</v>
      </c>
      <c r="G24" s="55">
        <v>2</v>
      </c>
      <c r="H24" s="57">
        <f t="shared" si="6"/>
        <v>0</v>
      </c>
      <c r="I24" s="55">
        <v>0</v>
      </c>
      <c r="J24" s="55">
        <v>0</v>
      </c>
      <c r="K24" s="298">
        <f>B24/B8*100</f>
        <v>0.1002673796791444</v>
      </c>
      <c r="L24" s="298">
        <f t="shared" ref="L24:S24" si="20">C24/C8*100</f>
        <v>5.3937432578209273E-2</v>
      </c>
      <c r="M24" s="298">
        <f t="shared" si="20"/>
        <v>0.17574692442882248</v>
      </c>
      <c r="N24" s="298">
        <f t="shared" si="20"/>
        <v>0.10384215991692627</v>
      </c>
      <c r="O24" s="298">
        <f t="shared" si="20"/>
        <v>5.5928411633109618E-2</v>
      </c>
      <c r="P24" s="298">
        <f t="shared" si="20"/>
        <v>0.18165304268846502</v>
      </c>
      <c r="Q24" s="298">
        <f t="shared" si="20"/>
        <v>0</v>
      </c>
      <c r="R24" s="298">
        <f t="shared" si="20"/>
        <v>0</v>
      </c>
      <c r="S24" s="298">
        <f t="shared" si="20"/>
        <v>0</v>
      </c>
    </row>
    <row r="25" spans="1:19" ht="14.25" customHeight="1">
      <c r="A25" s="18" t="s">
        <v>297</v>
      </c>
      <c r="B25" s="297">
        <f t="shared" si="3"/>
        <v>132</v>
      </c>
      <c r="C25" s="57">
        <f t="shared" si="4"/>
        <v>28</v>
      </c>
      <c r="D25" s="57">
        <f t="shared" si="4"/>
        <v>104</v>
      </c>
      <c r="E25" s="57">
        <f t="shared" si="5"/>
        <v>125</v>
      </c>
      <c r="F25" s="55">
        <v>25</v>
      </c>
      <c r="G25" s="55">
        <v>100</v>
      </c>
      <c r="H25" s="57">
        <f t="shared" si="6"/>
        <v>7</v>
      </c>
      <c r="I25" s="55">
        <v>3</v>
      </c>
      <c r="J25" s="55">
        <v>4</v>
      </c>
      <c r="K25" s="298">
        <f>B25/B8*100</f>
        <v>4.4117647058823533</v>
      </c>
      <c r="L25" s="298">
        <f t="shared" ref="L25:S25" si="21">C25/C8*100</f>
        <v>1.5102481121898599</v>
      </c>
      <c r="M25" s="298">
        <f t="shared" si="21"/>
        <v>9.1388400702987695</v>
      </c>
      <c r="N25" s="298">
        <f t="shared" si="21"/>
        <v>4.326756663205261</v>
      </c>
      <c r="O25" s="298">
        <f t="shared" si="21"/>
        <v>1.3982102908277405</v>
      </c>
      <c r="P25" s="298">
        <f t="shared" si="21"/>
        <v>9.0826521344232507</v>
      </c>
      <c r="Q25" s="298">
        <f t="shared" si="21"/>
        <v>6.7961165048543686</v>
      </c>
      <c r="R25" s="298">
        <f t="shared" si="21"/>
        <v>4.5454545454545459</v>
      </c>
      <c r="S25" s="298">
        <f t="shared" si="21"/>
        <v>10.810810810810811</v>
      </c>
    </row>
    <row r="26" spans="1:19" ht="14.25" customHeight="1">
      <c r="A26" s="18" t="s">
        <v>65</v>
      </c>
      <c r="B26" s="297">
        <f t="shared" si="3"/>
        <v>58</v>
      </c>
      <c r="C26" s="57">
        <f t="shared" si="4"/>
        <v>26</v>
      </c>
      <c r="D26" s="57">
        <f t="shared" si="4"/>
        <v>32</v>
      </c>
      <c r="E26" s="57">
        <f t="shared" si="5"/>
        <v>56</v>
      </c>
      <c r="F26" s="55">
        <v>25</v>
      </c>
      <c r="G26" s="55">
        <v>31</v>
      </c>
      <c r="H26" s="57">
        <f t="shared" si="6"/>
        <v>2</v>
      </c>
      <c r="I26" s="55">
        <v>1</v>
      </c>
      <c r="J26" s="55">
        <v>1</v>
      </c>
      <c r="K26" s="298">
        <f>B26/B8*100</f>
        <v>1.9385026737967916</v>
      </c>
      <c r="L26" s="298">
        <f t="shared" ref="L26:S26" si="22">C26/C8*100</f>
        <v>1.4023732470334414</v>
      </c>
      <c r="M26" s="298">
        <f t="shared" si="22"/>
        <v>2.8119507908611596</v>
      </c>
      <c r="N26" s="298">
        <f t="shared" si="22"/>
        <v>1.9383869851159572</v>
      </c>
      <c r="O26" s="298">
        <f t="shared" si="22"/>
        <v>1.3982102908277405</v>
      </c>
      <c r="P26" s="298">
        <f t="shared" si="22"/>
        <v>2.8156221616712078</v>
      </c>
      <c r="Q26" s="298">
        <f t="shared" si="22"/>
        <v>1.9417475728155338</v>
      </c>
      <c r="R26" s="298">
        <f t="shared" si="22"/>
        <v>1.5151515151515151</v>
      </c>
      <c r="S26" s="298">
        <f t="shared" si="22"/>
        <v>2.7027027027027026</v>
      </c>
    </row>
    <row r="27" spans="1:19" ht="14.25" customHeight="1">
      <c r="A27" s="18" t="s">
        <v>185</v>
      </c>
      <c r="B27" s="297">
        <f t="shared" si="3"/>
        <v>158</v>
      </c>
      <c r="C27" s="57">
        <f t="shared" si="4"/>
        <v>98</v>
      </c>
      <c r="D27" s="57">
        <f t="shared" si="4"/>
        <v>60</v>
      </c>
      <c r="E27" s="57">
        <f t="shared" si="5"/>
        <v>151</v>
      </c>
      <c r="F27" s="55">
        <v>94</v>
      </c>
      <c r="G27" s="55">
        <v>57</v>
      </c>
      <c r="H27" s="57">
        <f t="shared" si="6"/>
        <v>7</v>
      </c>
      <c r="I27" s="55">
        <v>4</v>
      </c>
      <c r="J27" s="55">
        <v>3</v>
      </c>
      <c r="K27" s="298">
        <f>B27/B8*100</f>
        <v>5.2807486631016047</v>
      </c>
      <c r="L27" s="298">
        <f t="shared" ref="L27:S27" si="23">C27/C8*100</f>
        <v>5.2858683926645087</v>
      </c>
      <c r="M27" s="298">
        <f t="shared" si="23"/>
        <v>5.272407732864675</v>
      </c>
      <c r="N27" s="298">
        <f t="shared" si="23"/>
        <v>5.2267220491519559</v>
      </c>
      <c r="O27" s="298">
        <f t="shared" si="23"/>
        <v>5.2572706935123046</v>
      </c>
      <c r="P27" s="298">
        <f t="shared" si="23"/>
        <v>5.1771117166212539</v>
      </c>
      <c r="Q27" s="298">
        <f t="shared" si="23"/>
        <v>6.7961165048543686</v>
      </c>
      <c r="R27" s="298">
        <f t="shared" si="23"/>
        <v>6.0606060606060606</v>
      </c>
      <c r="S27" s="298">
        <f t="shared" si="23"/>
        <v>8.1081081081081088</v>
      </c>
    </row>
    <row r="28" spans="1:19" ht="14.25" customHeight="1">
      <c r="A28" s="18" t="s">
        <v>184</v>
      </c>
      <c r="B28" s="297">
        <f t="shared" si="3"/>
        <v>314</v>
      </c>
      <c r="C28" s="57">
        <f t="shared" si="4"/>
        <v>216</v>
      </c>
      <c r="D28" s="57">
        <f t="shared" si="4"/>
        <v>98</v>
      </c>
      <c r="E28" s="57">
        <f t="shared" si="5"/>
        <v>310</v>
      </c>
      <c r="F28" s="55">
        <v>212</v>
      </c>
      <c r="G28" s="55">
        <v>98</v>
      </c>
      <c r="H28" s="57">
        <f t="shared" si="6"/>
        <v>4</v>
      </c>
      <c r="I28" s="55">
        <v>4</v>
      </c>
      <c r="J28" s="55">
        <v>0</v>
      </c>
      <c r="K28" s="298">
        <f>B28/B8*100</f>
        <v>10.494652406417112</v>
      </c>
      <c r="L28" s="298">
        <f t="shared" ref="L28:S28" si="24">C28/C8*100</f>
        <v>11.650485436893204</v>
      </c>
      <c r="M28" s="298">
        <f t="shared" si="24"/>
        <v>8.6115992970123028</v>
      </c>
      <c r="N28" s="298">
        <f t="shared" si="24"/>
        <v>10.730356524749048</v>
      </c>
      <c r="O28" s="298">
        <f t="shared" si="24"/>
        <v>11.856823266219239</v>
      </c>
      <c r="P28" s="298">
        <f t="shared" si="24"/>
        <v>8.9009990917347857</v>
      </c>
      <c r="Q28" s="298">
        <f t="shared" si="24"/>
        <v>3.8834951456310676</v>
      </c>
      <c r="R28" s="298">
        <f t="shared" si="24"/>
        <v>6.0606060606060606</v>
      </c>
      <c r="S28" s="298">
        <f t="shared" si="24"/>
        <v>0</v>
      </c>
    </row>
    <row r="29" spans="1:19" ht="14.25" customHeight="1">
      <c r="A29" s="18" t="s">
        <v>188</v>
      </c>
      <c r="B29" s="297">
        <f t="shared" si="3"/>
        <v>20</v>
      </c>
      <c r="C29" s="57">
        <f t="shared" si="4"/>
        <v>15</v>
      </c>
      <c r="D29" s="57">
        <f t="shared" si="4"/>
        <v>5</v>
      </c>
      <c r="E29" s="57">
        <f t="shared" si="5"/>
        <v>17</v>
      </c>
      <c r="F29" s="55">
        <v>13</v>
      </c>
      <c r="G29" s="55">
        <v>4</v>
      </c>
      <c r="H29" s="57">
        <f t="shared" si="6"/>
        <v>3</v>
      </c>
      <c r="I29" s="55">
        <v>2</v>
      </c>
      <c r="J29" s="55">
        <v>1</v>
      </c>
      <c r="K29" s="298">
        <f>B29/B8*100</f>
        <v>0.66844919786096257</v>
      </c>
      <c r="L29" s="298">
        <f t="shared" ref="L29:S29" si="25">C29/C8*100</f>
        <v>0.8090614886731391</v>
      </c>
      <c r="M29" s="298">
        <f t="shared" si="25"/>
        <v>0.43936731107205629</v>
      </c>
      <c r="N29" s="298">
        <f t="shared" si="25"/>
        <v>0.58843890619591555</v>
      </c>
      <c r="O29" s="298">
        <f t="shared" si="25"/>
        <v>0.72706935123042504</v>
      </c>
      <c r="P29" s="298">
        <f t="shared" si="25"/>
        <v>0.36330608537693004</v>
      </c>
      <c r="Q29" s="298">
        <f t="shared" si="25"/>
        <v>2.912621359223301</v>
      </c>
      <c r="R29" s="298">
        <f t="shared" si="25"/>
        <v>3.0303030303030303</v>
      </c>
      <c r="S29" s="298">
        <f t="shared" si="25"/>
        <v>2.7027027027027026</v>
      </c>
    </row>
    <row r="30" spans="1:19" ht="14.25" customHeight="1">
      <c r="A30" s="19"/>
      <c r="B30" s="59" t="s">
        <v>198</v>
      </c>
      <c r="C30" s="53" t="s">
        <v>198</v>
      </c>
      <c r="D30" s="53" t="s">
        <v>198</v>
      </c>
      <c r="E30" s="53" t="s">
        <v>198</v>
      </c>
      <c r="F30" s="53" t="s">
        <v>198</v>
      </c>
      <c r="G30" s="53" t="s">
        <v>198</v>
      </c>
      <c r="H30" s="53" t="s">
        <v>198</v>
      </c>
      <c r="I30" s="53"/>
      <c r="J30" s="53"/>
      <c r="K30" s="53" t="s">
        <v>198</v>
      </c>
      <c r="L30" s="53" t="s">
        <v>198</v>
      </c>
      <c r="M30" s="53" t="s">
        <v>198</v>
      </c>
      <c r="N30" s="53" t="s">
        <v>198</v>
      </c>
      <c r="O30" s="53" t="s">
        <v>198</v>
      </c>
      <c r="P30" s="53" t="s">
        <v>198</v>
      </c>
      <c r="Q30" s="53" t="s">
        <v>198</v>
      </c>
      <c r="R30" s="53" t="s">
        <v>198</v>
      </c>
      <c r="S30" s="53" t="s">
        <v>198</v>
      </c>
    </row>
    <row r="31" spans="1:19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20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20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20" ht="14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20" ht="14.25" customHeight="1">
      <c r="A36" s="527" t="s">
        <v>252</v>
      </c>
      <c r="B36" s="527"/>
      <c r="C36" s="527"/>
      <c r="D36" s="527"/>
      <c r="E36" s="527"/>
      <c r="F36" s="527"/>
      <c r="G36" s="527"/>
      <c r="H36" s="527"/>
      <c r="I36" s="527"/>
      <c r="J36" s="527"/>
      <c r="K36" s="20"/>
      <c r="L36" s="20"/>
      <c r="M36" s="20"/>
      <c r="N36" s="20"/>
      <c r="O36" s="20"/>
      <c r="P36" s="20"/>
      <c r="Q36" s="20"/>
      <c r="R36" s="21"/>
      <c r="S36" s="20"/>
      <c r="T36" s="178"/>
    </row>
    <row r="37" spans="1:20" ht="14.25" customHeight="1">
      <c r="A37" s="234"/>
      <c r="B37" s="183"/>
      <c r="C37" s="183"/>
      <c r="D37" s="183"/>
      <c r="E37" s="183"/>
      <c r="F37" s="183"/>
      <c r="G37" s="183"/>
      <c r="H37" s="183"/>
      <c r="I37" s="183"/>
      <c r="J37" s="20"/>
      <c r="K37" s="20"/>
      <c r="L37" s="20"/>
      <c r="M37" s="20"/>
      <c r="N37" s="20"/>
      <c r="O37" s="20"/>
      <c r="P37" s="20"/>
      <c r="Q37" s="20"/>
      <c r="R37" s="21"/>
      <c r="S37" s="20"/>
      <c r="T37" s="178"/>
    </row>
    <row r="38" spans="1:20" ht="14.25" customHeight="1">
      <c r="A38" s="22" t="s">
        <v>250</v>
      </c>
      <c r="B38" s="23"/>
      <c r="C38" s="23"/>
      <c r="D38" s="23"/>
      <c r="E38" s="23"/>
      <c r="F38" s="23"/>
      <c r="G38" s="23"/>
      <c r="H38" s="23"/>
      <c r="I38" s="23"/>
      <c r="J38" s="23"/>
      <c r="K38" s="23" t="s">
        <v>158</v>
      </c>
      <c r="L38" s="23"/>
      <c r="M38" s="23"/>
      <c r="N38" s="23"/>
      <c r="O38" s="23"/>
      <c r="P38" s="23"/>
      <c r="Q38" s="23"/>
      <c r="R38" s="22"/>
      <c r="S38" s="24" t="s">
        <v>298</v>
      </c>
      <c r="T38" s="178"/>
    </row>
    <row r="39" spans="1:20" ht="14.25" customHeight="1">
      <c r="A39" s="524" t="s">
        <v>191</v>
      </c>
      <c r="B39" s="304" t="s">
        <v>0</v>
      </c>
      <c r="C39" s="25"/>
      <c r="D39" s="26"/>
      <c r="E39" s="60" t="s">
        <v>3</v>
      </c>
      <c r="F39" s="26"/>
      <c r="G39" s="27"/>
      <c r="H39" s="25" t="s">
        <v>4</v>
      </c>
      <c r="I39" s="26"/>
      <c r="J39" s="26"/>
      <c r="K39" s="60" t="s">
        <v>0</v>
      </c>
      <c r="L39" s="25"/>
      <c r="M39" s="27"/>
      <c r="N39" s="25" t="s">
        <v>3</v>
      </c>
      <c r="O39" s="26"/>
      <c r="P39" s="26"/>
      <c r="Q39" s="60" t="s">
        <v>4</v>
      </c>
      <c r="R39" s="26"/>
      <c r="S39" s="26"/>
      <c r="T39" s="178"/>
    </row>
    <row r="40" spans="1:20" ht="14.25" customHeight="1">
      <c r="A40" s="525"/>
      <c r="B40" s="305" t="s">
        <v>0</v>
      </c>
      <c r="C40" s="28" t="s">
        <v>5</v>
      </c>
      <c r="D40" s="29" t="s">
        <v>1</v>
      </c>
      <c r="E40" s="305" t="s">
        <v>0</v>
      </c>
      <c r="F40" s="28" t="s">
        <v>5</v>
      </c>
      <c r="G40" s="30" t="s">
        <v>1</v>
      </c>
      <c r="H40" s="29" t="s">
        <v>0</v>
      </c>
      <c r="I40" s="28" t="s">
        <v>5</v>
      </c>
      <c r="J40" s="29" t="s">
        <v>1</v>
      </c>
      <c r="K40" s="305" t="s">
        <v>0</v>
      </c>
      <c r="L40" s="28" t="s">
        <v>5</v>
      </c>
      <c r="M40" s="30" t="s">
        <v>1</v>
      </c>
      <c r="N40" s="29" t="s">
        <v>0</v>
      </c>
      <c r="O40" s="28" t="s">
        <v>5</v>
      </c>
      <c r="P40" s="29" t="s">
        <v>1</v>
      </c>
      <c r="Q40" s="305" t="s">
        <v>0</v>
      </c>
      <c r="R40" s="28" t="s">
        <v>5</v>
      </c>
      <c r="S40" s="29" t="s">
        <v>1</v>
      </c>
      <c r="T40" s="178"/>
    </row>
    <row r="41" spans="1:20" ht="14.25" customHeight="1">
      <c r="A41" s="23"/>
      <c r="B41" s="21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178"/>
    </row>
    <row r="42" spans="1:20" ht="14.25" customHeight="1">
      <c r="A42" s="37" t="s">
        <v>309</v>
      </c>
      <c r="B42" s="306">
        <f>SUM(C42:D42)</f>
        <v>3096</v>
      </c>
      <c r="C42" s="31">
        <f>SUM(F42,I42)</f>
        <v>1856</v>
      </c>
      <c r="D42" s="31">
        <f>SUM(G42,J42)</f>
        <v>1240</v>
      </c>
      <c r="E42" s="31">
        <f>SUM(F42:G42)</f>
        <v>2951</v>
      </c>
      <c r="F42" s="31">
        <v>1770</v>
      </c>
      <c r="G42" s="31">
        <v>1181</v>
      </c>
      <c r="H42" s="31">
        <f>SUM(I42:J42)</f>
        <v>145</v>
      </c>
      <c r="I42" s="31">
        <v>86</v>
      </c>
      <c r="J42" s="31">
        <v>59</v>
      </c>
      <c r="K42" s="307">
        <v>100.00000000000001</v>
      </c>
      <c r="L42" s="307">
        <v>100.00000000000001</v>
      </c>
      <c r="M42" s="307">
        <v>99.999999999999986</v>
      </c>
      <c r="N42" s="307">
        <v>100.00000000000001</v>
      </c>
      <c r="O42" s="307">
        <v>100</v>
      </c>
      <c r="P42" s="307">
        <v>100.00000000000003</v>
      </c>
      <c r="Q42" s="307">
        <v>100</v>
      </c>
      <c r="R42" s="307">
        <v>99.999999999999986</v>
      </c>
      <c r="S42" s="307">
        <v>99.999999999999986</v>
      </c>
      <c r="T42" s="178"/>
    </row>
    <row r="43" spans="1:20" s="179" customFormat="1" ht="14.25" customHeight="1">
      <c r="A43" s="267" t="s">
        <v>310</v>
      </c>
      <c r="B43" s="308">
        <f t="shared" ref="B43:S43" si="26">SUM(B45:B56)</f>
        <v>2992</v>
      </c>
      <c r="C43" s="309">
        <f t="shared" si="26"/>
        <v>1854</v>
      </c>
      <c r="D43" s="309">
        <f t="shared" si="26"/>
        <v>1138</v>
      </c>
      <c r="E43" s="309">
        <f t="shared" si="26"/>
        <v>2889</v>
      </c>
      <c r="F43" s="309">
        <f t="shared" si="26"/>
        <v>1788</v>
      </c>
      <c r="G43" s="309">
        <f t="shared" si="26"/>
        <v>1101</v>
      </c>
      <c r="H43" s="309">
        <f t="shared" si="26"/>
        <v>103</v>
      </c>
      <c r="I43" s="309">
        <f t="shared" si="26"/>
        <v>66</v>
      </c>
      <c r="J43" s="309">
        <f t="shared" si="26"/>
        <v>37</v>
      </c>
      <c r="K43" s="310">
        <f t="shared" si="26"/>
        <v>100</v>
      </c>
      <c r="L43" s="310">
        <f t="shared" si="26"/>
        <v>99.999999999999986</v>
      </c>
      <c r="M43" s="310">
        <f t="shared" si="26"/>
        <v>99.999999999999972</v>
      </c>
      <c r="N43" s="310">
        <f t="shared" si="26"/>
        <v>100</v>
      </c>
      <c r="O43" s="310">
        <f t="shared" si="26"/>
        <v>100</v>
      </c>
      <c r="P43" s="310">
        <f t="shared" si="26"/>
        <v>99.999999999999972</v>
      </c>
      <c r="Q43" s="310">
        <f t="shared" si="26"/>
        <v>99.999999999999986</v>
      </c>
      <c r="R43" s="310">
        <f t="shared" si="26"/>
        <v>100.00000000000001</v>
      </c>
      <c r="S43" s="310">
        <f t="shared" si="26"/>
        <v>100.00000000000003</v>
      </c>
      <c r="T43" s="182"/>
    </row>
    <row r="44" spans="1:20" s="181" customFormat="1" ht="14.25" customHeight="1">
      <c r="A44" s="71"/>
      <c r="B44" s="311"/>
      <c r="C44" s="72"/>
      <c r="D44" s="72"/>
      <c r="E44" s="72"/>
      <c r="F44" s="72"/>
      <c r="G44" s="72"/>
      <c r="H44" s="72"/>
      <c r="I44" s="72"/>
      <c r="J44" s="72"/>
      <c r="K44" s="312"/>
      <c r="L44" s="312"/>
      <c r="M44" s="312"/>
      <c r="N44" s="312"/>
      <c r="O44" s="312"/>
      <c r="P44" s="312"/>
      <c r="Q44" s="312"/>
      <c r="R44" s="312"/>
      <c r="S44" s="312"/>
      <c r="T44" s="180"/>
    </row>
    <row r="45" spans="1:20" ht="14.25" customHeight="1">
      <c r="A45" s="18" t="s">
        <v>6</v>
      </c>
      <c r="B45" s="306">
        <f>SUM(C45:D45)</f>
        <v>373</v>
      </c>
      <c r="C45" s="31">
        <f>F45+I45</f>
        <v>259</v>
      </c>
      <c r="D45" s="31">
        <f>G45+J45</f>
        <v>114</v>
      </c>
      <c r="E45" s="31">
        <f>SUM(F45:G45)</f>
        <v>367</v>
      </c>
      <c r="F45" s="36">
        <v>255</v>
      </c>
      <c r="G45" s="36">
        <v>112</v>
      </c>
      <c r="H45" s="31">
        <f>SUM(I45:J45)</f>
        <v>6</v>
      </c>
      <c r="I45" s="36">
        <v>4</v>
      </c>
      <c r="J45" s="36">
        <v>2</v>
      </c>
      <c r="K45" s="298">
        <f t="shared" ref="K45:S45" si="27">B45/B43*100</f>
        <v>12.466577540106952</v>
      </c>
      <c r="L45" s="307">
        <f t="shared" si="27"/>
        <v>13.969795037756203</v>
      </c>
      <c r="M45" s="307">
        <f t="shared" si="27"/>
        <v>10.017574692442881</v>
      </c>
      <c r="N45" s="307">
        <f t="shared" si="27"/>
        <v>12.703357563170648</v>
      </c>
      <c r="O45" s="307">
        <f t="shared" si="27"/>
        <v>14.261744966442953</v>
      </c>
      <c r="P45" s="307">
        <f t="shared" si="27"/>
        <v>10.172570390554043</v>
      </c>
      <c r="Q45" s="307">
        <f t="shared" si="27"/>
        <v>5.825242718446602</v>
      </c>
      <c r="R45" s="307">
        <f t="shared" si="27"/>
        <v>6.0606060606060606</v>
      </c>
      <c r="S45" s="307">
        <f t="shared" si="27"/>
        <v>5.4054054054054053</v>
      </c>
      <c r="T45" s="178"/>
    </row>
    <row r="46" spans="1:20" ht="14.25" customHeight="1">
      <c r="A46" s="18" t="s">
        <v>61</v>
      </c>
      <c r="B46" s="306">
        <f t="shared" ref="B46:B56" si="28">SUM(C46:D46)</f>
        <v>384</v>
      </c>
      <c r="C46" s="31">
        <f t="shared" ref="C46:D56" si="29">F46+I46</f>
        <v>99</v>
      </c>
      <c r="D46" s="31">
        <f t="shared" si="29"/>
        <v>285</v>
      </c>
      <c r="E46" s="31">
        <f t="shared" ref="E46:E56" si="30">SUM(F46:G46)</f>
        <v>383</v>
      </c>
      <c r="F46" s="36">
        <v>99</v>
      </c>
      <c r="G46" s="36">
        <v>284</v>
      </c>
      <c r="H46" s="31">
        <f t="shared" ref="H46:H56" si="31">SUM(I46:J46)</f>
        <v>1</v>
      </c>
      <c r="I46" s="36">
        <v>0</v>
      </c>
      <c r="J46" s="36">
        <v>1</v>
      </c>
      <c r="K46" s="307">
        <f t="shared" ref="K46:S46" si="32">B46/B43*100</f>
        <v>12.834224598930483</v>
      </c>
      <c r="L46" s="307">
        <f t="shared" si="32"/>
        <v>5.3398058252427179</v>
      </c>
      <c r="M46" s="307">
        <f t="shared" si="32"/>
        <v>25.043936731107209</v>
      </c>
      <c r="N46" s="307">
        <f t="shared" si="32"/>
        <v>13.257182416060919</v>
      </c>
      <c r="O46" s="307">
        <f t="shared" si="32"/>
        <v>5.5369127516778525</v>
      </c>
      <c r="P46" s="307">
        <f t="shared" si="32"/>
        <v>25.794732061762033</v>
      </c>
      <c r="Q46" s="307">
        <f t="shared" si="32"/>
        <v>0.97087378640776689</v>
      </c>
      <c r="R46" s="307">
        <f t="shared" si="32"/>
        <v>0</v>
      </c>
      <c r="S46" s="307">
        <f t="shared" si="32"/>
        <v>2.7027027027027026</v>
      </c>
      <c r="T46" s="178"/>
    </row>
    <row r="47" spans="1:20" ht="14.25" customHeight="1">
      <c r="A47" s="18" t="s">
        <v>62</v>
      </c>
      <c r="B47" s="306">
        <f t="shared" si="28"/>
        <v>274</v>
      </c>
      <c r="C47" s="31">
        <f t="shared" si="29"/>
        <v>119</v>
      </c>
      <c r="D47" s="31">
        <f t="shared" si="29"/>
        <v>155</v>
      </c>
      <c r="E47" s="31">
        <f t="shared" si="30"/>
        <v>263</v>
      </c>
      <c r="F47" s="36">
        <v>113</v>
      </c>
      <c r="G47" s="36">
        <v>150</v>
      </c>
      <c r="H47" s="31">
        <f t="shared" si="31"/>
        <v>11</v>
      </c>
      <c r="I47" s="36">
        <v>6</v>
      </c>
      <c r="J47" s="36">
        <v>5</v>
      </c>
      <c r="K47" s="307">
        <f t="shared" ref="K47:S47" si="33">B47/B43*100</f>
        <v>9.1577540106951876</v>
      </c>
      <c r="L47" s="307">
        <f t="shared" si="33"/>
        <v>6.4185544768069036</v>
      </c>
      <c r="M47" s="307">
        <f t="shared" si="33"/>
        <v>13.620386643233742</v>
      </c>
      <c r="N47" s="307">
        <f t="shared" si="33"/>
        <v>9.1034960193838685</v>
      </c>
      <c r="O47" s="307">
        <f t="shared" si="33"/>
        <v>6.3199105145413865</v>
      </c>
      <c r="P47" s="307">
        <f t="shared" si="33"/>
        <v>13.623978201634879</v>
      </c>
      <c r="Q47" s="307">
        <f t="shared" si="33"/>
        <v>10.679611650485436</v>
      </c>
      <c r="R47" s="307">
        <f t="shared" si="33"/>
        <v>9.0909090909090917</v>
      </c>
      <c r="S47" s="307">
        <f t="shared" si="33"/>
        <v>13.513513513513514</v>
      </c>
      <c r="T47" s="178"/>
    </row>
    <row r="48" spans="1:20" ht="14.25" customHeight="1">
      <c r="A48" s="18" t="s">
        <v>182</v>
      </c>
      <c r="B48" s="306">
        <f t="shared" si="28"/>
        <v>315</v>
      </c>
      <c r="C48" s="31">
        <f t="shared" si="29"/>
        <v>110</v>
      </c>
      <c r="D48" s="31">
        <f t="shared" si="29"/>
        <v>205</v>
      </c>
      <c r="E48" s="31">
        <f t="shared" si="30"/>
        <v>292</v>
      </c>
      <c r="F48" s="36">
        <v>104</v>
      </c>
      <c r="G48" s="36">
        <v>188</v>
      </c>
      <c r="H48" s="31">
        <f t="shared" si="31"/>
        <v>23</v>
      </c>
      <c r="I48" s="36">
        <v>6</v>
      </c>
      <c r="J48" s="36">
        <v>17</v>
      </c>
      <c r="K48" s="307">
        <f t="shared" ref="K48:S48" si="34">B48/B43*100</f>
        <v>10.528074866310162</v>
      </c>
      <c r="L48" s="307">
        <f t="shared" si="34"/>
        <v>5.9331175836030203</v>
      </c>
      <c r="M48" s="307">
        <f t="shared" si="34"/>
        <v>18.014059753954307</v>
      </c>
      <c r="N48" s="307">
        <f t="shared" si="34"/>
        <v>10.10730356524749</v>
      </c>
      <c r="O48" s="307">
        <f t="shared" si="34"/>
        <v>5.8165548098434003</v>
      </c>
      <c r="P48" s="307">
        <f t="shared" si="34"/>
        <v>17.075386012715711</v>
      </c>
      <c r="Q48" s="307">
        <f t="shared" si="34"/>
        <v>22.330097087378643</v>
      </c>
      <c r="R48" s="307">
        <f t="shared" si="34"/>
        <v>9.0909090909090917</v>
      </c>
      <c r="S48" s="307">
        <f t="shared" si="34"/>
        <v>45.945945945945951</v>
      </c>
      <c r="T48" s="178"/>
    </row>
    <row r="49" spans="1:20" ht="14.25" customHeight="1">
      <c r="A49" s="18" t="s">
        <v>63</v>
      </c>
      <c r="B49" s="306">
        <f t="shared" si="28"/>
        <v>174</v>
      </c>
      <c r="C49" s="31">
        <f t="shared" si="29"/>
        <v>141</v>
      </c>
      <c r="D49" s="31">
        <f t="shared" si="29"/>
        <v>33</v>
      </c>
      <c r="E49" s="31">
        <f t="shared" si="30"/>
        <v>168</v>
      </c>
      <c r="F49" s="36">
        <v>135</v>
      </c>
      <c r="G49" s="36">
        <v>33</v>
      </c>
      <c r="H49" s="31">
        <f t="shared" si="31"/>
        <v>6</v>
      </c>
      <c r="I49" s="36">
        <v>6</v>
      </c>
      <c r="J49" s="36">
        <v>0</v>
      </c>
      <c r="K49" s="307">
        <f t="shared" ref="K49:S49" si="35">B49/B43*100</f>
        <v>5.8155080213903743</v>
      </c>
      <c r="L49" s="307">
        <f t="shared" si="35"/>
        <v>7.6051779935275077</v>
      </c>
      <c r="M49" s="307">
        <f t="shared" si="35"/>
        <v>2.8998242530755709</v>
      </c>
      <c r="N49" s="307">
        <f t="shared" si="35"/>
        <v>5.8151609553478716</v>
      </c>
      <c r="O49" s="307">
        <f t="shared" si="35"/>
        <v>7.550335570469799</v>
      </c>
      <c r="P49" s="307">
        <f t="shared" si="35"/>
        <v>2.9972752043596729</v>
      </c>
      <c r="Q49" s="307">
        <f t="shared" si="35"/>
        <v>5.825242718446602</v>
      </c>
      <c r="R49" s="307">
        <f t="shared" si="35"/>
        <v>9.0909090909090917</v>
      </c>
      <c r="S49" s="307">
        <f t="shared" si="35"/>
        <v>0</v>
      </c>
      <c r="T49" s="178"/>
    </row>
    <row r="50" spans="1:20" ht="14.25" customHeight="1">
      <c r="A50" s="18" t="s">
        <v>192</v>
      </c>
      <c r="B50" s="306">
        <f t="shared" si="28"/>
        <v>20</v>
      </c>
      <c r="C50" s="31">
        <f t="shared" si="29"/>
        <v>18</v>
      </c>
      <c r="D50" s="31">
        <f t="shared" si="29"/>
        <v>2</v>
      </c>
      <c r="E50" s="31">
        <f t="shared" si="30"/>
        <v>17</v>
      </c>
      <c r="F50" s="36">
        <v>15</v>
      </c>
      <c r="G50" s="36">
        <v>2</v>
      </c>
      <c r="H50" s="31">
        <f t="shared" si="31"/>
        <v>3</v>
      </c>
      <c r="I50" s="36">
        <v>3</v>
      </c>
      <c r="J50" s="36">
        <v>0</v>
      </c>
      <c r="K50" s="307">
        <f t="shared" ref="K50:S50" si="36">B50/B43*100</f>
        <v>0.66844919786096257</v>
      </c>
      <c r="L50" s="307">
        <f t="shared" si="36"/>
        <v>0.97087378640776689</v>
      </c>
      <c r="M50" s="307">
        <f t="shared" si="36"/>
        <v>0.17574692442882248</v>
      </c>
      <c r="N50" s="307">
        <f t="shared" si="36"/>
        <v>0.58843890619591555</v>
      </c>
      <c r="O50" s="307">
        <f t="shared" si="36"/>
        <v>0.83892617449664431</v>
      </c>
      <c r="P50" s="307">
        <f t="shared" si="36"/>
        <v>0.18165304268846502</v>
      </c>
      <c r="Q50" s="307">
        <f t="shared" si="36"/>
        <v>2.912621359223301</v>
      </c>
      <c r="R50" s="307">
        <f t="shared" si="36"/>
        <v>4.5454545454545459</v>
      </c>
      <c r="S50" s="307">
        <f t="shared" si="36"/>
        <v>0</v>
      </c>
      <c r="T50" s="178"/>
    </row>
    <row r="51" spans="1:20" ht="14.25" customHeight="1">
      <c r="A51" s="18" t="s">
        <v>193</v>
      </c>
      <c r="B51" s="306">
        <f t="shared" si="28"/>
        <v>16</v>
      </c>
      <c r="C51" s="31">
        <f t="shared" si="29"/>
        <v>16</v>
      </c>
      <c r="D51" s="31">
        <f t="shared" si="29"/>
        <v>0</v>
      </c>
      <c r="E51" s="31">
        <f t="shared" si="30"/>
        <v>15</v>
      </c>
      <c r="F51" s="36">
        <v>15</v>
      </c>
      <c r="G51" s="36">
        <v>0</v>
      </c>
      <c r="H51" s="31">
        <f t="shared" si="31"/>
        <v>1</v>
      </c>
      <c r="I51" s="36">
        <v>1</v>
      </c>
      <c r="J51" s="36">
        <v>0</v>
      </c>
      <c r="K51" s="307">
        <f t="shared" ref="K51:S51" si="37">B51/B43*100</f>
        <v>0.53475935828876997</v>
      </c>
      <c r="L51" s="307">
        <f t="shared" si="37"/>
        <v>0.86299892125134836</v>
      </c>
      <c r="M51" s="307">
        <f t="shared" si="37"/>
        <v>0</v>
      </c>
      <c r="N51" s="307">
        <f t="shared" si="37"/>
        <v>0.51921079958463134</v>
      </c>
      <c r="O51" s="307">
        <f t="shared" si="37"/>
        <v>0.83892617449664431</v>
      </c>
      <c r="P51" s="307">
        <f t="shared" si="37"/>
        <v>0</v>
      </c>
      <c r="Q51" s="307">
        <f t="shared" si="37"/>
        <v>0.97087378640776689</v>
      </c>
      <c r="R51" s="307">
        <f t="shared" si="37"/>
        <v>1.5151515151515151</v>
      </c>
      <c r="S51" s="307">
        <f t="shared" si="37"/>
        <v>0</v>
      </c>
      <c r="T51" s="178"/>
    </row>
    <row r="52" spans="1:20" ht="14.25" customHeight="1">
      <c r="A52" s="18" t="s">
        <v>194</v>
      </c>
      <c r="B52" s="306">
        <f t="shared" si="28"/>
        <v>1008</v>
      </c>
      <c r="C52" s="31">
        <f t="shared" si="29"/>
        <v>739</v>
      </c>
      <c r="D52" s="31">
        <f t="shared" si="29"/>
        <v>269</v>
      </c>
      <c r="E52" s="31">
        <f t="shared" si="30"/>
        <v>980</v>
      </c>
      <c r="F52" s="36">
        <v>718</v>
      </c>
      <c r="G52" s="36">
        <v>262</v>
      </c>
      <c r="H52" s="31">
        <f t="shared" si="31"/>
        <v>28</v>
      </c>
      <c r="I52" s="36">
        <v>21</v>
      </c>
      <c r="J52" s="36">
        <v>7</v>
      </c>
      <c r="K52" s="307">
        <f t="shared" ref="K52:S52" si="38">B52/B43*100</f>
        <v>33.689839572192511</v>
      </c>
      <c r="L52" s="307">
        <f t="shared" si="38"/>
        <v>39.859762675296658</v>
      </c>
      <c r="M52" s="307">
        <f t="shared" si="38"/>
        <v>23.637961335676625</v>
      </c>
      <c r="N52" s="307">
        <f t="shared" si="38"/>
        <v>33.921772239529247</v>
      </c>
      <c r="O52" s="307">
        <f t="shared" si="38"/>
        <v>40.156599552572708</v>
      </c>
      <c r="P52" s="307">
        <f t="shared" si="38"/>
        <v>23.79654859218892</v>
      </c>
      <c r="Q52" s="307">
        <f t="shared" si="38"/>
        <v>27.184466019417474</v>
      </c>
      <c r="R52" s="307">
        <f t="shared" si="38"/>
        <v>31.818181818181817</v>
      </c>
      <c r="S52" s="307">
        <f t="shared" si="38"/>
        <v>18.918918918918919</v>
      </c>
      <c r="T52" s="178"/>
    </row>
    <row r="53" spans="1:20" ht="14.25" customHeight="1">
      <c r="A53" s="18" t="s">
        <v>195</v>
      </c>
      <c r="B53" s="306">
        <f t="shared" si="28"/>
        <v>81</v>
      </c>
      <c r="C53" s="31">
        <f t="shared" si="29"/>
        <v>71</v>
      </c>
      <c r="D53" s="31">
        <f t="shared" si="29"/>
        <v>10</v>
      </c>
      <c r="E53" s="31">
        <f t="shared" si="30"/>
        <v>76</v>
      </c>
      <c r="F53" s="31">
        <v>66</v>
      </c>
      <c r="G53" s="31">
        <v>10</v>
      </c>
      <c r="H53" s="31">
        <f t="shared" si="31"/>
        <v>5</v>
      </c>
      <c r="I53" s="31">
        <v>5</v>
      </c>
      <c r="J53" s="31">
        <v>0</v>
      </c>
      <c r="K53" s="307">
        <f t="shared" ref="K53:S53" si="39">B53/B43*100</f>
        <v>2.7072192513368987</v>
      </c>
      <c r="L53" s="307">
        <f t="shared" si="39"/>
        <v>3.8295577130528584</v>
      </c>
      <c r="M53" s="307">
        <f t="shared" si="39"/>
        <v>0.87873462214411258</v>
      </c>
      <c r="N53" s="307">
        <f t="shared" si="39"/>
        <v>2.630668051228799</v>
      </c>
      <c r="O53" s="307">
        <f t="shared" si="39"/>
        <v>3.6912751677852351</v>
      </c>
      <c r="P53" s="307">
        <f t="shared" si="39"/>
        <v>0.90826521344232525</v>
      </c>
      <c r="Q53" s="307">
        <f t="shared" si="39"/>
        <v>4.8543689320388346</v>
      </c>
      <c r="R53" s="307">
        <f t="shared" si="39"/>
        <v>7.5757575757575761</v>
      </c>
      <c r="S53" s="307">
        <f t="shared" si="39"/>
        <v>0</v>
      </c>
      <c r="T53" s="178"/>
    </row>
    <row r="54" spans="1:20" ht="14.25" customHeight="1">
      <c r="A54" s="18" t="s">
        <v>196</v>
      </c>
      <c r="B54" s="306">
        <f t="shared" si="28"/>
        <v>163</v>
      </c>
      <c r="C54" s="31">
        <f t="shared" si="29"/>
        <v>146</v>
      </c>
      <c r="D54" s="31">
        <f t="shared" si="29"/>
        <v>17</v>
      </c>
      <c r="E54" s="31">
        <f t="shared" si="30"/>
        <v>155</v>
      </c>
      <c r="F54" s="36">
        <v>139</v>
      </c>
      <c r="G54" s="36">
        <v>16</v>
      </c>
      <c r="H54" s="31">
        <f t="shared" si="31"/>
        <v>8</v>
      </c>
      <c r="I54" s="36">
        <v>7</v>
      </c>
      <c r="J54" s="36">
        <v>1</v>
      </c>
      <c r="K54" s="307">
        <f t="shared" ref="K54:S54" si="40">B54/B43*100</f>
        <v>5.4478609625668453</v>
      </c>
      <c r="L54" s="307">
        <f t="shared" si="40"/>
        <v>7.8748651564185552</v>
      </c>
      <c r="M54" s="307">
        <f t="shared" si="40"/>
        <v>1.4938488576449911</v>
      </c>
      <c r="N54" s="307">
        <f t="shared" si="40"/>
        <v>5.3651782623745241</v>
      </c>
      <c r="O54" s="307">
        <f t="shared" si="40"/>
        <v>7.7740492170022364</v>
      </c>
      <c r="P54" s="307">
        <f t="shared" si="40"/>
        <v>1.4532243415077202</v>
      </c>
      <c r="Q54" s="307">
        <f t="shared" si="40"/>
        <v>7.7669902912621351</v>
      </c>
      <c r="R54" s="307">
        <f t="shared" si="40"/>
        <v>10.606060606060606</v>
      </c>
      <c r="S54" s="307">
        <f t="shared" si="40"/>
        <v>2.7027027027027026</v>
      </c>
      <c r="T54" s="178"/>
    </row>
    <row r="55" spans="1:20" ht="14.25" customHeight="1">
      <c r="A55" s="32" t="s">
        <v>197</v>
      </c>
      <c r="B55" s="306">
        <f t="shared" si="28"/>
        <v>112</v>
      </c>
      <c r="C55" s="31">
        <f t="shared" si="29"/>
        <v>83</v>
      </c>
      <c r="D55" s="31">
        <f t="shared" si="29"/>
        <v>29</v>
      </c>
      <c r="E55" s="31">
        <f t="shared" si="30"/>
        <v>104</v>
      </c>
      <c r="F55" s="31">
        <v>78</v>
      </c>
      <c r="G55" s="31">
        <v>26</v>
      </c>
      <c r="H55" s="31">
        <f t="shared" si="31"/>
        <v>8</v>
      </c>
      <c r="I55" s="31">
        <v>5</v>
      </c>
      <c r="J55" s="31">
        <v>3</v>
      </c>
      <c r="K55" s="307">
        <f t="shared" ref="K55:S55" si="41">B55/B43*100</f>
        <v>3.7433155080213902</v>
      </c>
      <c r="L55" s="307">
        <f t="shared" si="41"/>
        <v>4.4768069039913696</v>
      </c>
      <c r="M55" s="307">
        <f t="shared" si="41"/>
        <v>2.5483304042179262</v>
      </c>
      <c r="N55" s="307">
        <f t="shared" si="41"/>
        <v>3.5998615437867776</v>
      </c>
      <c r="O55" s="307">
        <f t="shared" si="41"/>
        <v>4.3624161073825505</v>
      </c>
      <c r="P55" s="307">
        <f t="shared" si="41"/>
        <v>2.3614895549500452</v>
      </c>
      <c r="Q55" s="307">
        <f t="shared" si="41"/>
        <v>7.7669902912621351</v>
      </c>
      <c r="R55" s="307">
        <f t="shared" si="41"/>
        <v>7.5757575757575761</v>
      </c>
      <c r="S55" s="307">
        <f t="shared" si="41"/>
        <v>8.1081081081081088</v>
      </c>
      <c r="T55" s="178"/>
    </row>
    <row r="56" spans="1:20" ht="14.25" customHeight="1">
      <c r="A56" s="18" t="s">
        <v>162</v>
      </c>
      <c r="B56" s="306">
        <f t="shared" si="28"/>
        <v>72</v>
      </c>
      <c r="C56" s="31">
        <f t="shared" si="29"/>
        <v>53</v>
      </c>
      <c r="D56" s="31">
        <f t="shared" si="29"/>
        <v>19</v>
      </c>
      <c r="E56" s="31">
        <f t="shared" si="30"/>
        <v>69</v>
      </c>
      <c r="F56" s="36">
        <v>51</v>
      </c>
      <c r="G56" s="36">
        <v>18</v>
      </c>
      <c r="H56" s="31">
        <f t="shared" si="31"/>
        <v>3</v>
      </c>
      <c r="I56" s="36">
        <v>2</v>
      </c>
      <c r="J56" s="36">
        <v>1</v>
      </c>
      <c r="K56" s="307">
        <f t="shared" ref="K56:S56" si="42">B56/B43*100</f>
        <v>2.4064171122994651</v>
      </c>
      <c r="L56" s="307">
        <f t="shared" si="42"/>
        <v>2.8586839266450914</v>
      </c>
      <c r="M56" s="307">
        <f t="shared" si="42"/>
        <v>1.6695957820738139</v>
      </c>
      <c r="N56" s="307">
        <f t="shared" si="42"/>
        <v>2.3883696780893042</v>
      </c>
      <c r="O56" s="307">
        <f t="shared" si="42"/>
        <v>2.8523489932885906</v>
      </c>
      <c r="P56" s="307">
        <f t="shared" si="42"/>
        <v>1.6348773841961852</v>
      </c>
      <c r="Q56" s="307">
        <f t="shared" si="42"/>
        <v>2.912621359223301</v>
      </c>
      <c r="R56" s="307">
        <f t="shared" si="42"/>
        <v>3.0303030303030303</v>
      </c>
      <c r="S56" s="307">
        <f t="shared" si="42"/>
        <v>2.7027027027027026</v>
      </c>
    </row>
    <row r="57" spans="1:20" ht="14.25" customHeight="1">
      <c r="A57" s="33"/>
      <c r="B57" s="61"/>
      <c r="C57" s="62"/>
      <c r="D57" s="62"/>
      <c r="E57" s="62"/>
      <c r="F57" s="56"/>
      <c r="G57" s="56"/>
      <c r="H57" s="62"/>
      <c r="I57" s="56"/>
      <c r="J57" s="56"/>
      <c r="K57" s="63"/>
      <c r="L57" s="63"/>
      <c r="M57" s="63"/>
      <c r="N57" s="63"/>
      <c r="O57" s="63"/>
      <c r="P57" s="63"/>
      <c r="Q57" s="63"/>
      <c r="R57" s="63"/>
      <c r="S57" s="63"/>
    </row>
    <row r="58" spans="1:20" ht="14.25" customHeight="1"/>
  </sheetData>
  <mergeCells count="4">
    <mergeCell ref="A4:A5"/>
    <mergeCell ref="A39:A40"/>
    <mergeCell ref="A1:J1"/>
    <mergeCell ref="A36:J36"/>
  </mergeCells>
  <phoneticPr fontId="10"/>
  <printOptions gridLinesSet="0"/>
  <pageMargins left="0.59055118110236227" right="0.59055118110236227" top="0.78740157480314965" bottom="0.39370078740157483" header="0.31496062992125984" footer="0.31496062992125984"/>
  <pageSetup paperSize="8" scale="96" orientation="landscape" r:id="rId1"/>
  <headerFooter alignWithMargins="0"/>
  <colBreaks count="1" manualBreakCount="1">
    <brk id="10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codeName="Sheet8">
    <tabColor theme="3" tint="0.59999389629810485"/>
    <pageSetUpPr fitToPage="1"/>
  </sheetPr>
  <dimension ref="A1:X33"/>
  <sheetViews>
    <sheetView showGridLines="0" view="pageBreakPreview" zoomScaleNormal="100" zoomScaleSheetLayoutView="100" workbookViewId="0">
      <selection activeCell="W17" sqref="W17"/>
    </sheetView>
  </sheetViews>
  <sheetFormatPr defaultColWidth="12.75" defaultRowHeight="13.5" customHeight="1"/>
  <cols>
    <col min="1" max="1" width="14.375" style="80" customWidth="1"/>
    <col min="2" max="8" width="7.25" style="80" customWidth="1"/>
    <col min="9" max="9" width="9.125" style="80" customWidth="1"/>
    <col min="10" max="21" width="7.25" style="80" customWidth="1"/>
    <col min="22" max="22" width="7.25" style="184" customWidth="1"/>
    <col min="23" max="23" width="9.25" style="184" bestFit="1" customWidth="1"/>
    <col min="24" max="24" width="10.375" style="80" bestFit="1" customWidth="1"/>
    <col min="25" max="25" width="7.25" style="80" customWidth="1"/>
    <col min="26" max="16384" width="12.75" style="80"/>
  </cols>
  <sheetData>
    <row r="1" spans="1:24" ht="15.75" customHeight="1">
      <c r="A1" s="531" t="s">
        <v>237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N1" s="235"/>
      <c r="O1" s="235"/>
      <c r="P1" s="235"/>
    </row>
    <row r="2" spans="1:24" ht="15.7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235"/>
      <c r="O2" s="235"/>
      <c r="P2" s="235"/>
    </row>
    <row r="3" spans="1:24" ht="15.75" customHeight="1">
      <c r="A3" s="83" t="s">
        <v>147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78" t="s">
        <v>253</v>
      </c>
      <c r="N3" s="178"/>
      <c r="P3" s="171"/>
      <c r="Q3" s="171"/>
      <c r="V3" s="186"/>
      <c r="X3" s="187" t="s">
        <v>254</v>
      </c>
    </row>
    <row r="4" spans="1:24" s="202" customFormat="1" ht="15.75" customHeight="1">
      <c r="A4" s="536" t="s">
        <v>203</v>
      </c>
      <c r="B4" s="381" t="s">
        <v>0</v>
      </c>
      <c r="C4" s="384" t="s">
        <v>150</v>
      </c>
      <c r="D4" s="384"/>
      <c r="E4" s="384"/>
      <c r="F4" s="384"/>
      <c r="G4" s="384"/>
      <c r="H4" s="384"/>
      <c r="I4" s="385"/>
      <c r="J4" s="362" t="s">
        <v>151</v>
      </c>
      <c r="K4" s="386" t="s">
        <v>152</v>
      </c>
      <c r="L4" s="405"/>
      <c r="M4" s="362" t="s">
        <v>240</v>
      </c>
      <c r="N4" s="539" t="s">
        <v>255</v>
      </c>
      <c r="O4" s="541"/>
      <c r="P4" s="541"/>
      <c r="Q4" s="540"/>
      <c r="R4" s="362" t="s">
        <v>183</v>
      </c>
      <c r="S4" s="386" t="s">
        <v>260</v>
      </c>
      <c r="T4" s="399" t="s">
        <v>261</v>
      </c>
      <c r="U4" s="400"/>
      <c r="V4" s="401"/>
      <c r="W4" s="395" t="s">
        <v>144</v>
      </c>
      <c r="X4" s="533" t="s">
        <v>282</v>
      </c>
    </row>
    <row r="5" spans="1:24" s="202" customFormat="1" ht="15.75" customHeight="1">
      <c r="A5" s="537"/>
      <c r="B5" s="382"/>
      <c r="C5" s="362" t="s">
        <v>75</v>
      </c>
      <c r="D5" s="362" t="s">
        <v>81</v>
      </c>
      <c r="E5" s="362" t="s">
        <v>82</v>
      </c>
      <c r="F5" s="362" t="s">
        <v>83</v>
      </c>
      <c r="G5" s="362" t="s">
        <v>239</v>
      </c>
      <c r="H5" s="362" t="s">
        <v>84</v>
      </c>
      <c r="I5" s="362" t="s">
        <v>281</v>
      </c>
      <c r="J5" s="363"/>
      <c r="K5" s="406"/>
      <c r="L5" s="407"/>
      <c r="M5" s="363"/>
      <c r="N5" s="353" t="s">
        <v>256</v>
      </c>
      <c r="O5" s="539" t="s">
        <v>277</v>
      </c>
      <c r="P5" s="540"/>
      <c r="Q5" s="359" t="s">
        <v>257</v>
      </c>
      <c r="R5" s="363"/>
      <c r="S5" s="387"/>
      <c r="T5" s="391" t="s">
        <v>308</v>
      </c>
      <c r="U5" s="392" t="s">
        <v>263</v>
      </c>
      <c r="V5" s="353" t="s">
        <v>265</v>
      </c>
      <c r="W5" s="396"/>
      <c r="X5" s="534"/>
    </row>
    <row r="6" spans="1:24" s="202" customFormat="1" ht="15.75" customHeight="1">
      <c r="A6" s="537"/>
      <c r="B6" s="382"/>
      <c r="C6" s="363"/>
      <c r="D6" s="363"/>
      <c r="E6" s="363"/>
      <c r="F6" s="363"/>
      <c r="G6" s="363"/>
      <c r="H6" s="363"/>
      <c r="I6" s="363"/>
      <c r="J6" s="363"/>
      <c r="K6" s="363" t="s">
        <v>278</v>
      </c>
      <c r="L6" s="363" t="s">
        <v>78</v>
      </c>
      <c r="M6" s="363"/>
      <c r="N6" s="354"/>
      <c r="O6" s="353" t="s">
        <v>258</v>
      </c>
      <c r="P6" s="353" t="s">
        <v>259</v>
      </c>
      <c r="Q6" s="360"/>
      <c r="R6" s="363"/>
      <c r="S6" s="387"/>
      <c r="T6" s="354"/>
      <c r="U6" s="393"/>
      <c r="V6" s="354"/>
      <c r="W6" s="396"/>
      <c r="X6" s="534"/>
    </row>
    <row r="7" spans="1:24" s="202" customFormat="1" ht="15.75" customHeight="1">
      <c r="A7" s="538"/>
      <c r="B7" s="383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55"/>
      <c r="O7" s="355"/>
      <c r="P7" s="355"/>
      <c r="Q7" s="361"/>
      <c r="R7" s="364"/>
      <c r="S7" s="388"/>
      <c r="T7" s="355"/>
      <c r="U7" s="394"/>
      <c r="V7" s="239" t="s">
        <v>264</v>
      </c>
      <c r="W7" s="397"/>
      <c r="X7" s="535"/>
    </row>
    <row r="8" spans="1:24" ht="15.75" customHeight="1">
      <c r="A8" s="237"/>
      <c r="B8" s="313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158"/>
      <c r="S8" s="158"/>
      <c r="T8" s="158"/>
      <c r="U8" s="158"/>
      <c r="V8" s="158"/>
      <c r="W8" s="314"/>
      <c r="X8" s="315"/>
    </row>
    <row r="9" spans="1:24" ht="15.75" customHeight="1">
      <c r="A9" s="37" t="s">
        <v>309</v>
      </c>
      <c r="B9" s="316">
        <f>SUM(C9,J9,K9,L9,M9,N9,O9,P9,Q9,R9,S9)</f>
        <v>2256</v>
      </c>
      <c r="C9" s="188">
        <f>SUM(D9:I9)</f>
        <v>478</v>
      </c>
      <c r="D9" s="189">
        <v>371</v>
      </c>
      <c r="E9" s="188">
        <v>36</v>
      </c>
      <c r="F9" s="188">
        <v>66</v>
      </c>
      <c r="G9" s="188">
        <v>5</v>
      </c>
      <c r="H9" s="188">
        <v>0</v>
      </c>
      <c r="I9" s="188">
        <v>0</v>
      </c>
      <c r="J9" s="188">
        <v>670</v>
      </c>
      <c r="K9" s="188">
        <v>36</v>
      </c>
      <c r="L9" s="188">
        <v>97</v>
      </c>
      <c r="M9" s="188">
        <v>9</v>
      </c>
      <c r="N9" s="188">
        <v>16</v>
      </c>
      <c r="O9" s="188">
        <v>245</v>
      </c>
      <c r="P9" s="188">
        <v>128</v>
      </c>
      <c r="Q9" s="188">
        <v>55</v>
      </c>
      <c r="R9" s="188">
        <v>522</v>
      </c>
      <c r="S9" s="188">
        <v>0</v>
      </c>
      <c r="T9" s="188">
        <v>0</v>
      </c>
      <c r="U9" s="189">
        <v>34</v>
      </c>
      <c r="V9" s="193">
        <f>N9+O9+T9+U9</f>
        <v>295</v>
      </c>
      <c r="W9" s="317">
        <f>C9/B9*100</f>
        <v>21.187943262411345</v>
      </c>
      <c r="X9" s="346">
        <f>V9/B9*100</f>
        <v>13.076241134751774</v>
      </c>
    </row>
    <row r="10" spans="1:24" s="190" customFormat="1" ht="15.75" customHeight="1">
      <c r="A10" s="267" t="s">
        <v>310</v>
      </c>
      <c r="B10" s="319">
        <f>B12+B16</f>
        <v>2795</v>
      </c>
      <c r="C10" s="218">
        <f>C12+C16</f>
        <v>661</v>
      </c>
      <c r="D10" s="218">
        <f>D12+D16</f>
        <v>541</v>
      </c>
      <c r="E10" s="218">
        <f t="shared" ref="E10:U10" si="0">E12+E16</f>
        <v>45</v>
      </c>
      <c r="F10" s="218">
        <f t="shared" si="0"/>
        <v>72</v>
      </c>
      <c r="G10" s="218">
        <f t="shared" si="0"/>
        <v>0</v>
      </c>
      <c r="H10" s="218">
        <f t="shared" si="0"/>
        <v>1</v>
      </c>
      <c r="I10" s="218">
        <f t="shared" si="0"/>
        <v>2</v>
      </c>
      <c r="J10" s="218">
        <f t="shared" si="0"/>
        <v>868</v>
      </c>
      <c r="K10" s="218">
        <f t="shared" si="0"/>
        <v>37</v>
      </c>
      <c r="L10" s="218">
        <f t="shared" si="0"/>
        <v>78</v>
      </c>
      <c r="M10" s="218">
        <f t="shared" si="0"/>
        <v>10</v>
      </c>
      <c r="N10" s="218">
        <f t="shared" si="0"/>
        <v>15</v>
      </c>
      <c r="O10" s="218">
        <f>O12+O16</f>
        <v>282</v>
      </c>
      <c r="P10" s="218">
        <f t="shared" si="0"/>
        <v>166</v>
      </c>
      <c r="Q10" s="218">
        <f>Q12+Q16</f>
        <v>103</v>
      </c>
      <c r="R10" s="218">
        <f t="shared" si="0"/>
        <v>557</v>
      </c>
      <c r="S10" s="218">
        <f t="shared" si="0"/>
        <v>18</v>
      </c>
      <c r="T10" s="218">
        <f t="shared" si="0"/>
        <v>0</v>
      </c>
      <c r="U10" s="218">
        <f t="shared" si="0"/>
        <v>53</v>
      </c>
      <c r="V10" s="218">
        <f>V12+V16</f>
        <v>350</v>
      </c>
      <c r="W10" s="320">
        <f>C10/B10*100</f>
        <v>23.649373881932021</v>
      </c>
      <c r="X10" s="318">
        <f>V10/B10*100</f>
        <v>12.522361359570661</v>
      </c>
    </row>
    <row r="11" spans="1:24" s="192" customFormat="1" ht="15.75" customHeight="1">
      <c r="A11" s="37"/>
      <c r="B11" s="32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317"/>
      <c r="X11" s="322"/>
    </row>
    <row r="12" spans="1:24" ht="15.75" customHeight="1">
      <c r="A12" s="323" t="s">
        <v>280</v>
      </c>
      <c r="B12" s="324">
        <f>SUM(B13:B14)</f>
        <v>226</v>
      </c>
      <c r="C12" s="193">
        <f>SUM(C13:C14)</f>
        <v>37</v>
      </c>
      <c r="D12" s="193">
        <f>SUM(D13:D14)</f>
        <v>22</v>
      </c>
      <c r="E12" s="193">
        <f t="shared" ref="E12:U12" si="1">SUM(E13:E14)</f>
        <v>8</v>
      </c>
      <c r="F12" s="193">
        <f t="shared" si="1"/>
        <v>6</v>
      </c>
      <c r="G12" s="193">
        <f t="shared" si="1"/>
        <v>0</v>
      </c>
      <c r="H12" s="193">
        <f t="shared" si="1"/>
        <v>1</v>
      </c>
      <c r="I12" s="193">
        <f t="shared" si="1"/>
        <v>0</v>
      </c>
      <c r="J12" s="193">
        <f t="shared" si="1"/>
        <v>37</v>
      </c>
      <c r="K12" s="193">
        <f>SUM(K13:K14)</f>
        <v>0</v>
      </c>
      <c r="L12" s="193">
        <f t="shared" si="1"/>
        <v>0</v>
      </c>
      <c r="M12" s="193">
        <f t="shared" si="1"/>
        <v>5</v>
      </c>
      <c r="N12" s="193">
        <f>SUM(N13:N14)</f>
        <v>0</v>
      </c>
      <c r="O12" s="193">
        <f t="shared" si="1"/>
        <v>28</v>
      </c>
      <c r="P12" s="193">
        <f t="shared" si="1"/>
        <v>0</v>
      </c>
      <c r="Q12" s="193">
        <f>SUM(Q13:Q14)</f>
        <v>52</v>
      </c>
      <c r="R12" s="193">
        <f t="shared" si="1"/>
        <v>67</v>
      </c>
      <c r="S12" s="193">
        <f t="shared" si="1"/>
        <v>0</v>
      </c>
      <c r="T12" s="193">
        <f t="shared" si="1"/>
        <v>0</v>
      </c>
      <c r="U12" s="193">
        <f t="shared" si="1"/>
        <v>0</v>
      </c>
      <c r="V12" s="193">
        <f>SUM(V13:V14)</f>
        <v>28</v>
      </c>
      <c r="W12" s="317">
        <f>C12/B12*100</f>
        <v>16.371681415929203</v>
      </c>
      <c r="X12" s="317">
        <f>V12/B12*100</f>
        <v>12.389380530973451</v>
      </c>
    </row>
    <row r="13" spans="1:24" s="196" customFormat="1" ht="15.75" customHeight="1">
      <c r="A13" s="81" t="s">
        <v>204</v>
      </c>
      <c r="B13" s="325">
        <f>SUM(C13,J13,K13,M13,N13,O13,P13,Q13,R13,S13)</f>
        <v>81</v>
      </c>
      <c r="C13" s="199">
        <f>SUM(D13:I13)</f>
        <v>11</v>
      </c>
      <c r="D13" s="194">
        <v>8</v>
      </c>
      <c r="E13" s="194">
        <v>2</v>
      </c>
      <c r="F13" s="194">
        <v>1</v>
      </c>
      <c r="G13" s="194">
        <v>0</v>
      </c>
      <c r="H13" s="194">
        <v>0</v>
      </c>
      <c r="I13" s="194">
        <v>0</v>
      </c>
      <c r="J13" s="195">
        <v>11</v>
      </c>
      <c r="K13" s="195">
        <v>0</v>
      </c>
      <c r="L13" s="195">
        <v>0</v>
      </c>
      <c r="M13" s="195">
        <v>4</v>
      </c>
      <c r="N13" s="195">
        <v>0</v>
      </c>
      <c r="O13" s="195">
        <v>10</v>
      </c>
      <c r="P13" s="195">
        <v>0</v>
      </c>
      <c r="Q13" s="195">
        <v>16</v>
      </c>
      <c r="R13" s="195">
        <v>29</v>
      </c>
      <c r="S13" s="195">
        <v>0</v>
      </c>
      <c r="T13" s="195">
        <v>0</v>
      </c>
      <c r="U13" s="195">
        <v>0</v>
      </c>
      <c r="V13" s="195">
        <f>N13+O13+T13+U13</f>
        <v>10</v>
      </c>
      <c r="W13" s="326">
        <f>C13/B13*100</f>
        <v>13.580246913580247</v>
      </c>
      <c r="X13" s="326">
        <f>V13/B13*100</f>
        <v>12.345679012345679</v>
      </c>
    </row>
    <row r="14" spans="1:24" s="196" customFormat="1" ht="15.75" customHeight="1">
      <c r="A14" s="81" t="s">
        <v>205</v>
      </c>
      <c r="B14" s="325">
        <f>SUM(C14,J14,K14,M14,N14,O14,P14,Q14,R14,S14)</f>
        <v>145</v>
      </c>
      <c r="C14" s="199">
        <f>SUM(D14:I14)</f>
        <v>26</v>
      </c>
      <c r="D14" s="194">
        <v>14</v>
      </c>
      <c r="E14" s="194">
        <v>6</v>
      </c>
      <c r="F14" s="194">
        <v>5</v>
      </c>
      <c r="G14" s="194">
        <v>0</v>
      </c>
      <c r="H14" s="194">
        <v>1</v>
      </c>
      <c r="I14" s="194">
        <v>0</v>
      </c>
      <c r="J14" s="194">
        <v>26</v>
      </c>
      <c r="K14" s="195">
        <v>0</v>
      </c>
      <c r="L14" s="195">
        <v>0</v>
      </c>
      <c r="M14" s="194">
        <v>1</v>
      </c>
      <c r="N14" s="194">
        <v>0</v>
      </c>
      <c r="O14" s="194">
        <v>18</v>
      </c>
      <c r="P14" s="194">
        <v>0</v>
      </c>
      <c r="Q14" s="194">
        <v>36</v>
      </c>
      <c r="R14" s="194">
        <v>38</v>
      </c>
      <c r="S14" s="194">
        <v>0</v>
      </c>
      <c r="T14" s="194">
        <v>0</v>
      </c>
      <c r="U14" s="195">
        <v>0</v>
      </c>
      <c r="V14" s="194">
        <f>N14+O14+T14+U14</f>
        <v>18</v>
      </c>
      <c r="W14" s="326">
        <f>C14/B14*100</f>
        <v>17.931034482758619</v>
      </c>
      <c r="X14" s="326">
        <f>V14/B14*100</f>
        <v>12.413793103448276</v>
      </c>
    </row>
    <row r="15" spans="1:24" ht="15.75" customHeight="1">
      <c r="A15" s="34"/>
      <c r="B15" s="316"/>
      <c r="C15" s="193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317"/>
      <c r="X15" s="317"/>
    </row>
    <row r="16" spans="1:24" ht="15.75" customHeight="1">
      <c r="A16" s="327" t="s">
        <v>279</v>
      </c>
      <c r="B16" s="316">
        <f>B20+B23+B26+B29</f>
        <v>2569</v>
      </c>
      <c r="C16" s="189">
        <f>C20+C23+C26+C29</f>
        <v>624</v>
      </c>
      <c r="D16" s="189">
        <f>SUM(D17:D18)</f>
        <v>519</v>
      </c>
      <c r="E16" s="189">
        <f t="shared" ref="E16:I16" si="2">SUM(E17:E18)</f>
        <v>37</v>
      </c>
      <c r="F16" s="189">
        <f t="shared" si="2"/>
        <v>66</v>
      </c>
      <c r="G16" s="189">
        <f t="shared" si="2"/>
        <v>0</v>
      </c>
      <c r="H16" s="189">
        <f t="shared" si="2"/>
        <v>0</v>
      </c>
      <c r="I16" s="189">
        <f t="shared" si="2"/>
        <v>2</v>
      </c>
      <c r="J16" s="189">
        <f>SUM(J17:J18)</f>
        <v>831</v>
      </c>
      <c r="K16" s="189">
        <f t="shared" ref="K16:V16" si="3">SUM(K17:K18)</f>
        <v>37</v>
      </c>
      <c r="L16" s="189">
        <f t="shared" si="3"/>
        <v>78</v>
      </c>
      <c r="M16" s="189">
        <f t="shared" si="3"/>
        <v>5</v>
      </c>
      <c r="N16" s="189">
        <f t="shared" si="3"/>
        <v>15</v>
      </c>
      <c r="O16" s="189">
        <f t="shared" si="3"/>
        <v>254</v>
      </c>
      <c r="P16" s="189">
        <f t="shared" si="3"/>
        <v>166</v>
      </c>
      <c r="Q16" s="189">
        <f t="shared" si="3"/>
        <v>51</v>
      </c>
      <c r="R16" s="189">
        <f t="shared" si="3"/>
        <v>490</v>
      </c>
      <c r="S16" s="189">
        <f t="shared" si="3"/>
        <v>18</v>
      </c>
      <c r="T16" s="189">
        <f t="shared" si="3"/>
        <v>0</v>
      </c>
      <c r="U16" s="189">
        <f t="shared" si="3"/>
        <v>53</v>
      </c>
      <c r="V16" s="189">
        <f t="shared" si="3"/>
        <v>322</v>
      </c>
      <c r="W16" s="317">
        <f>C16/B16*100</f>
        <v>24.289606850914751</v>
      </c>
      <c r="X16" s="317">
        <f>V16/B16*100</f>
        <v>12.534059945504087</v>
      </c>
    </row>
    <row r="17" spans="1:24" s="196" customFormat="1" ht="15.75" customHeight="1">
      <c r="A17" s="81" t="s">
        <v>204</v>
      </c>
      <c r="B17" s="325">
        <f>B21+B24+B30+B27</f>
        <v>664</v>
      </c>
      <c r="C17" s="199">
        <f>SUM(D17:I17)</f>
        <v>145</v>
      </c>
      <c r="D17" s="194">
        <v>132</v>
      </c>
      <c r="E17" s="194">
        <v>0</v>
      </c>
      <c r="F17" s="194">
        <v>12</v>
      </c>
      <c r="G17" s="194">
        <v>0</v>
      </c>
      <c r="H17" s="194">
        <v>0</v>
      </c>
      <c r="I17" s="194">
        <v>1</v>
      </c>
      <c r="J17" s="194">
        <f>J21+J24+J27+J30</f>
        <v>197</v>
      </c>
      <c r="K17" s="194">
        <v>6</v>
      </c>
      <c r="L17" s="194">
        <v>30</v>
      </c>
      <c r="M17" s="194">
        <f>M21+M24+M27+M30</f>
        <v>2</v>
      </c>
      <c r="N17" s="194">
        <f>N21+N24+N27+N30</f>
        <v>9</v>
      </c>
      <c r="O17" s="194">
        <f>O21+O24+O27+O30</f>
        <v>86</v>
      </c>
      <c r="P17" s="194">
        <f t="shared" ref="P17:S17" si="4">P21+P24+P27+P30</f>
        <v>28</v>
      </c>
      <c r="Q17" s="194">
        <f t="shared" si="4"/>
        <v>11</v>
      </c>
      <c r="R17" s="194">
        <f t="shared" si="4"/>
        <v>145</v>
      </c>
      <c r="S17" s="194">
        <f t="shared" si="4"/>
        <v>5</v>
      </c>
      <c r="T17" s="194">
        <f>T21+T24+T27+T30</f>
        <v>0</v>
      </c>
      <c r="U17" s="194">
        <f t="shared" ref="U17" si="5">U21+U24+U27+U30</f>
        <v>14</v>
      </c>
      <c r="V17" s="194">
        <f>V21+V24+V27+V30</f>
        <v>109</v>
      </c>
      <c r="W17" s="326">
        <f>C17/B17*100</f>
        <v>21.837349397590362</v>
      </c>
      <c r="X17" s="326">
        <f>V17/B17*100</f>
        <v>16.415662650602407</v>
      </c>
    </row>
    <row r="18" spans="1:24" s="196" customFormat="1" ht="15.75" customHeight="1">
      <c r="A18" s="81" t="s">
        <v>205</v>
      </c>
      <c r="B18" s="325">
        <f>B22+B25+B31</f>
        <v>1905</v>
      </c>
      <c r="C18" s="199">
        <f>SUM(D18:I18)</f>
        <v>479</v>
      </c>
      <c r="D18" s="194">
        <v>387</v>
      </c>
      <c r="E18" s="194">
        <v>37</v>
      </c>
      <c r="F18" s="194">
        <v>54</v>
      </c>
      <c r="G18" s="194">
        <v>0</v>
      </c>
      <c r="H18" s="194">
        <v>0</v>
      </c>
      <c r="I18" s="194">
        <v>1</v>
      </c>
      <c r="J18" s="194">
        <f>J22+J25+J28+J31</f>
        <v>634</v>
      </c>
      <c r="K18" s="194">
        <v>31</v>
      </c>
      <c r="L18" s="194">
        <v>48</v>
      </c>
      <c r="M18" s="194">
        <f>M22+M25+M28+M31</f>
        <v>3</v>
      </c>
      <c r="N18" s="194">
        <f t="shared" ref="N18:S18" si="6">N22+N25+N28+N31</f>
        <v>6</v>
      </c>
      <c r="O18" s="194">
        <f t="shared" si="6"/>
        <v>168</v>
      </c>
      <c r="P18" s="194">
        <f t="shared" si="6"/>
        <v>138</v>
      </c>
      <c r="Q18" s="194">
        <f t="shared" si="6"/>
        <v>40</v>
      </c>
      <c r="R18" s="194">
        <f t="shared" si="6"/>
        <v>345</v>
      </c>
      <c r="S18" s="194">
        <f t="shared" si="6"/>
        <v>13</v>
      </c>
      <c r="T18" s="194">
        <f>T22+T25+T28+T31</f>
        <v>0</v>
      </c>
      <c r="U18" s="194">
        <f t="shared" ref="U18" si="7">U22+U25+U28+U31</f>
        <v>39</v>
      </c>
      <c r="V18" s="194">
        <f>V22+V25+V28+V31</f>
        <v>213</v>
      </c>
      <c r="W18" s="326">
        <f>C18/B18*100</f>
        <v>25.144356955380577</v>
      </c>
      <c r="X18" s="326">
        <f>V18/B18*100</f>
        <v>11.181102362204724</v>
      </c>
    </row>
    <row r="19" spans="1:24" s="196" customFormat="1" ht="15.75" customHeight="1">
      <c r="A19" s="81"/>
      <c r="B19" s="325"/>
      <c r="C19" s="199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326"/>
      <c r="X19" s="326"/>
    </row>
    <row r="20" spans="1:24" ht="15.75" customHeight="1">
      <c r="A20" s="328" t="s">
        <v>210</v>
      </c>
      <c r="B20" s="316">
        <f>SUM(B21:B22)</f>
        <v>303</v>
      </c>
      <c r="C20" s="193">
        <f t="shared" ref="C20:U20" si="8">SUM(C21:C22)</f>
        <v>50</v>
      </c>
      <c r="D20" s="197" t="s">
        <v>142</v>
      </c>
      <c r="E20" s="197" t="s">
        <v>142</v>
      </c>
      <c r="F20" s="197" t="s">
        <v>142</v>
      </c>
      <c r="G20" s="197" t="s">
        <v>142</v>
      </c>
      <c r="H20" s="197" t="s">
        <v>142</v>
      </c>
      <c r="I20" s="197" t="s">
        <v>142</v>
      </c>
      <c r="J20" s="188">
        <f>SUM(J21:J22)</f>
        <v>0</v>
      </c>
      <c r="K20" s="532">
        <f>SUM(K21:K22)</f>
        <v>73</v>
      </c>
      <c r="L20" s="532"/>
      <c r="M20" s="188">
        <f t="shared" si="8"/>
        <v>0</v>
      </c>
      <c r="N20" s="188">
        <f t="shared" si="8"/>
        <v>0</v>
      </c>
      <c r="O20" s="188">
        <f t="shared" si="8"/>
        <v>37</v>
      </c>
      <c r="P20" s="188">
        <f t="shared" si="8"/>
        <v>0</v>
      </c>
      <c r="Q20" s="188">
        <f>SUM(Q21:Q22)</f>
        <v>0</v>
      </c>
      <c r="R20" s="188">
        <f t="shared" si="8"/>
        <v>143</v>
      </c>
      <c r="S20" s="188">
        <f t="shared" si="8"/>
        <v>0</v>
      </c>
      <c r="T20" s="188">
        <f t="shared" si="8"/>
        <v>0</v>
      </c>
      <c r="U20" s="188">
        <f t="shared" si="8"/>
        <v>0</v>
      </c>
      <c r="V20" s="188">
        <f>SUM(V21:V22)</f>
        <v>37</v>
      </c>
      <c r="W20" s="317">
        <f>C20/B20*100</f>
        <v>16.5016501650165</v>
      </c>
      <c r="X20" s="317">
        <f>V20/B20*100</f>
        <v>12.211221122112212</v>
      </c>
    </row>
    <row r="21" spans="1:24" s="196" customFormat="1" ht="15.75" customHeight="1">
      <c r="A21" s="81" t="s">
        <v>204</v>
      </c>
      <c r="B21" s="329">
        <f>SUM(C21,J21,K21,L21,M21,N21,O21,P21,Q21,R21,S21)</f>
        <v>119</v>
      </c>
      <c r="C21" s="199">
        <v>19</v>
      </c>
      <c r="D21" s="198" t="s">
        <v>142</v>
      </c>
      <c r="E21" s="198" t="s">
        <v>142</v>
      </c>
      <c r="F21" s="198" t="s">
        <v>142</v>
      </c>
      <c r="G21" s="198" t="s">
        <v>142</v>
      </c>
      <c r="H21" s="198" t="s">
        <v>142</v>
      </c>
      <c r="I21" s="198" t="s">
        <v>142</v>
      </c>
      <c r="J21" s="199">
        <v>0</v>
      </c>
      <c r="K21" s="530">
        <v>30</v>
      </c>
      <c r="L21" s="530"/>
      <c r="M21" s="199">
        <v>0</v>
      </c>
      <c r="N21" s="199">
        <v>0</v>
      </c>
      <c r="O21" s="199">
        <v>19</v>
      </c>
      <c r="P21" s="199">
        <v>0</v>
      </c>
      <c r="Q21" s="199">
        <v>0</v>
      </c>
      <c r="R21" s="199">
        <v>51</v>
      </c>
      <c r="S21" s="199">
        <v>0</v>
      </c>
      <c r="T21" s="199">
        <v>0</v>
      </c>
      <c r="U21" s="199">
        <v>0</v>
      </c>
      <c r="V21" s="199">
        <f>N21+O21+T21+U21</f>
        <v>19</v>
      </c>
      <c r="W21" s="330">
        <f>C21/B21*100</f>
        <v>15.966386554621847</v>
      </c>
      <c r="X21" s="326">
        <f>V21/B21*100</f>
        <v>15.966386554621847</v>
      </c>
    </row>
    <row r="22" spans="1:24" s="196" customFormat="1" ht="15.75" customHeight="1">
      <c r="A22" s="81" t="s">
        <v>205</v>
      </c>
      <c r="B22" s="329">
        <f>SUM(C22,J22,K22,L22,M22,N22,O22,P22,Q22,R22,S22)</f>
        <v>184</v>
      </c>
      <c r="C22" s="199">
        <v>31</v>
      </c>
      <c r="D22" s="198" t="s">
        <v>142</v>
      </c>
      <c r="E22" s="198" t="s">
        <v>142</v>
      </c>
      <c r="F22" s="198" t="s">
        <v>142</v>
      </c>
      <c r="G22" s="198" t="s">
        <v>142</v>
      </c>
      <c r="H22" s="198" t="s">
        <v>142</v>
      </c>
      <c r="I22" s="198" t="s">
        <v>142</v>
      </c>
      <c r="J22" s="199">
        <v>0</v>
      </c>
      <c r="K22" s="530">
        <v>43</v>
      </c>
      <c r="L22" s="530"/>
      <c r="M22" s="199">
        <v>0</v>
      </c>
      <c r="N22" s="199">
        <v>0</v>
      </c>
      <c r="O22" s="199">
        <v>18</v>
      </c>
      <c r="P22" s="199">
        <v>0</v>
      </c>
      <c r="Q22" s="199">
        <v>0</v>
      </c>
      <c r="R22" s="199">
        <v>92</v>
      </c>
      <c r="S22" s="199">
        <v>0</v>
      </c>
      <c r="T22" s="199">
        <v>0</v>
      </c>
      <c r="U22" s="199">
        <v>0</v>
      </c>
      <c r="V22" s="199">
        <f>N22+O22+T22+U22</f>
        <v>18</v>
      </c>
      <c r="W22" s="331">
        <f>C22/B22*100</f>
        <v>16.847826086956523</v>
      </c>
      <c r="X22" s="326">
        <f>V22/B22*100</f>
        <v>9.7826086956521738</v>
      </c>
    </row>
    <row r="23" spans="1:24" ht="15.75" customHeight="1">
      <c r="A23" s="34" t="s">
        <v>211</v>
      </c>
      <c r="B23" s="332">
        <f>SUM(B24:B25)</f>
        <v>31</v>
      </c>
      <c r="C23" s="193">
        <f>SUM(C24:C25)</f>
        <v>23</v>
      </c>
      <c r="D23" s="197" t="s">
        <v>142</v>
      </c>
      <c r="E23" s="197" t="s">
        <v>142</v>
      </c>
      <c r="F23" s="197" t="s">
        <v>142</v>
      </c>
      <c r="G23" s="197" t="s">
        <v>142</v>
      </c>
      <c r="H23" s="197" t="s">
        <v>142</v>
      </c>
      <c r="I23" s="197" t="s">
        <v>142</v>
      </c>
      <c r="J23" s="193">
        <f>SUM(J24:J25)</f>
        <v>3</v>
      </c>
      <c r="K23" s="528">
        <f>SUM(K24:K25)</f>
        <v>0</v>
      </c>
      <c r="L23" s="528"/>
      <c r="M23" s="193">
        <f t="shared" ref="M23:U23" si="9">SUM(M24:M25)</f>
        <v>0</v>
      </c>
      <c r="N23" s="193">
        <f t="shared" si="9"/>
        <v>0</v>
      </c>
      <c r="O23" s="193">
        <f t="shared" si="9"/>
        <v>0</v>
      </c>
      <c r="P23" s="193">
        <f t="shared" si="9"/>
        <v>0</v>
      </c>
      <c r="Q23" s="193">
        <f>SUM(Q24:Q25)</f>
        <v>0</v>
      </c>
      <c r="R23" s="193">
        <f t="shared" si="9"/>
        <v>5</v>
      </c>
      <c r="S23" s="193">
        <f t="shared" si="9"/>
        <v>0</v>
      </c>
      <c r="T23" s="193">
        <f t="shared" si="9"/>
        <v>0</v>
      </c>
      <c r="U23" s="193">
        <f t="shared" si="9"/>
        <v>0</v>
      </c>
      <c r="V23" s="193">
        <f>SUM(V24:V25)</f>
        <v>0</v>
      </c>
      <c r="W23" s="333">
        <f>C23/B23*100</f>
        <v>74.193548387096769</v>
      </c>
      <c r="X23" s="317">
        <f>V23/B23*100</f>
        <v>0</v>
      </c>
    </row>
    <row r="24" spans="1:24" s="196" customFormat="1" ht="15.75" customHeight="1">
      <c r="A24" s="81" t="s">
        <v>204</v>
      </c>
      <c r="B24" s="325" t="s">
        <v>142</v>
      </c>
      <c r="C24" s="198" t="s">
        <v>142</v>
      </c>
      <c r="D24" s="198" t="s">
        <v>231</v>
      </c>
      <c r="E24" s="198" t="s">
        <v>142</v>
      </c>
      <c r="F24" s="198" t="s">
        <v>142</v>
      </c>
      <c r="G24" s="198" t="s">
        <v>142</v>
      </c>
      <c r="H24" s="198" t="s">
        <v>142</v>
      </c>
      <c r="I24" s="198" t="s">
        <v>142</v>
      </c>
      <c r="J24" s="194" t="s">
        <v>142</v>
      </c>
      <c r="K24" s="529" t="s">
        <v>142</v>
      </c>
      <c r="L24" s="529"/>
      <c r="M24" s="194" t="s">
        <v>142</v>
      </c>
      <c r="N24" s="194" t="s">
        <v>142</v>
      </c>
      <c r="O24" s="194" t="s">
        <v>142</v>
      </c>
      <c r="P24" s="194" t="s">
        <v>142</v>
      </c>
      <c r="Q24" s="194" t="s">
        <v>142</v>
      </c>
      <c r="R24" s="194" t="s">
        <v>142</v>
      </c>
      <c r="S24" s="194" t="s">
        <v>142</v>
      </c>
      <c r="T24" s="194" t="s">
        <v>142</v>
      </c>
      <c r="U24" s="194" t="s">
        <v>142</v>
      </c>
      <c r="V24" s="194" t="s">
        <v>142</v>
      </c>
      <c r="W24" s="326" t="s">
        <v>142</v>
      </c>
      <c r="X24" s="326" t="s">
        <v>142</v>
      </c>
    </row>
    <row r="25" spans="1:24" s="196" customFormat="1" ht="15.75" customHeight="1">
      <c r="A25" s="81" t="s">
        <v>205</v>
      </c>
      <c r="B25" s="329">
        <f>SUM(C25,J25,K25,L25,M25,N25,O25,P25,Q25,R25,S25)</f>
        <v>31</v>
      </c>
      <c r="C25" s="199">
        <v>23</v>
      </c>
      <c r="D25" s="198" t="s">
        <v>142</v>
      </c>
      <c r="E25" s="198" t="s">
        <v>142</v>
      </c>
      <c r="F25" s="198" t="s">
        <v>142</v>
      </c>
      <c r="G25" s="198" t="s">
        <v>142</v>
      </c>
      <c r="H25" s="198" t="s">
        <v>142</v>
      </c>
      <c r="I25" s="198" t="s">
        <v>142</v>
      </c>
      <c r="J25" s="198">
        <v>3</v>
      </c>
      <c r="K25" s="530">
        <v>0</v>
      </c>
      <c r="L25" s="530"/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5</v>
      </c>
      <c r="S25" s="198">
        <v>0</v>
      </c>
      <c r="T25" s="198">
        <v>0</v>
      </c>
      <c r="U25" s="198">
        <v>0</v>
      </c>
      <c r="V25" s="198">
        <f>N25+O25+T25+U25</f>
        <v>0</v>
      </c>
      <c r="W25" s="334">
        <f>C25/B25*100</f>
        <v>74.193548387096769</v>
      </c>
      <c r="X25" s="330">
        <f>V25/B25*100</f>
        <v>0</v>
      </c>
    </row>
    <row r="26" spans="1:24" s="196" customFormat="1" ht="15.75" customHeight="1">
      <c r="A26" s="328" t="s">
        <v>311</v>
      </c>
      <c r="B26" s="316">
        <f>SUM(B27:B28)</f>
        <v>1</v>
      </c>
      <c r="C26" s="193">
        <f t="shared" ref="C26" si="10">SUM(C27:C28)</f>
        <v>1</v>
      </c>
      <c r="D26" s="197" t="s">
        <v>142</v>
      </c>
      <c r="E26" s="197" t="s">
        <v>142</v>
      </c>
      <c r="F26" s="197" t="s">
        <v>142</v>
      </c>
      <c r="G26" s="197" t="s">
        <v>142</v>
      </c>
      <c r="H26" s="197" t="s">
        <v>142</v>
      </c>
      <c r="I26" s="197" t="s">
        <v>142</v>
      </c>
      <c r="J26" s="188">
        <f>SUM(J27:J28)</f>
        <v>0</v>
      </c>
      <c r="K26" s="532">
        <f>SUM(K27:K28)</f>
        <v>0</v>
      </c>
      <c r="L26" s="532"/>
      <c r="M26" s="188">
        <f t="shared" ref="M26:P26" si="11">SUM(M27:M28)</f>
        <v>0</v>
      </c>
      <c r="N26" s="188">
        <f t="shared" si="11"/>
        <v>0</v>
      </c>
      <c r="O26" s="188">
        <f t="shared" si="11"/>
        <v>0</v>
      </c>
      <c r="P26" s="188">
        <f t="shared" si="11"/>
        <v>0</v>
      </c>
      <c r="Q26" s="188">
        <f>SUM(Q27:Q28)</f>
        <v>0</v>
      </c>
      <c r="R26" s="188">
        <f t="shared" ref="R26:U26" si="12">SUM(R27:R28)</f>
        <v>0</v>
      </c>
      <c r="S26" s="188">
        <f t="shared" si="12"/>
        <v>0</v>
      </c>
      <c r="T26" s="188">
        <f t="shared" si="12"/>
        <v>0</v>
      </c>
      <c r="U26" s="188">
        <f t="shared" si="12"/>
        <v>0</v>
      </c>
      <c r="V26" s="188">
        <f>SUM(V27:V28)</f>
        <v>0</v>
      </c>
      <c r="W26" s="317">
        <f>C26/B26*100</f>
        <v>100</v>
      </c>
      <c r="X26" s="317">
        <f>V26/B26*100</f>
        <v>0</v>
      </c>
    </row>
    <row r="27" spans="1:24" s="196" customFormat="1" ht="15.75" customHeight="1">
      <c r="A27" s="81" t="s">
        <v>204</v>
      </c>
      <c r="B27" s="329">
        <f>SUM(C27,J27,K27,L27,M27,N27,O27,P27,Q27,R27,S27)</f>
        <v>1</v>
      </c>
      <c r="C27" s="199">
        <v>1</v>
      </c>
      <c r="D27" s="198" t="s">
        <v>142</v>
      </c>
      <c r="E27" s="198" t="s">
        <v>142</v>
      </c>
      <c r="F27" s="198" t="s">
        <v>142</v>
      </c>
      <c r="G27" s="198" t="s">
        <v>142</v>
      </c>
      <c r="H27" s="198" t="s">
        <v>142</v>
      </c>
      <c r="I27" s="198" t="s">
        <v>142</v>
      </c>
      <c r="J27" s="199">
        <v>0</v>
      </c>
      <c r="K27" s="530">
        <v>0</v>
      </c>
      <c r="L27" s="530"/>
      <c r="M27" s="199">
        <v>0</v>
      </c>
      <c r="N27" s="199">
        <v>0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>
        <v>0</v>
      </c>
      <c r="U27" s="199">
        <v>0</v>
      </c>
      <c r="V27" s="199">
        <f>N27+O27+T27+U27</f>
        <v>0</v>
      </c>
      <c r="W27" s="330">
        <f>C27/B27*100</f>
        <v>100</v>
      </c>
      <c r="X27" s="326">
        <f>V27/B27*100</f>
        <v>0</v>
      </c>
    </row>
    <row r="28" spans="1:24" s="196" customFormat="1" ht="15.75" customHeight="1">
      <c r="A28" s="81" t="s">
        <v>205</v>
      </c>
      <c r="B28" s="329">
        <f>SUM(C28,J28,K28,L28,M28,N28,O28,P28,Q28,R28,S28)</f>
        <v>0</v>
      </c>
      <c r="C28" s="199">
        <v>0</v>
      </c>
      <c r="D28" s="198" t="s">
        <v>142</v>
      </c>
      <c r="E28" s="198" t="s">
        <v>142</v>
      </c>
      <c r="F28" s="198" t="s">
        <v>142</v>
      </c>
      <c r="G28" s="198" t="s">
        <v>142</v>
      </c>
      <c r="H28" s="198" t="s">
        <v>142</v>
      </c>
      <c r="I28" s="198" t="s">
        <v>142</v>
      </c>
      <c r="J28" s="199">
        <v>0</v>
      </c>
      <c r="K28" s="530">
        <v>0</v>
      </c>
      <c r="L28" s="530"/>
      <c r="M28" s="199">
        <v>0</v>
      </c>
      <c r="N28" s="199">
        <v>0</v>
      </c>
      <c r="O28" s="199">
        <v>0</v>
      </c>
      <c r="P28" s="199">
        <v>0</v>
      </c>
      <c r="Q28" s="199">
        <v>0</v>
      </c>
      <c r="R28" s="199">
        <v>0</v>
      </c>
      <c r="S28" s="199">
        <v>0</v>
      </c>
      <c r="T28" s="199">
        <v>0</v>
      </c>
      <c r="U28" s="199">
        <v>0</v>
      </c>
      <c r="V28" s="199">
        <f>N28+O28+T28+U28</f>
        <v>0</v>
      </c>
      <c r="W28" s="331">
        <v>0</v>
      </c>
      <c r="X28" s="326">
        <v>0</v>
      </c>
    </row>
    <row r="29" spans="1:24" ht="15.75" customHeight="1">
      <c r="A29" s="34" t="s">
        <v>208</v>
      </c>
      <c r="B29" s="332">
        <f>SUM(B30:B31)</f>
        <v>2234</v>
      </c>
      <c r="C29" s="193">
        <f>SUM(C30:C31)</f>
        <v>550</v>
      </c>
      <c r="D29" s="197" t="s">
        <v>142</v>
      </c>
      <c r="E29" s="197" t="s">
        <v>142</v>
      </c>
      <c r="F29" s="197" t="s">
        <v>142</v>
      </c>
      <c r="G29" s="197" t="s">
        <v>142</v>
      </c>
      <c r="H29" s="197" t="s">
        <v>142</v>
      </c>
      <c r="I29" s="197" t="s">
        <v>142</v>
      </c>
      <c r="J29" s="193">
        <f>SUM(J30:J31)</f>
        <v>828</v>
      </c>
      <c r="K29" s="528">
        <f>SUM(K30:K31)</f>
        <v>42</v>
      </c>
      <c r="L29" s="528"/>
      <c r="M29" s="193">
        <f t="shared" ref="M29:U29" si="13">SUM(M30:M31)</f>
        <v>5</v>
      </c>
      <c r="N29" s="193">
        <f t="shared" si="13"/>
        <v>15</v>
      </c>
      <c r="O29" s="193">
        <f t="shared" si="13"/>
        <v>217</v>
      </c>
      <c r="P29" s="193">
        <f t="shared" si="13"/>
        <v>166</v>
      </c>
      <c r="Q29" s="193">
        <f>SUM(Q30:Q31)</f>
        <v>51</v>
      </c>
      <c r="R29" s="193">
        <f t="shared" si="13"/>
        <v>342</v>
      </c>
      <c r="S29" s="193">
        <f t="shared" si="13"/>
        <v>18</v>
      </c>
      <c r="T29" s="193">
        <f t="shared" si="13"/>
        <v>0</v>
      </c>
      <c r="U29" s="193">
        <f t="shared" si="13"/>
        <v>53</v>
      </c>
      <c r="V29" s="193">
        <f>SUM(V30:V31)</f>
        <v>285</v>
      </c>
      <c r="W29" s="333">
        <f>C29/B29*100</f>
        <v>24.619516562220234</v>
      </c>
      <c r="X29" s="317">
        <f>V29/B29*100</f>
        <v>12.757385854968668</v>
      </c>
    </row>
    <row r="30" spans="1:24" s="196" customFormat="1" ht="15.75" customHeight="1">
      <c r="A30" s="81" t="s">
        <v>204</v>
      </c>
      <c r="B30" s="329">
        <f>SUM(C30,J30,K30,L30,M30,N30,O30,P30,Q30,R30,S30)</f>
        <v>544</v>
      </c>
      <c r="C30" s="198">
        <v>125</v>
      </c>
      <c r="D30" s="198" t="s">
        <v>231</v>
      </c>
      <c r="E30" s="198" t="s">
        <v>142</v>
      </c>
      <c r="F30" s="198" t="s">
        <v>142</v>
      </c>
      <c r="G30" s="198" t="s">
        <v>142</v>
      </c>
      <c r="H30" s="198" t="s">
        <v>142</v>
      </c>
      <c r="I30" s="198" t="s">
        <v>142</v>
      </c>
      <c r="J30" s="194">
        <v>197</v>
      </c>
      <c r="K30" s="529">
        <v>6</v>
      </c>
      <c r="L30" s="529"/>
      <c r="M30" s="194">
        <v>2</v>
      </c>
      <c r="N30" s="194">
        <v>9</v>
      </c>
      <c r="O30" s="194">
        <v>67</v>
      </c>
      <c r="P30" s="194">
        <v>28</v>
      </c>
      <c r="Q30" s="194">
        <v>11</v>
      </c>
      <c r="R30" s="194">
        <v>94</v>
      </c>
      <c r="S30" s="194">
        <v>5</v>
      </c>
      <c r="T30" s="194">
        <v>0</v>
      </c>
      <c r="U30" s="194">
        <v>14</v>
      </c>
      <c r="V30" s="194">
        <f>N30+O30+T30+U30</f>
        <v>90</v>
      </c>
      <c r="W30" s="334">
        <f>C30/B30*100</f>
        <v>22.977941176470587</v>
      </c>
      <c r="X30" s="326">
        <f>V30/B30*100</f>
        <v>16.544117647058822</v>
      </c>
    </row>
    <row r="31" spans="1:24" s="196" customFormat="1" ht="15.75" customHeight="1">
      <c r="A31" s="81" t="s">
        <v>205</v>
      </c>
      <c r="B31" s="329">
        <f>SUM(C31,J31,K31,L31,M31,N31,O31,P31,Q31,R31,S31)</f>
        <v>1690</v>
      </c>
      <c r="C31" s="199">
        <v>425</v>
      </c>
      <c r="D31" s="198" t="s">
        <v>142</v>
      </c>
      <c r="E31" s="198" t="s">
        <v>142</v>
      </c>
      <c r="F31" s="198" t="s">
        <v>142</v>
      </c>
      <c r="G31" s="198" t="s">
        <v>142</v>
      </c>
      <c r="H31" s="198" t="s">
        <v>142</v>
      </c>
      <c r="I31" s="198" t="s">
        <v>142</v>
      </c>
      <c r="J31" s="198">
        <v>631</v>
      </c>
      <c r="K31" s="530">
        <v>36</v>
      </c>
      <c r="L31" s="530"/>
      <c r="M31" s="198">
        <v>3</v>
      </c>
      <c r="N31" s="198">
        <v>6</v>
      </c>
      <c r="O31" s="198">
        <v>150</v>
      </c>
      <c r="P31" s="198">
        <v>138</v>
      </c>
      <c r="Q31" s="198">
        <v>40</v>
      </c>
      <c r="R31" s="198">
        <v>248</v>
      </c>
      <c r="S31" s="198">
        <v>13</v>
      </c>
      <c r="T31" s="198">
        <v>0</v>
      </c>
      <c r="U31" s="198">
        <v>39</v>
      </c>
      <c r="V31" s="198">
        <f>N31+O31+T31+U31</f>
        <v>195</v>
      </c>
      <c r="W31" s="334">
        <f>C31/B31*100</f>
        <v>25.147928994082839</v>
      </c>
      <c r="X31" s="326">
        <f>V31/B31*100</f>
        <v>11.538461538461538</v>
      </c>
    </row>
    <row r="32" spans="1:24" ht="15.75" customHeight="1">
      <c r="A32" s="35"/>
      <c r="B32" s="201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12"/>
      <c r="X32" s="212"/>
    </row>
    <row r="33" ht="15.75" customHeight="1"/>
  </sheetData>
  <mergeCells count="42">
    <mergeCell ref="W4:W7"/>
    <mergeCell ref="A4:A7"/>
    <mergeCell ref="O5:P5"/>
    <mergeCell ref="N4:Q4"/>
    <mergeCell ref="T4:V4"/>
    <mergeCell ref="V5:V6"/>
    <mergeCell ref="K6:K7"/>
    <mergeCell ref="L6:L7"/>
    <mergeCell ref="O6:O7"/>
    <mergeCell ref="P6:P7"/>
    <mergeCell ref="X4:X7"/>
    <mergeCell ref="C5:C7"/>
    <mergeCell ref="D5:D7"/>
    <mergeCell ref="E5:E7"/>
    <mergeCell ref="F5:F7"/>
    <mergeCell ref="G5:G7"/>
    <mergeCell ref="H5:H7"/>
    <mergeCell ref="I5:I7"/>
    <mergeCell ref="K4:L5"/>
    <mergeCell ref="M4:M7"/>
    <mergeCell ref="R4:R7"/>
    <mergeCell ref="S4:S7"/>
    <mergeCell ref="N5:N7"/>
    <mergeCell ref="Q5:Q7"/>
    <mergeCell ref="T5:T7"/>
    <mergeCell ref="U5:U7"/>
    <mergeCell ref="K29:L29"/>
    <mergeCell ref="K30:L30"/>
    <mergeCell ref="K31:L31"/>
    <mergeCell ref="A1:L1"/>
    <mergeCell ref="B4:B7"/>
    <mergeCell ref="C4:I4"/>
    <mergeCell ref="J4:J7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</mergeCells>
  <phoneticPr fontId="10"/>
  <printOptions horizontalCentered="1" gridLinesSet="0"/>
  <pageMargins left="0.59055118110236227" right="0.59055118110236227" top="0.39370078740157483" bottom="0.39370078740157483" header="0.51181102362204722" footer="0.51181102362204722"/>
  <pageSetup paperSize="8" scale="82" orientation="landscape" r:id="rId1"/>
  <headerFooter alignWithMargins="0"/>
  <colBreaks count="1" manualBreakCount="1">
    <brk id="1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第６8表a</vt:lpstr>
      <vt:lpstr>第６8表b</vt:lpstr>
      <vt:lpstr>第６8表c</vt:lpstr>
      <vt:lpstr>第69､70表</vt:lpstr>
      <vt:lpstr>第７1表</vt:lpstr>
      <vt:lpstr>第７2表</vt:lpstr>
      <vt:lpstr>第73､74表</vt:lpstr>
      <vt:lpstr>第75表</vt:lpstr>
      <vt:lpstr>第６8表a!Print_Area</vt:lpstr>
      <vt:lpstr>第６8表b!Print_Area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2024-02-29T02:58:47Z</dcterms:created>
  <dcterms:modified xsi:type="dcterms:W3CDTF">2025-12-02T02:29:07Z</dcterms:modified>
</cp:coreProperties>
</file>