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 defaultThemeVersion="124226"/>
  <xr:revisionPtr revIDLastSave="0" documentId="13_ncr:1_{548CAFC0-4B1B-4ADA-AF29-419D97D57A4A}" xr6:coauthVersionLast="47" xr6:coauthVersionMax="47" xr10:uidLastSave="{00000000-0000-0000-0000-000000000000}"/>
  <bookViews>
    <workbookView xWindow="20370" yWindow="-2070" windowWidth="29040" windowHeight="15720" tabRatio="775" xr2:uid="{00000000-000D-0000-FFFF-FFFF00000000}"/>
  </bookViews>
  <sheets>
    <sheet name="第５3表" sheetId="42" r:id="rId1"/>
    <sheet name="第５4表" sheetId="45" r:id="rId2"/>
    <sheet name="第５5表" sheetId="47" r:id="rId3"/>
    <sheet name="第56､57､58表" sheetId="52" r:id="rId4"/>
  </sheets>
  <definedNames>
    <definedName name="_xlnm.Print_Area" localSheetId="1">第５4表!$A$1:$AZ$65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15" i="45" l="1"/>
  <c r="BE16" i="45"/>
  <c r="BE17" i="45"/>
  <c r="BE18" i="45"/>
  <c r="BE19" i="45"/>
  <c r="BE20" i="45"/>
  <c r="BE21" i="45"/>
  <c r="BE22" i="45"/>
  <c r="BE23" i="45"/>
  <c r="BE24" i="45"/>
  <c r="BE25" i="45"/>
  <c r="BE26" i="45"/>
  <c r="BE27" i="45"/>
  <c r="BE28" i="45"/>
  <c r="BE29" i="45"/>
  <c r="BE30" i="45"/>
  <c r="BE31" i="45"/>
  <c r="BE32" i="45"/>
  <c r="BE33" i="45"/>
  <c r="BE34" i="45"/>
  <c r="BE35" i="45"/>
  <c r="BE36" i="45"/>
  <c r="BE37" i="45"/>
  <c r="BE38" i="45"/>
  <c r="BE39" i="45"/>
  <c r="BE40" i="45"/>
  <c r="BE41" i="45"/>
  <c r="BE42" i="45"/>
  <c r="BE43" i="45"/>
  <c r="BE44" i="45"/>
  <c r="BE45" i="45"/>
  <c r="BE46" i="45"/>
  <c r="BE47" i="45"/>
  <c r="BE48" i="45"/>
  <c r="BE49" i="45"/>
  <c r="BE50" i="45"/>
  <c r="BE51" i="45"/>
  <c r="BE52" i="45"/>
  <c r="BE53" i="45"/>
  <c r="BE54" i="45"/>
  <c r="BE55" i="45"/>
  <c r="BE56" i="45"/>
  <c r="BE57" i="45"/>
  <c r="BE58" i="45"/>
  <c r="BE59" i="45"/>
  <c r="BE60" i="45"/>
  <c r="BE61" i="45"/>
  <c r="BE62" i="45"/>
  <c r="BE63" i="45"/>
  <c r="BE64" i="45"/>
  <c r="BE14" i="45"/>
  <c r="BF14" i="45" s="1"/>
  <c r="BE9" i="45" l="1"/>
  <c r="BF9" i="45" s="1"/>
  <c r="BD58" i="45"/>
  <c r="BD47" i="45"/>
  <c r="BD44" i="45"/>
  <c r="BD37" i="45"/>
  <c r="BC34" i="45"/>
  <c r="BD34" i="45"/>
  <c r="BD14" i="45"/>
  <c r="BB14" i="45"/>
  <c r="BD15" i="45"/>
  <c r="BF8" i="45"/>
  <c r="C12" i="52"/>
  <c r="D12" i="52"/>
  <c r="E12" i="52"/>
  <c r="F12" i="52"/>
  <c r="G12" i="52"/>
  <c r="H12" i="52"/>
  <c r="I12" i="52"/>
  <c r="AL36" i="47"/>
  <c r="AL37" i="47"/>
  <c r="AL13" i="47"/>
  <c r="AL9" i="47"/>
  <c r="AW55" i="45"/>
  <c r="X9" i="42"/>
  <c r="U9" i="42" s="1"/>
  <c r="L9" i="42"/>
  <c r="E9" i="42" s="1"/>
  <c r="K9" i="42"/>
  <c r="G9" i="42"/>
  <c r="D9" i="42"/>
  <c r="J9" i="42" l="1"/>
  <c r="C9" i="42"/>
  <c r="M37" i="45"/>
  <c r="N37" i="45"/>
  <c r="BB63" i="45" l="1"/>
  <c r="BB61" i="45"/>
  <c r="BB58" i="45"/>
  <c r="BC55" i="45"/>
  <c r="BB55" i="45"/>
  <c r="BB51" i="45"/>
  <c r="BB47" i="45"/>
  <c r="BB44" i="45"/>
  <c r="BB42" i="45"/>
  <c r="BB37" i="45"/>
  <c r="BB34" i="45"/>
  <c r="BC14" i="45"/>
  <c r="BB15" i="45"/>
  <c r="AP47" i="45" l="1"/>
  <c r="AQ47" i="45"/>
  <c r="R58" i="45"/>
  <c r="S58" i="45"/>
  <c r="AE56" i="47"/>
  <c r="D58" i="52"/>
  <c r="C58" i="52"/>
  <c r="B58" i="52" s="1"/>
  <c r="K58" i="52"/>
  <c r="H58" i="52"/>
  <c r="E58" i="52"/>
  <c r="D33" i="52"/>
  <c r="C33" i="52"/>
  <c r="T33" i="52"/>
  <c r="Q33" i="52"/>
  <c r="N33" i="52"/>
  <c r="K33" i="52"/>
  <c r="H33" i="52"/>
  <c r="E33" i="52"/>
  <c r="B8" i="52"/>
  <c r="AO9" i="47"/>
  <c r="E9" i="47"/>
  <c r="D9" i="47"/>
  <c r="I54" i="45"/>
  <c r="AK8" i="45"/>
  <c r="AJ8" i="45"/>
  <c r="AI8" i="45" s="1"/>
  <c r="AB8" i="45"/>
  <c r="E8" i="45" s="1"/>
  <c r="AA8" i="45"/>
  <c r="Z8" i="45" s="1"/>
  <c r="Q8" i="45"/>
  <c r="P8" i="45"/>
  <c r="O8" i="45" s="1"/>
  <c r="AT8" i="45"/>
  <c r="L8" i="45"/>
  <c r="I8" i="45"/>
  <c r="F8" i="45"/>
  <c r="F12" i="42"/>
  <c r="F13" i="42"/>
  <c r="F32" i="42"/>
  <c r="F35" i="42"/>
  <c r="F40" i="42"/>
  <c r="F42" i="42"/>
  <c r="F45" i="42"/>
  <c r="F49" i="42"/>
  <c r="F53" i="42"/>
  <c r="F56" i="42"/>
  <c r="F59" i="42"/>
  <c r="F61" i="42"/>
  <c r="AB32" i="42"/>
  <c r="AA32" i="42"/>
  <c r="Z32" i="42"/>
  <c r="Y32" i="42"/>
  <c r="X32" i="42" s="1"/>
  <c r="W32" i="42"/>
  <c r="E13" i="47"/>
  <c r="E12" i="47"/>
  <c r="AN35" i="47"/>
  <c r="AM35" i="47"/>
  <c r="AN38" i="47"/>
  <c r="AM38" i="47"/>
  <c r="AN43" i="47"/>
  <c r="AM43" i="47"/>
  <c r="AN45" i="47"/>
  <c r="AL45" i="47" s="1"/>
  <c r="AM45" i="47"/>
  <c r="AN48" i="47"/>
  <c r="AM48" i="47"/>
  <c r="AN52" i="47"/>
  <c r="AM52" i="47"/>
  <c r="AN56" i="47"/>
  <c r="AM56" i="47"/>
  <c r="AN59" i="47"/>
  <c r="AM59" i="47"/>
  <c r="AN64" i="47"/>
  <c r="AM64" i="47"/>
  <c r="AN62" i="47"/>
  <c r="AM62" i="47"/>
  <c r="AL63" i="47"/>
  <c r="AL62" i="47" s="1"/>
  <c r="AK64" i="47"/>
  <c r="AL65" i="47"/>
  <c r="AL64" i="47" s="1"/>
  <c r="AL61" i="47"/>
  <c r="AL60" i="47"/>
  <c r="AL58" i="47"/>
  <c r="AL57" i="47"/>
  <c r="AL55" i="47"/>
  <c r="AL54" i="47"/>
  <c r="AL53" i="47"/>
  <c r="AL52" i="47" s="1"/>
  <c r="AL51" i="47"/>
  <c r="AL50" i="47"/>
  <c r="AL49" i="47"/>
  <c r="AL47" i="47"/>
  <c r="AL46" i="47"/>
  <c r="AL44" i="47"/>
  <c r="AL43" i="47" s="1"/>
  <c r="AL42" i="47"/>
  <c r="AL41" i="47"/>
  <c r="AL40" i="47"/>
  <c r="AL39" i="47"/>
  <c r="AL35" i="47"/>
  <c r="AL34" i="47"/>
  <c r="AL33" i="47"/>
  <c r="AL32" i="47"/>
  <c r="AL31" i="47"/>
  <c r="AL30" i="47"/>
  <c r="AL29" i="47"/>
  <c r="AL28" i="47"/>
  <c r="AL27" i="47"/>
  <c r="AL26" i="47"/>
  <c r="AL25" i="47"/>
  <c r="AL24" i="47"/>
  <c r="AL23" i="47"/>
  <c r="AL22" i="47"/>
  <c r="AL21" i="47"/>
  <c r="AL20" i="47"/>
  <c r="AL19" i="47"/>
  <c r="AL18" i="47"/>
  <c r="AL17" i="47"/>
  <c r="AL12" i="47"/>
  <c r="AN16" i="47"/>
  <c r="AM16" i="47"/>
  <c r="AN15" i="47"/>
  <c r="AM15" i="47"/>
  <c r="D12" i="47"/>
  <c r="C12" i="47" s="1"/>
  <c r="K58" i="42"/>
  <c r="K57" i="42"/>
  <c r="D57" i="42"/>
  <c r="K55" i="42"/>
  <c r="D55" i="42" s="1"/>
  <c r="K54" i="42"/>
  <c r="D54" i="42" s="1"/>
  <c r="K52" i="42"/>
  <c r="K51" i="42"/>
  <c r="D51" i="42" s="1"/>
  <c r="K50" i="42"/>
  <c r="D50" i="42" s="1"/>
  <c r="K48" i="42"/>
  <c r="D48" i="42" s="1"/>
  <c r="K47" i="42"/>
  <c r="K46" i="42"/>
  <c r="K45" i="42" s="1"/>
  <c r="K44" i="42"/>
  <c r="J44" i="42" s="1"/>
  <c r="K43" i="42"/>
  <c r="J43" i="42" s="1"/>
  <c r="K41" i="42"/>
  <c r="K39" i="42"/>
  <c r="K38" i="42"/>
  <c r="K37" i="42"/>
  <c r="K36" i="42"/>
  <c r="K34" i="42"/>
  <c r="D34" i="42" s="1"/>
  <c r="K33" i="42"/>
  <c r="K32" i="42" s="1"/>
  <c r="K31" i="42"/>
  <c r="D31" i="42" s="1"/>
  <c r="K30" i="42"/>
  <c r="K29" i="42"/>
  <c r="D29" i="42" s="1"/>
  <c r="K28" i="42"/>
  <c r="D28" i="42" s="1"/>
  <c r="K27" i="42"/>
  <c r="K26" i="42"/>
  <c r="D26" i="42" s="1"/>
  <c r="K25" i="42"/>
  <c r="D25" i="42" s="1"/>
  <c r="K24" i="42"/>
  <c r="D24" i="42" s="1"/>
  <c r="K23" i="42"/>
  <c r="D23" i="42" s="1"/>
  <c r="K22" i="42"/>
  <c r="D22" i="42" s="1"/>
  <c r="K21" i="42"/>
  <c r="D21" i="42" s="1"/>
  <c r="K20" i="42"/>
  <c r="D20" i="42" s="1"/>
  <c r="K19" i="42"/>
  <c r="K18" i="42"/>
  <c r="D18" i="42" s="1"/>
  <c r="K17" i="42"/>
  <c r="D17" i="42" s="1"/>
  <c r="K16" i="42"/>
  <c r="K15" i="42"/>
  <c r="D15" i="42" s="1"/>
  <c r="K14" i="42"/>
  <c r="D14" i="42" s="1"/>
  <c r="K60" i="42"/>
  <c r="K62" i="42"/>
  <c r="K61" i="42" s="1"/>
  <c r="L62" i="42"/>
  <c r="L61" i="42" s="1"/>
  <c r="L60" i="42"/>
  <c r="L59" i="42" s="1"/>
  <c r="J59" i="42" s="1"/>
  <c r="L58" i="42"/>
  <c r="J58" i="42" s="1"/>
  <c r="L57" i="42"/>
  <c r="E57" i="42" s="1"/>
  <c r="L55" i="42"/>
  <c r="E55" i="42" s="1"/>
  <c r="L54" i="42"/>
  <c r="L52" i="42"/>
  <c r="E52" i="42" s="1"/>
  <c r="L51" i="42"/>
  <c r="E51" i="42" s="1"/>
  <c r="L50" i="42"/>
  <c r="E50" i="42" s="1"/>
  <c r="L48" i="42"/>
  <c r="E48" i="42" s="1"/>
  <c r="L47" i="42"/>
  <c r="L46" i="42"/>
  <c r="E46" i="42" s="1"/>
  <c r="L44" i="42"/>
  <c r="L43" i="42"/>
  <c r="L42" i="42" s="1"/>
  <c r="L41" i="42"/>
  <c r="L39" i="42"/>
  <c r="E39" i="42" s="1"/>
  <c r="L38" i="42"/>
  <c r="E38" i="42" s="1"/>
  <c r="L37" i="42"/>
  <c r="L36" i="42"/>
  <c r="E36" i="42" s="1"/>
  <c r="C36" i="42" s="1"/>
  <c r="L34" i="42"/>
  <c r="L33" i="42"/>
  <c r="L31" i="42"/>
  <c r="L30" i="42"/>
  <c r="E30" i="42" s="1"/>
  <c r="L29" i="42"/>
  <c r="L28" i="42"/>
  <c r="E28" i="42" s="1"/>
  <c r="L27" i="42"/>
  <c r="E27" i="42" s="1"/>
  <c r="L26" i="42"/>
  <c r="L25" i="42"/>
  <c r="E25" i="42" s="1"/>
  <c r="L24" i="42"/>
  <c r="E24" i="42" s="1"/>
  <c r="L23" i="42"/>
  <c r="L22" i="42"/>
  <c r="L21" i="42"/>
  <c r="E21" i="42" s="1"/>
  <c r="L20" i="42"/>
  <c r="E20" i="42" s="1"/>
  <c r="L19" i="42"/>
  <c r="E19" i="42" s="1"/>
  <c r="L18" i="42"/>
  <c r="E18" i="42" s="1"/>
  <c r="L17" i="42"/>
  <c r="E17" i="42" s="1"/>
  <c r="L16" i="42"/>
  <c r="E16" i="42" s="1"/>
  <c r="L15" i="42"/>
  <c r="E15" i="42" s="1"/>
  <c r="L14" i="42"/>
  <c r="K61" i="52"/>
  <c r="H61" i="52"/>
  <c r="D71" i="52"/>
  <c r="C71" i="52"/>
  <c r="D70" i="52"/>
  <c r="C70" i="52"/>
  <c r="D69" i="52"/>
  <c r="C69" i="52"/>
  <c r="B69" i="52" s="1"/>
  <c r="D68" i="52"/>
  <c r="C68" i="52"/>
  <c r="B68" i="52" s="1"/>
  <c r="D67" i="52"/>
  <c r="C67" i="52"/>
  <c r="E71" i="52"/>
  <c r="E70" i="52"/>
  <c r="E69" i="52"/>
  <c r="E68" i="52"/>
  <c r="E67" i="52"/>
  <c r="H71" i="52"/>
  <c r="H70" i="52"/>
  <c r="H69" i="52"/>
  <c r="H68" i="52"/>
  <c r="H67" i="52"/>
  <c r="H66" i="52"/>
  <c r="H65" i="52"/>
  <c r="K71" i="52"/>
  <c r="K70" i="52"/>
  <c r="K69" i="52"/>
  <c r="K68" i="52"/>
  <c r="K62" i="52" s="1"/>
  <c r="K67" i="52"/>
  <c r="K66" i="52"/>
  <c r="K65" i="52"/>
  <c r="T41" i="52"/>
  <c r="T40" i="52"/>
  <c r="Q41" i="52"/>
  <c r="Q40" i="52"/>
  <c r="N41" i="52"/>
  <c r="N37" i="52" s="1"/>
  <c r="N40" i="52"/>
  <c r="K41" i="52"/>
  <c r="K40" i="52"/>
  <c r="H41" i="52"/>
  <c r="H40" i="52"/>
  <c r="T46" i="52"/>
  <c r="T45" i="52"/>
  <c r="T44" i="52"/>
  <c r="T43" i="52"/>
  <c r="T42" i="52"/>
  <c r="T36" i="52"/>
  <c r="Q36" i="52"/>
  <c r="N36" i="52"/>
  <c r="K36" i="52"/>
  <c r="H36" i="52"/>
  <c r="H46" i="52"/>
  <c r="B46" i="52" s="1"/>
  <c r="H45" i="52"/>
  <c r="H44" i="52"/>
  <c r="H43" i="52"/>
  <c r="H42" i="52"/>
  <c r="Q46" i="52"/>
  <c r="Q45" i="52"/>
  <c r="Q44" i="52"/>
  <c r="Q43" i="52"/>
  <c r="Q42" i="52"/>
  <c r="K42" i="52"/>
  <c r="N46" i="52"/>
  <c r="N45" i="52"/>
  <c r="N44" i="52"/>
  <c r="N43" i="52"/>
  <c r="B43" i="52" s="1"/>
  <c r="N42" i="52"/>
  <c r="K46" i="52"/>
  <c r="K45" i="52"/>
  <c r="K44" i="52"/>
  <c r="K43" i="52"/>
  <c r="E46" i="52"/>
  <c r="D46" i="52"/>
  <c r="E45" i="52"/>
  <c r="D45" i="52"/>
  <c r="E44" i="52"/>
  <c r="D44" i="52"/>
  <c r="E43" i="52"/>
  <c r="D43" i="52"/>
  <c r="E42" i="52"/>
  <c r="D42" i="52"/>
  <c r="C46" i="52"/>
  <c r="C45" i="52"/>
  <c r="C44" i="52"/>
  <c r="C43" i="52"/>
  <c r="C42" i="52"/>
  <c r="C41" i="52"/>
  <c r="D41" i="52"/>
  <c r="E41" i="52"/>
  <c r="E37" i="52" s="1"/>
  <c r="E34" i="52" s="1"/>
  <c r="B21" i="52"/>
  <c r="B20" i="52"/>
  <c r="B19" i="52"/>
  <c r="B18" i="52"/>
  <c r="B17" i="52"/>
  <c r="L12" i="52"/>
  <c r="L9" i="52" s="1"/>
  <c r="K12" i="52"/>
  <c r="K9" i="52" s="1"/>
  <c r="J12" i="52"/>
  <c r="J9" i="52" s="1"/>
  <c r="I9" i="52"/>
  <c r="AO13" i="47"/>
  <c r="AS15" i="47"/>
  <c r="AR15" i="47"/>
  <c r="AQ15" i="47"/>
  <c r="AP15" i="47"/>
  <c r="AK15" i="47"/>
  <c r="AJ15" i="47"/>
  <c r="AI15" i="47"/>
  <c r="AH15" i="47"/>
  <c r="AG15" i="47"/>
  <c r="AF15" i="47"/>
  <c r="AE15" i="47"/>
  <c r="AD15" i="47"/>
  <c r="AC15" i="47"/>
  <c r="AB15" i="47"/>
  <c r="AA15" i="47"/>
  <c r="Z15" i="47"/>
  <c r="Y15" i="47"/>
  <c r="X15" i="47"/>
  <c r="W15" i="47"/>
  <c r="V15" i="47"/>
  <c r="U15" i="47"/>
  <c r="T15" i="47"/>
  <c r="S15" i="47"/>
  <c r="R15" i="47"/>
  <c r="Q15" i="47"/>
  <c r="P15" i="47"/>
  <c r="O15" i="47"/>
  <c r="N15" i="47"/>
  <c r="M15" i="47"/>
  <c r="L15" i="47"/>
  <c r="K15" i="47"/>
  <c r="J15" i="47"/>
  <c r="I15" i="47"/>
  <c r="H15" i="47"/>
  <c r="G15" i="47"/>
  <c r="F15" i="47"/>
  <c r="J14" i="45"/>
  <c r="AW14" i="45"/>
  <c r="AV14" i="45"/>
  <c r="AU14" i="45"/>
  <c r="AS14" i="45"/>
  <c r="AR14" i="45"/>
  <c r="AQ14" i="45"/>
  <c r="AP14" i="45"/>
  <c r="AO14" i="45"/>
  <c r="AN14" i="45"/>
  <c r="AM14" i="45"/>
  <c r="AL14" i="45"/>
  <c r="AH14" i="45"/>
  <c r="AG14" i="45"/>
  <c r="AF14" i="45"/>
  <c r="AE14" i="45"/>
  <c r="AD14" i="45"/>
  <c r="AC14" i="45"/>
  <c r="Y14" i="45"/>
  <c r="X14" i="45"/>
  <c r="W14" i="45"/>
  <c r="V14" i="45"/>
  <c r="U14" i="45"/>
  <c r="T14" i="45"/>
  <c r="S14" i="45"/>
  <c r="R14" i="45"/>
  <c r="N14" i="45"/>
  <c r="M14" i="45"/>
  <c r="K14" i="45"/>
  <c r="H14" i="45"/>
  <c r="G14" i="45"/>
  <c r="AB12" i="42"/>
  <c r="AA12" i="42"/>
  <c r="Z12" i="42"/>
  <c r="Y12" i="42"/>
  <c r="W12" i="42"/>
  <c r="V12" i="42"/>
  <c r="T12" i="42"/>
  <c r="S12" i="42"/>
  <c r="R12" i="42"/>
  <c r="Q12" i="42"/>
  <c r="P12" i="42"/>
  <c r="O12" i="42"/>
  <c r="N12" i="42"/>
  <c r="M12" i="42"/>
  <c r="I12" i="42"/>
  <c r="H12" i="42"/>
  <c r="D13" i="47"/>
  <c r="AO12" i="47"/>
  <c r="AO65" i="47"/>
  <c r="AO64" i="47" s="1"/>
  <c r="AO63" i="47"/>
  <c r="AO62" i="47" s="1"/>
  <c r="AO61" i="47"/>
  <c r="AO60" i="47"/>
  <c r="AO58" i="47"/>
  <c r="AO57" i="47"/>
  <c r="AO55" i="47"/>
  <c r="AO34" i="47"/>
  <c r="AO54" i="47"/>
  <c r="AO53" i="47"/>
  <c r="AO51" i="47"/>
  <c r="AO50" i="47"/>
  <c r="AO49" i="47"/>
  <c r="AO47" i="47"/>
  <c r="AO46" i="47"/>
  <c r="AO45" i="47" s="1"/>
  <c r="AO44" i="47"/>
  <c r="AO43" i="47" s="1"/>
  <c r="AO42" i="47"/>
  <c r="AO41" i="47"/>
  <c r="AO40" i="47"/>
  <c r="AO39" i="47"/>
  <c r="AO37" i="47"/>
  <c r="AO36" i="47"/>
  <c r="AO33" i="47"/>
  <c r="AO32" i="47"/>
  <c r="AO31" i="47"/>
  <c r="AO30" i="47"/>
  <c r="AO29" i="47"/>
  <c r="AO28" i="47"/>
  <c r="AO27" i="47"/>
  <c r="AO26" i="47"/>
  <c r="AO25" i="47"/>
  <c r="AO24" i="47"/>
  <c r="AO23" i="47"/>
  <c r="AO22" i="47"/>
  <c r="AO21" i="47"/>
  <c r="AO20" i="47"/>
  <c r="AO19" i="47"/>
  <c r="AO18" i="47"/>
  <c r="AO17" i="47"/>
  <c r="D65" i="47"/>
  <c r="D63" i="47"/>
  <c r="D62" i="47" s="1"/>
  <c r="D61" i="47"/>
  <c r="D60" i="47"/>
  <c r="D58" i="47"/>
  <c r="D57" i="47"/>
  <c r="D55" i="47"/>
  <c r="C55" i="47" s="1"/>
  <c r="D34" i="47"/>
  <c r="D54" i="47"/>
  <c r="D53" i="47"/>
  <c r="D51" i="47"/>
  <c r="D50" i="47"/>
  <c r="D49" i="47"/>
  <c r="D47" i="47"/>
  <c r="D46" i="47"/>
  <c r="C46" i="47" s="1"/>
  <c r="D44" i="47"/>
  <c r="D43" i="47" s="1"/>
  <c r="D42" i="47"/>
  <c r="D41" i="47"/>
  <c r="D40" i="47"/>
  <c r="D39" i="47"/>
  <c r="D37" i="47"/>
  <c r="D36" i="47"/>
  <c r="D33" i="47"/>
  <c r="C33" i="47" s="1"/>
  <c r="D32" i="47"/>
  <c r="C32" i="47" s="1"/>
  <c r="D31" i="47"/>
  <c r="D30" i="47"/>
  <c r="D29" i="47"/>
  <c r="D28" i="47"/>
  <c r="D27" i="47"/>
  <c r="D26" i="47"/>
  <c r="D25" i="47"/>
  <c r="C25" i="47" s="1"/>
  <c r="D24" i="47"/>
  <c r="D23" i="47"/>
  <c r="D22" i="47"/>
  <c r="D21" i="47"/>
  <c r="D20" i="47"/>
  <c r="D19" i="47"/>
  <c r="D18" i="47"/>
  <c r="D17" i="47"/>
  <c r="C17" i="47" s="1"/>
  <c r="E65" i="47"/>
  <c r="E64" i="47" s="1"/>
  <c r="E63" i="47"/>
  <c r="E62" i="47" s="1"/>
  <c r="E61" i="47"/>
  <c r="E60" i="47"/>
  <c r="E58" i="47"/>
  <c r="E57" i="47"/>
  <c r="E55" i="47"/>
  <c r="E34" i="47"/>
  <c r="E54" i="47"/>
  <c r="E53" i="47"/>
  <c r="E51" i="47"/>
  <c r="C51" i="47" s="1"/>
  <c r="E50" i="47"/>
  <c r="E49" i="47"/>
  <c r="E47" i="47"/>
  <c r="E46" i="47"/>
  <c r="E44" i="47"/>
  <c r="E43" i="47" s="1"/>
  <c r="E42" i="47"/>
  <c r="E41" i="47"/>
  <c r="E40" i="47"/>
  <c r="E39" i="47"/>
  <c r="E37" i="47"/>
  <c r="E36" i="47"/>
  <c r="E33" i="47"/>
  <c r="E32" i="47"/>
  <c r="E31" i="47"/>
  <c r="E30" i="47"/>
  <c r="E29" i="47"/>
  <c r="C29" i="47" s="1"/>
  <c r="E28" i="47"/>
  <c r="E27" i="47"/>
  <c r="E26" i="47"/>
  <c r="C26" i="47" s="1"/>
  <c r="E25" i="47"/>
  <c r="E24" i="47"/>
  <c r="E23" i="47"/>
  <c r="E22" i="47"/>
  <c r="E21" i="47"/>
  <c r="E20" i="47"/>
  <c r="E19" i="47"/>
  <c r="E18" i="47"/>
  <c r="E17" i="47"/>
  <c r="AW63" i="45"/>
  <c r="AW61" i="45"/>
  <c r="AW58" i="45"/>
  <c r="AW51" i="45"/>
  <c r="AW47" i="45"/>
  <c r="AW44" i="45"/>
  <c r="AW42" i="45"/>
  <c r="AW37" i="45"/>
  <c r="AW34" i="45"/>
  <c r="AW15" i="45"/>
  <c r="D36" i="52"/>
  <c r="C36" i="52"/>
  <c r="E36" i="52"/>
  <c r="E40" i="52"/>
  <c r="V37" i="52"/>
  <c r="V34" i="52" s="1"/>
  <c r="U37" i="52"/>
  <c r="U34" i="52" s="1"/>
  <c r="S37" i="52"/>
  <c r="S34" i="52" s="1"/>
  <c r="R37" i="52"/>
  <c r="R34" i="52" s="1"/>
  <c r="P37" i="52"/>
  <c r="P34" i="52" s="1"/>
  <c r="O37" i="52"/>
  <c r="O34" i="52" s="1"/>
  <c r="M37" i="52"/>
  <c r="M34" i="52" s="1"/>
  <c r="L37" i="52"/>
  <c r="L34" i="52" s="1"/>
  <c r="J37" i="52"/>
  <c r="J34" i="52" s="1"/>
  <c r="I37" i="52"/>
  <c r="I34" i="52" s="1"/>
  <c r="G37" i="52"/>
  <c r="G34" i="52"/>
  <c r="F37" i="52"/>
  <c r="F34" i="52" s="1"/>
  <c r="D40" i="52"/>
  <c r="C40" i="52"/>
  <c r="E66" i="52"/>
  <c r="E65" i="52"/>
  <c r="E61" i="52"/>
  <c r="D61" i="52"/>
  <c r="C61" i="52"/>
  <c r="B61" i="52" s="1"/>
  <c r="M62" i="52"/>
  <c r="M59" i="52" s="1"/>
  <c r="C66" i="52"/>
  <c r="C65" i="52"/>
  <c r="D66" i="52"/>
  <c r="D65" i="52"/>
  <c r="L62" i="52"/>
  <c r="L59" i="52" s="1"/>
  <c r="J62" i="52"/>
  <c r="J59" i="52" s="1"/>
  <c r="I62" i="52"/>
  <c r="I59" i="52" s="1"/>
  <c r="G62" i="52"/>
  <c r="G59" i="52" s="1"/>
  <c r="F62" i="52"/>
  <c r="F59" i="52" s="1"/>
  <c r="H9" i="52"/>
  <c r="G9" i="52"/>
  <c r="F9" i="52"/>
  <c r="E9" i="52"/>
  <c r="D9" i="52"/>
  <c r="B16" i="52"/>
  <c r="B15" i="52"/>
  <c r="B11" i="52"/>
  <c r="AK16" i="47"/>
  <c r="F64" i="45"/>
  <c r="F63" i="45" s="1"/>
  <c r="F62" i="45"/>
  <c r="F61" i="45" s="1"/>
  <c r="F60" i="45"/>
  <c r="F59" i="45"/>
  <c r="F57" i="45"/>
  <c r="F56" i="45"/>
  <c r="F54" i="45"/>
  <c r="F33" i="45"/>
  <c r="F53" i="45"/>
  <c r="F52" i="45"/>
  <c r="F50" i="45"/>
  <c r="F49" i="45"/>
  <c r="F47" i="45" s="1"/>
  <c r="F48" i="45"/>
  <c r="F46" i="45"/>
  <c r="F45" i="45"/>
  <c r="F44" i="45" s="1"/>
  <c r="F43" i="45"/>
  <c r="F42" i="45" s="1"/>
  <c r="F41" i="45"/>
  <c r="F40" i="45"/>
  <c r="F39" i="45"/>
  <c r="F38" i="45"/>
  <c r="F36" i="45"/>
  <c r="F35" i="45"/>
  <c r="F32" i="45"/>
  <c r="F31" i="45"/>
  <c r="F30" i="45"/>
  <c r="F29" i="45"/>
  <c r="F28" i="45"/>
  <c r="F27" i="45"/>
  <c r="F26" i="45"/>
  <c r="F25" i="45"/>
  <c r="F24" i="45"/>
  <c r="F23" i="45"/>
  <c r="F22" i="45"/>
  <c r="F21" i="45"/>
  <c r="F20" i="45"/>
  <c r="F19" i="45"/>
  <c r="F18" i="45"/>
  <c r="F17" i="45"/>
  <c r="F16" i="45"/>
  <c r="F12" i="45"/>
  <c r="F11" i="45"/>
  <c r="I64" i="45"/>
  <c r="I63" i="45"/>
  <c r="I62" i="45"/>
  <c r="I61" i="45" s="1"/>
  <c r="I60" i="45"/>
  <c r="I59" i="45"/>
  <c r="I57" i="45"/>
  <c r="I56" i="45"/>
  <c r="I33" i="45"/>
  <c r="I53" i="45"/>
  <c r="I52" i="45"/>
  <c r="I50" i="45"/>
  <c r="I49" i="45"/>
  <c r="I48" i="45"/>
  <c r="I46" i="45"/>
  <c r="I45" i="45"/>
  <c r="I43" i="45"/>
  <c r="I42" i="45" s="1"/>
  <c r="I41" i="45"/>
  <c r="I40" i="45"/>
  <c r="I39" i="45"/>
  <c r="I38" i="45"/>
  <c r="I36" i="45"/>
  <c r="I35" i="45"/>
  <c r="I32" i="45"/>
  <c r="I31" i="45"/>
  <c r="I30" i="45"/>
  <c r="I29" i="45"/>
  <c r="I28" i="45"/>
  <c r="I27" i="45"/>
  <c r="I26" i="45"/>
  <c r="I25" i="45"/>
  <c r="I24" i="45"/>
  <c r="I23" i="45"/>
  <c r="I22" i="45"/>
  <c r="I21" i="45"/>
  <c r="I20" i="45"/>
  <c r="I19" i="45"/>
  <c r="I18" i="45"/>
  <c r="I17" i="45"/>
  <c r="I16" i="45"/>
  <c r="I12" i="45"/>
  <c r="I11" i="45"/>
  <c r="L64" i="45"/>
  <c r="L63" i="45" s="1"/>
  <c r="L62" i="45"/>
  <c r="L61" i="45" s="1"/>
  <c r="L60" i="45"/>
  <c r="L59" i="45"/>
  <c r="L57" i="45"/>
  <c r="L56" i="45"/>
  <c r="L54" i="45"/>
  <c r="L33" i="45"/>
  <c r="L53" i="45"/>
  <c r="L52" i="45"/>
  <c r="L50" i="45"/>
  <c r="L49" i="45"/>
  <c r="L48" i="45"/>
  <c r="L46" i="45"/>
  <c r="L45" i="45"/>
  <c r="L43" i="45"/>
  <c r="L42" i="45" s="1"/>
  <c r="L41" i="45"/>
  <c r="L40" i="45"/>
  <c r="L39" i="45"/>
  <c r="L38" i="45"/>
  <c r="L36" i="45"/>
  <c r="L35" i="45"/>
  <c r="L32" i="45"/>
  <c r="L31" i="45"/>
  <c r="L30" i="45"/>
  <c r="L29" i="45"/>
  <c r="L28" i="45"/>
  <c r="L27" i="45"/>
  <c r="L26" i="45"/>
  <c r="L25" i="45"/>
  <c r="L24" i="45"/>
  <c r="L23" i="45"/>
  <c r="L22" i="45"/>
  <c r="L21" i="45"/>
  <c r="L20" i="45"/>
  <c r="L19" i="45"/>
  <c r="L18" i="45"/>
  <c r="L17" i="45"/>
  <c r="L16" i="45"/>
  <c r="L12" i="45"/>
  <c r="L11" i="45"/>
  <c r="Q57" i="45"/>
  <c r="E57" i="45" s="1"/>
  <c r="Q64" i="45"/>
  <c r="Q63" i="45" s="1"/>
  <c r="P64" i="45"/>
  <c r="Q62" i="45"/>
  <c r="Q61" i="45" s="1"/>
  <c r="P62" i="45"/>
  <c r="Q60" i="45"/>
  <c r="P60" i="45"/>
  <c r="Q59" i="45"/>
  <c r="P59" i="45"/>
  <c r="P57" i="45"/>
  <c r="Q56" i="45"/>
  <c r="P56" i="45"/>
  <c r="Q54" i="45"/>
  <c r="P54" i="45"/>
  <c r="Q33" i="45"/>
  <c r="O33" i="45" s="1"/>
  <c r="P33" i="45"/>
  <c r="Q53" i="45"/>
  <c r="P53" i="45"/>
  <c r="Q52" i="45"/>
  <c r="P52" i="45"/>
  <c r="Q50" i="45"/>
  <c r="P50" i="45"/>
  <c r="Q49" i="45"/>
  <c r="O49" i="45" s="1"/>
  <c r="P49" i="45"/>
  <c r="Q48" i="45"/>
  <c r="P48" i="45"/>
  <c r="Q46" i="45"/>
  <c r="P46" i="45"/>
  <c r="Q45" i="45"/>
  <c r="P45" i="45"/>
  <c r="O45" i="45" s="1"/>
  <c r="Q43" i="45"/>
  <c r="Q42" i="45" s="1"/>
  <c r="P43" i="45"/>
  <c r="P42" i="45" s="1"/>
  <c r="Q41" i="45"/>
  <c r="P41" i="45"/>
  <c r="Q40" i="45"/>
  <c r="P40" i="45"/>
  <c r="Q39" i="45"/>
  <c r="P39" i="45"/>
  <c r="O39" i="45" s="1"/>
  <c r="Q38" i="45"/>
  <c r="P38" i="45"/>
  <c r="O38" i="45" s="1"/>
  <c r="Q36" i="45"/>
  <c r="P36" i="45"/>
  <c r="Q35" i="45"/>
  <c r="P35" i="45"/>
  <c r="Q32" i="45"/>
  <c r="P32" i="45"/>
  <c r="Q31" i="45"/>
  <c r="P31" i="45"/>
  <c r="Q30" i="45"/>
  <c r="P30" i="45"/>
  <c r="Q29" i="45"/>
  <c r="P29" i="45"/>
  <c r="Q28" i="45"/>
  <c r="E28" i="45" s="1"/>
  <c r="P28" i="45"/>
  <c r="Q27" i="45"/>
  <c r="P27" i="45"/>
  <c r="Q26" i="45"/>
  <c r="P26" i="45"/>
  <c r="Q25" i="45"/>
  <c r="P25" i="45"/>
  <c r="Q24" i="45"/>
  <c r="P24" i="45"/>
  <c r="O24" i="45" s="1"/>
  <c r="Q23" i="45"/>
  <c r="P23" i="45"/>
  <c r="Q22" i="45"/>
  <c r="P22" i="45"/>
  <c r="Q21" i="45"/>
  <c r="P21" i="45"/>
  <c r="Q20" i="45"/>
  <c r="P20" i="45"/>
  <c r="Q19" i="45"/>
  <c r="P19" i="45"/>
  <c r="Q18" i="45"/>
  <c r="P18" i="45"/>
  <c r="Q17" i="45"/>
  <c r="E17" i="45" s="1"/>
  <c r="P17" i="45"/>
  <c r="Q16" i="45"/>
  <c r="P16" i="45"/>
  <c r="Q12" i="45"/>
  <c r="P12" i="45"/>
  <c r="Q11" i="45"/>
  <c r="P11" i="45"/>
  <c r="AA64" i="45"/>
  <c r="AA63" i="45" s="1"/>
  <c r="AA62" i="45"/>
  <c r="AA60" i="45"/>
  <c r="AA59" i="45"/>
  <c r="Z59" i="45" s="1"/>
  <c r="AA57" i="45"/>
  <c r="AA56" i="45"/>
  <c r="AA54" i="45"/>
  <c r="AA33" i="45"/>
  <c r="AA53" i="45"/>
  <c r="AA52" i="45"/>
  <c r="AA50" i="45"/>
  <c r="AA49" i="45"/>
  <c r="AA48" i="45"/>
  <c r="AA46" i="45"/>
  <c r="AA45" i="45"/>
  <c r="AA43" i="45"/>
  <c r="AA42" i="45" s="1"/>
  <c r="AA41" i="45"/>
  <c r="Z41" i="45" s="1"/>
  <c r="AA40" i="45"/>
  <c r="AA39" i="45"/>
  <c r="AA38" i="45"/>
  <c r="AA36" i="45"/>
  <c r="AA35" i="45"/>
  <c r="AA32" i="45"/>
  <c r="AA31" i="45"/>
  <c r="AA30" i="45"/>
  <c r="AA29" i="45"/>
  <c r="AA28" i="45"/>
  <c r="Z28" i="45" s="1"/>
  <c r="AA27" i="45"/>
  <c r="AA26" i="45"/>
  <c r="AA25" i="45"/>
  <c r="AA24" i="45"/>
  <c r="AA23" i="45"/>
  <c r="AA22" i="45"/>
  <c r="AA21" i="45"/>
  <c r="AA20" i="45"/>
  <c r="AA19" i="45"/>
  <c r="AA18" i="45"/>
  <c r="AA17" i="45"/>
  <c r="AA16" i="45"/>
  <c r="AA12" i="45"/>
  <c r="AA11" i="45"/>
  <c r="AB64" i="45"/>
  <c r="AB63" i="45"/>
  <c r="AB62" i="45"/>
  <c r="AB61" i="45" s="1"/>
  <c r="AB60" i="45"/>
  <c r="AB59" i="45"/>
  <c r="AB57" i="45"/>
  <c r="Z57" i="45" s="1"/>
  <c r="AB56" i="45"/>
  <c r="AB54" i="45"/>
  <c r="AB33" i="45"/>
  <c r="AB53" i="45"/>
  <c r="AB52" i="45"/>
  <c r="AB50" i="45"/>
  <c r="AB49" i="45"/>
  <c r="AB48" i="45"/>
  <c r="AB46" i="45"/>
  <c r="AB45" i="45"/>
  <c r="AB43" i="45"/>
  <c r="AB42" i="45" s="1"/>
  <c r="AB41" i="45"/>
  <c r="AB40" i="45"/>
  <c r="AB39" i="45"/>
  <c r="AB38" i="45"/>
  <c r="AB36" i="45"/>
  <c r="AB35" i="45"/>
  <c r="AB32" i="45"/>
  <c r="Z32" i="45" s="1"/>
  <c r="AB31" i="45"/>
  <c r="AB30" i="45"/>
  <c r="AB29" i="45"/>
  <c r="AB28" i="45"/>
  <c r="AB27" i="45"/>
  <c r="AB26" i="45"/>
  <c r="AB25" i="45"/>
  <c r="AB24" i="45"/>
  <c r="AB23" i="45"/>
  <c r="AB22" i="45"/>
  <c r="AB21" i="45"/>
  <c r="AB20" i="45"/>
  <c r="AB19" i="45"/>
  <c r="AB18" i="45"/>
  <c r="AB17" i="45"/>
  <c r="AB16" i="45"/>
  <c r="Z16" i="45" s="1"/>
  <c r="AB12" i="45"/>
  <c r="AB11" i="45"/>
  <c r="AJ64" i="45"/>
  <c r="AJ63" i="45" s="1"/>
  <c r="AJ62" i="45"/>
  <c r="AJ60" i="45"/>
  <c r="AJ59" i="45"/>
  <c r="AJ57" i="45"/>
  <c r="AJ56" i="45"/>
  <c r="AJ54" i="45"/>
  <c r="AJ33" i="45"/>
  <c r="AJ53" i="45"/>
  <c r="AJ52" i="45"/>
  <c r="AJ50" i="45"/>
  <c r="AJ49" i="45"/>
  <c r="AJ48" i="45"/>
  <c r="AI48" i="45" s="1"/>
  <c r="AJ46" i="45"/>
  <c r="AJ45" i="45"/>
  <c r="AJ43" i="45"/>
  <c r="AJ42" i="45" s="1"/>
  <c r="AJ41" i="45"/>
  <c r="AJ40" i="45"/>
  <c r="AJ39" i="45"/>
  <c r="AJ38" i="45"/>
  <c r="AJ36" i="45"/>
  <c r="AJ35" i="45"/>
  <c r="AJ32" i="45"/>
  <c r="AJ31" i="45"/>
  <c r="AJ30" i="45"/>
  <c r="AJ29" i="45"/>
  <c r="AJ28" i="45"/>
  <c r="AJ27" i="45"/>
  <c r="AJ26" i="45"/>
  <c r="AI26" i="45" s="1"/>
  <c r="AJ25" i="45"/>
  <c r="AJ24" i="45"/>
  <c r="AJ23" i="45"/>
  <c r="AJ22" i="45"/>
  <c r="AJ21" i="45"/>
  <c r="AJ20" i="45"/>
  <c r="AJ19" i="45"/>
  <c r="AJ18" i="45"/>
  <c r="AJ17" i="45"/>
  <c r="AJ16" i="45"/>
  <c r="AJ12" i="45"/>
  <c r="AJ11" i="45"/>
  <c r="AK64" i="45"/>
  <c r="AK63" i="45" s="1"/>
  <c r="AK62" i="45"/>
  <c r="AK60" i="45"/>
  <c r="AK59" i="45"/>
  <c r="AK58" i="45" s="1"/>
  <c r="AK57" i="45"/>
  <c r="AK56" i="45"/>
  <c r="AK54" i="45"/>
  <c r="AK51" i="45" s="1"/>
  <c r="AK33" i="45"/>
  <c r="AK53" i="45"/>
  <c r="AK52" i="45"/>
  <c r="AK50" i="45"/>
  <c r="AK49" i="45"/>
  <c r="AK48" i="45"/>
  <c r="AK46" i="45"/>
  <c r="AK45" i="45"/>
  <c r="AK43" i="45"/>
  <c r="AK42" i="45" s="1"/>
  <c r="AK41" i="45"/>
  <c r="AK40" i="45"/>
  <c r="AK39" i="45"/>
  <c r="AK38" i="45"/>
  <c r="AK36" i="45"/>
  <c r="AK35" i="45"/>
  <c r="AK32" i="45"/>
  <c r="AK31" i="45"/>
  <c r="AK30" i="45"/>
  <c r="AK29" i="45"/>
  <c r="AK28" i="45"/>
  <c r="AK27" i="45"/>
  <c r="AK26" i="45"/>
  <c r="AK25" i="45"/>
  <c r="AK24" i="45"/>
  <c r="AK23" i="45"/>
  <c r="AK22" i="45"/>
  <c r="AK21" i="45"/>
  <c r="AK20" i="45"/>
  <c r="AK19" i="45"/>
  <c r="AK18" i="45"/>
  <c r="AK17" i="45"/>
  <c r="AK16" i="45"/>
  <c r="AK12" i="45"/>
  <c r="AK11" i="45"/>
  <c r="AU15" i="45"/>
  <c r="AT57" i="45"/>
  <c r="AT64" i="45"/>
  <c r="BF64" i="45" s="1"/>
  <c r="AT62" i="45"/>
  <c r="AT61" i="45" s="1"/>
  <c r="BF61" i="45" s="1"/>
  <c r="AT60" i="45"/>
  <c r="AT59" i="45"/>
  <c r="AT58" i="45" s="1"/>
  <c r="AT56" i="45"/>
  <c r="AT55" i="45" s="1"/>
  <c r="AT54" i="45"/>
  <c r="AT33" i="45"/>
  <c r="AT53" i="45"/>
  <c r="BF53" i="45" s="1"/>
  <c r="AT52" i="45"/>
  <c r="AT50" i="45"/>
  <c r="AT49" i="45"/>
  <c r="BF49" i="45" s="1"/>
  <c r="AT48" i="45"/>
  <c r="AT46" i="45"/>
  <c r="AT45" i="45"/>
  <c r="BF45" i="45" s="1"/>
  <c r="AT43" i="45"/>
  <c r="AT42" i="45" s="1"/>
  <c r="BF42" i="45" s="1"/>
  <c r="AT41" i="45"/>
  <c r="AT40" i="45"/>
  <c r="AT39" i="45"/>
  <c r="AT38" i="45"/>
  <c r="BF38" i="45" s="1"/>
  <c r="AT36" i="45"/>
  <c r="AT34" i="45" s="1"/>
  <c r="AT35" i="45"/>
  <c r="AT32" i="45"/>
  <c r="AT31" i="45"/>
  <c r="AT30" i="45"/>
  <c r="AT29" i="45"/>
  <c r="BF29" i="45" s="1"/>
  <c r="AT28" i="45"/>
  <c r="AT27" i="45"/>
  <c r="AT26" i="45"/>
  <c r="AT25" i="45"/>
  <c r="AT24" i="45"/>
  <c r="AT23" i="45"/>
  <c r="AT22" i="45"/>
  <c r="AT21" i="45"/>
  <c r="BF21" i="45" s="1"/>
  <c r="AT20" i="45"/>
  <c r="BF20" i="45" s="1"/>
  <c r="AT19" i="45"/>
  <c r="AT18" i="45"/>
  <c r="AT17" i="45"/>
  <c r="AT16" i="45"/>
  <c r="AT12" i="45"/>
  <c r="AT11" i="45"/>
  <c r="G19" i="42"/>
  <c r="V32" i="42"/>
  <c r="T32" i="42"/>
  <c r="X14" i="42"/>
  <c r="U14" i="42" s="1"/>
  <c r="Y13" i="42"/>
  <c r="AB13" i="42"/>
  <c r="AA13" i="42"/>
  <c r="Z13" i="42"/>
  <c r="W13" i="42"/>
  <c r="V13" i="42"/>
  <c r="T13" i="42"/>
  <c r="S13" i="42"/>
  <c r="R13" i="42"/>
  <c r="Q13" i="42"/>
  <c r="P13" i="42"/>
  <c r="O13" i="42"/>
  <c r="N13" i="42"/>
  <c r="M13" i="42"/>
  <c r="I13" i="42"/>
  <c r="H13" i="42"/>
  <c r="E31" i="42"/>
  <c r="E44" i="42"/>
  <c r="E37" i="42"/>
  <c r="C37" i="42" s="1"/>
  <c r="E34" i="42"/>
  <c r="K40" i="42"/>
  <c r="D36" i="42"/>
  <c r="G62" i="42"/>
  <c r="G60" i="42"/>
  <c r="G58" i="42"/>
  <c r="G57" i="42"/>
  <c r="G55" i="42"/>
  <c r="G54" i="42"/>
  <c r="G52" i="42"/>
  <c r="G31" i="42"/>
  <c r="G51" i="42"/>
  <c r="G50" i="42"/>
  <c r="G48" i="42"/>
  <c r="G47" i="42"/>
  <c r="G46" i="42"/>
  <c r="G44" i="42"/>
  <c r="G43" i="42"/>
  <c r="G41" i="42"/>
  <c r="G39" i="42"/>
  <c r="G38" i="42"/>
  <c r="G37" i="42"/>
  <c r="G36" i="42"/>
  <c r="G34" i="42"/>
  <c r="G33" i="42"/>
  <c r="G30" i="42"/>
  <c r="G29" i="42"/>
  <c r="G28" i="42"/>
  <c r="G27" i="42"/>
  <c r="G26" i="42"/>
  <c r="G25" i="42"/>
  <c r="G24" i="42"/>
  <c r="G23" i="42"/>
  <c r="G22" i="42"/>
  <c r="G21" i="42"/>
  <c r="G20" i="42"/>
  <c r="G18" i="42"/>
  <c r="G17" i="42"/>
  <c r="G16" i="42"/>
  <c r="G15" i="42"/>
  <c r="G14" i="42"/>
  <c r="AS64" i="47"/>
  <c r="AR64" i="47"/>
  <c r="AQ64" i="47"/>
  <c r="AP64" i="47"/>
  <c r="AS62" i="47"/>
  <c r="AR62" i="47"/>
  <c r="AQ62" i="47"/>
  <c r="AP62" i="47"/>
  <c r="AS59" i="47"/>
  <c r="AR59" i="47"/>
  <c r="AQ59" i="47"/>
  <c r="AP59" i="47"/>
  <c r="AS56" i="47"/>
  <c r="AR56" i="47"/>
  <c r="AQ56" i="47"/>
  <c r="AP56" i="47"/>
  <c r="AS52" i="47"/>
  <c r="AR52" i="47"/>
  <c r="AQ52" i="47"/>
  <c r="AP52" i="47"/>
  <c r="AS48" i="47"/>
  <c r="AR48" i="47"/>
  <c r="AQ48" i="47"/>
  <c r="AP48" i="47"/>
  <c r="AS45" i="47"/>
  <c r="AR45" i="47"/>
  <c r="AQ45" i="47"/>
  <c r="AP45" i="47"/>
  <c r="AS43" i="47"/>
  <c r="AR43" i="47"/>
  <c r="AQ43" i="47"/>
  <c r="AP43" i="47"/>
  <c r="AS38" i="47"/>
  <c r="AR38" i="47"/>
  <c r="AQ38" i="47"/>
  <c r="AP38" i="47"/>
  <c r="AS35" i="47"/>
  <c r="AR35" i="47"/>
  <c r="AQ35" i="47"/>
  <c r="AP35" i="47"/>
  <c r="AS16" i="47"/>
  <c r="AR16" i="47"/>
  <c r="AQ16" i="47"/>
  <c r="AP16" i="47"/>
  <c r="AE64" i="47"/>
  <c r="AE62" i="47"/>
  <c r="AE59" i="47"/>
  <c r="AE52" i="47"/>
  <c r="AE48" i="47"/>
  <c r="AE45" i="47"/>
  <c r="AE43" i="47"/>
  <c r="AE38" i="47"/>
  <c r="AE35" i="47"/>
  <c r="AD64" i="47"/>
  <c r="AD62" i="47"/>
  <c r="AD59" i="47"/>
  <c r="AD56" i="47"/>
  <c r="AD52" i="47"/>
  <c r="AD48" i="47"/>
  <c r="AD45" i="47"/>
  <c r="AD43" i="47"/>
  <c r="AD38" i="47"/>
  <c r="AD35" i="47"/>
  <c r="AE16" i="47"/>
  <c r="AD16" i="47"/>
  <c r="AJ64" i="47"/>
  <c r="AI64" i="47"/>
  <c r="AH64" i="47"/>
  <c r="AG64" i="47"/>
  <c r="AF64" i="47"/>
  <c r="AC64" i="47"/>
  <c r="AB64" i="47"/>
  <c r="AA64" i="47"/>
  <c r="Z64" i="47"/>
  <c r="Y64" i="47"/>
  <c r="X64" i="47"/>
  <c r="W64" i="47"/>
  <c r="V64" i="47"/>
  <c r="U64" i="47"/>
  <c r="T64" i="47"/>
  <c r="S64" i="47"/>
  <c r="R64" i="47"/>
  <c r="Q64" i="47"/>
  <c r="P64" i="47"/>
  <c r="O64" i="47"/>
  <c r="N64" i="47"/>
  <c r="M64" i="47"/>
  <c r="L64" i="47"/>
  <c r="K64" i="47"/>
  <c r="J64" i="47"/>
  <c r="I64" i="47"/>
  <c r="H64" i="47"/>
  <c r="G64" i="47"/>
  <c r="F64" i="47"/>
  <c r="AK62" i="47"/>
  <c r="AJ62" i="47"/>
  <c r="AI62" i="47"/>
  <c r="AH62" i="47"/>
  <c r="AG62" i="47"/>
  <c r="AF62" i="47"/>
  <c r="AC62" i="47"/>
  <c r="AB62" i="47"/>
  <c r="AA62" i="47"/>
  <c r="Z62" i="47"/>
  <c r="Y62" i="47"/>
  <c r="X62" i="47"/>
  <c r="W62" i="47"/>
  <c r="V62" i="47"/>
  <c r="U62" i="47"/>
  <c r="T62" i="47"/>
  <c r="S62" i="47"/>
  <c r="R62" i="47"/>
  <c r="Q62" i="47"/>
  <c r="P62" i="47"/>
  <c r="O62" i="47"/>
  <c r="N62" i="47"/>
  <c r="M62" i="47"/>
  <c r="L62" i="47"/>
  <c r="K62" i="47"/>
  <c r="J62" i="47"/>
  <c r="I62" i="47"/>
  <c r="H62" i="47"/>
  <c r="G62" i="47"/>
  <c r="F62" i="47"/>
  <c r="AK59" i="47"/>
  <c r="AJ59" i="47"/>
  <c r="AI59" i="47"/>
  <c r="AH59" i="47"/>
  <c r="AG59" i="47"/>
  <c r="AF59" i="47"/>
  <c r="AC59" i="47"/>
  <c r="AB59" i="47"/>
  <c r="AA59" i="47"/>
  <c r="Z59" i="47"/>
  <c r="Y59" i="47"/>
  <c r="X59" i="47"/>
  <c r="W59" i="47"/>
  <c r="V59" i="47"/>
  <c r="U59" i="47"/>
  <c r="T59" i="47"/>
  <c r="S59" i="47"/>
  <c r="R59" i="47"/>
  <c r="Q59" i="47"/>
  <c r="P59" i="47"/>
  <c r="O59" i="47"/>
  <c r="N59" i="47"/>
  <c r="M59" i="47"/>
  <c r="L59" i="47"/>
  <c r="K59" i="47"/>
  <c r="J59" i="47"/>
  <c r="I59" i="47"/>
  <c r="H59" i="47"/>
  <c r="G59" i="47"/>
  <c r="F59" i="47"/>
  <c r="AK56" i="47"/>
  <c r="AJ56" i="47"/>
  <c r="AI56" i="47"/>
  <c r="AH56" i="47"/>
  <c r="AG56" i="47"/>
  <c r="AF56" i="47"/>
  <c r="AC56" i="47"/>
  <c r="AB56" i="47"/>
  <c r="AA56" i="47"/>
  <c r="Z56" i="47"/>
  <c r="Y56" i="47"/>
  <c r="X56" i="47"/>
  <c r="W56" i="47"/>
  <c r="V56" i="47"/>
  <c r="U56" i="47"/>
  <c r="T56" i="47"/>
  <c r="S56" i="47"/>
  <c r="R56" i="47"/>
  <c r="Q56" i="47"/>
  <c r="P56" i="47"/>
  <c r="O56" i="47"/>
  <c r="N56" i="47"/>
  <c r="M56" i="47"/>
  <c r="L56" i="47"/>
  <c r="K56" i="47"/>
  <c r="J56" i="47"/>
  <c r="I56" i="47"/>
  <c r="H56" i="47"/>
  <c r="G56" i="47"/>
  <c r="F56" i="47"/>
  <c r="AK52" i="47"/>
  <c r="AJ52" i="47"/>
  <c r="AI52" i="47"/>
  <c r="AH52" i="47"/>
  <c r="AG52" i="47"/>
  <c r="AF52" i="47"/>
  <c r="AC52" i="47"/>
  <c r="AB52" i="47"/>
  <c r="AA52" i="47"/>
  <c r="Z52" i="47"/>
  <c r="Y52" i="47"/>
  <c r="X52" i="47"/>
  <c r="W52" i="47"/>
  <c r="V52" i="47"/>
  <c r="U52" i="47"/>
  <c r="T52" i="47"/>
  <c r="S52" i="47"/>
  <c r="R52" i="47"/>
  <c r="Q52" i="47"/>
  <c r="P52" i="47"/>
  <c r="O52" i="47"/>
  <c r="N52" i="47"/>
  <c r="M52" i="47"/>
  <c r="L52" i="47"/>
  <c r="K52" i="47"/>
  <c r="J52" i="47"/>
  <c r="I52" i="47"/>
  <c r="H52" i="47"/>
  <c r="G52" i="47"/>
  <c r="F52" i="47"/>
  <c r="AK48" i="47"/>
  <c r="AJ48" i="47"/>
  <c r="AI48" i="47"/>
  <c r="AH48" i="47"/>
  <c r="AG48" i="47"/>
  <c r="AF48" i="47"/>
  <c r="AC48" i="47"/>
  <c r="AB48" i="47"/>
  <c r="AA48" i="47"/>
  <c r="Z48" i="47"/>
  <c r="Y48" i="47"/>
  <c r="X48" i="47"/>
  <c r="W48" i="47"/>
  <c r="V48" i="47"/>
  <c r="U48" i="47"/>
  <c r="T48" i="47"/>
  <c r="S48" i="47"/>
  <c r="R48" i="47"/>
  <c r="Q48" i="47"/>
  <c r="P48" i="47"/>
  <c r="O48" i="47"/>
  <c r="N48" i="47"/>
  <c r="M48" i="47"/>
  <c r="L48" i="47"/>
  <c r="K48" i="47"/>
  <c r="J48" i="47"/>
  <c r="I48" i="47"/>
  <c r="H48" i="47"/>
  <c r="G48" i="47"/>
  <c r="F48" i="47"/>
  <c r="AK45" i="47"/>
  <c r="AJ45" i="47"/>
  <c r="AI45" i="47"/>
  <c r="AH45" i="47"/>
  <c r="AG45" i="47"/>
  <c r="AF45" i="47"/>
  <c r="AC45" i="47"/>
  <c r="AB45" i="47"/>
  <c r="AA45" i="47"/>
  <c r="Z45" i="47"/>
  <c r="Y45" i="47"/>
  <c r="X45" i="47"/>
  <c r="W45" i="47"/>
  <c r="V45" i="47"/>
  <c r="U45" i="47"/>
  <c r="T45" i="47"/>
  <c r="S45" i="47"/>
  <c r="R45" i="47"/>
  <c r="Q45" i="47"/>
  <c r="P45" i="47"/>
  <c r="O45" i="47"/>
  <c r="N45" i="47"/>
  <c r="M45" i="47"/>
  <c r="L45" i="47"/>
  <c r="K45" i="47"/>
  <c r="J45" i="47"/>
  <c r="I45" i="47"/>
  <c r="H45" i="47"/>
  <c r="G45" i="47"/>
  <c r="F45" i="47"/>
  <c r="AK43" i="47"/>
  <c r="AJ43" i="47"/>
  <c r="AI43" i="47"/>
  <c r="AH43" i="47"/>
  <c r="AG43" i="47"/>
  <c r="AF43" i="47"/>
  <c r="AC43" i="47"/>
  <c r="AB43" i="47"/>
  <c r="AA43" i="47"/>
  <c r="Z43" i="47"/>
  <c r="Y43" i="47"/>
  <c r="X43" i="47"/>
  <c r="W43" i="47"/>
  <c r="V43" i="47"/>
  <c r="U43" i="47"/>
  <c r="T43" i="47"/>
  <c r="S43" i="47"/>
  <c r="R43" i="47"/>
  <c r="Q43" i="47"/>
  <c r="P43" i="47"/>
  <c r="O43" i="47"/>
  <c r="N43" i="47"/>
  <c r="M43" i="47"/>
  <c r="L43" i="47"/>
  <c r="K43" i="47"/>
  <c r="J43" i="47"/>
  <c r="I43" i="47"/>
  <c r="H43" i="47"/>
  <c r="G43" i="47"/>
  <c r="F43" i="47"/>
  <c r="AK38" i="47"/>
  <c r="AJ38" i="47"/>
  <c r="AI38" i="47"/>
  <c r="AH38" i="47"/>
  <c r="AG38" i="47"/>
  <c r="AF38" i="47"/>
  <c r="AC38" i="47"/>
  <c r="AB38" i="47"/>
  <c r="AA38" i="47"/>
  <c r="Z38" i="47"/>
  <c r="Y38" i="47"/>
  <c r="X38" i="47"/>
  <c r="W38" i="47"/>
  <c r="V38" i="47"/>
  <c r="U38" i="47"/>
  <c r="T38" i="47"/>
  <c r="S38" i="47"/>
  <c r="R38" i="47"/>
  <c r="Q38" i="47"/>
  <c r="P38" i="47"/>
  <c r="O38" i="47"/>
  <c r="N38" i="47"/>
  <c r="M38" i="47"/>
  <c r="L38" i="47"/>
  <c r="K38" i="47"/>
  <c r="J38" i="47"/>
  <c r="I38" i="47"/>
  <c r="H38" i="47"/>
  <c r="G38" i="47"/>
  <c r="F38" i="47"/>
  <c r="AK35" i="47"/>
  <c r="AJ35" i="47"/>
  <c r="AI35" i="47"/>
  <c r="AH35" i="47"/>
  <c r="AG35" i="47"/>
  <c r="AF35" i="47"/>
  <c r="AC35" i="47"/>
  <c r="AB35" i="47"/>
  <c r="AA35" i="47"/>
  <c r="Z35" i="47"/>
  <c r="Y35" i="47"/>
  <c r="X35" i="47"/>
  <c r="W35" i="47"/>
  <c r="V35" i="47"/>
  <c r="U35" i="47"/>
  <c r="T35" i="47"/>
  <c r="S35" i="47"/>
  <c r="R35" i="47"/>
  <c r="Q35" i="47"/>
  <c r="P35" i="47"/>
  <c r="O35" i="47"/>
  <c r="N35" i="47"/>
  <c r="M35" i="47"/>
  <c r="L35" i="47"/>
  <c r="K35" i="47"/>
  <c r="J35" i="47"/>
  <c r="I35" i="47"/>
  <c r="H35" i="47"/>
  <c r="G35" i="47"/>
  <c r="F35" i="47"/>
  <c r="AJ16" i="47"/>
  <c r="AI16" i="47"/>
  <c r="AH16" i="47"/>
  <c r="AG16" i="47"/>
  <c r="AF16" i="47"/>
  <c r="AC16" i="47"/>
  <c r="AB16" i="47"/>
  <c r="AA16" i="47"/>
  <c r="Z16" i="47"/>
  <c r="Y16" i="47"/>
  <c r="X16" i="47"/>
  <c r="W16" i="47"/>
  <c r="V16" i="47"/>
  <c r="U16" i="47"/>
  <c r="T16" i="47"/>
  <c r="S16" i="47"/>
  <c r="R16" i="47"/>
  <c r="Q16" i="47"/>
  <c r="P16" i="47"/>
  <c r="O16" i="47"/>
  <c r="N16" i="47"/>
  <c r="M16" i="47"/>
  <c r="L16" i="47"/>
  <c r="K16" i="47"/>
  <c r="J16" i="47"/>
  <c r="I16" i="47"/>
  <c r="H16" i="47"/>
  <c r="G16" i="47"/>
  <c r="F16" i="47"/>
  <c r="AV15" i="45"/>
  <c r="AS15" i="45"/>
  <c r="AR15" i="45"/>
  <c r="AQ15" i="45"/>
  <c r="AP15" i="45"/>
  <c r="AO15" i="45"/>
  <c r="AN15" i="45"/>
  <c r="AM15" i="45"/>
  <c r="AL15" i="45"/>
  <c r="AH15" i="45"/>
  <c r="AG15" i="45"/>
  <c r="AF15" i="45"/>
  <c r="AE15" i="45"/>
  <c r="AD15" i="45"/>
  <c r="AC15" i="45"/>
  <c r="Y15" i="45"/>
  <c r="X15" i="45"/>
  <c r="W15" i="45"/>
  <c r="V15" i="45"/>
  <c r="U15" i="45"/>
  <c r="T15" i="45"/>
  <c r="S15" i="45"/>
  <c r="R15" i="45"/>
  <c r="N15" i="45"/>
  <c r="M15" i="45"/>
  <c r="K15" i="45"/>
  <c r="J15" i="45"/>
  <c r="H15" i="45"/>
  <c r="G15" i="45"/>
  <c r="AV63" i="45"/>
  <c r="AU63" i="45"/>
  <c r="AS63" i="45"/>
  <c r="AR63" i="45"/>
  <c r="AQ63" i="45"/>
  <c r="AP63" i="45"/>
  <c r="AO63" i="45"/>
  <c r="AN63" i="45"/>
  <c r="AM63" i="45"/>
  <c r="AL63" i="45"/>
  <c r="AH63" i="45"/>
  <c r="AG63" i="45"/>
  <c r="AF63" i="45"/>
  <c r="AE63" i="45"/>
  <c r="AD63" i="45"/>
  <c r="AC63" i="45"/>
  <c r="Y63" i="45"/>
  <c r="X63" i="45"/>
  <c r="W63" i="45"/>
  <c r="V63" i="45"/>
  <c r="U63" i="45"/>
  <c r="T63" i="45"/>
  <c r="S63" i="45"/>
  <c r="R63" i="45"/>
  <c r="N63" i="45"/>
  <c r="M63" i="45"/>
  <c r="K63" i="45"/>
  <c r="J63" i="45"/>
  <c r="H63" i="45"/>
  <c r="G63" i="45"/>
  <c r="AV61" i="45"/>
  <c r="AU61" i="45"/>
  <c r="AS61" i="45"/>
  <c r="AR61" i="45"/>
  <c r="AQ61" i="45"/>
  <c r="AP61" i="45"/>
  <c r="AO61" i="45"/>
  <c r="AN61" i="45"/>
  <c r="AM61" i="45"/>
  <c r="AL61" i="45"/>
  <c r="AH61" i="45"/>
  <c r="AG61" i="45"/>
  <c r="AF61" i="45"/>
  <c r="AE61" i="45"/>
  <c r="AD61" i="45"/>
  <c r="AC61" i="45"/>
  <c r="Y61" i="45"/>
  <c r="X61" i="45"/>
  <c r="W61" i="45"/>
  <c r="V61" i="45"/>
  <c r="U61" i="45"/>
  <c r="T61" i="45"/>
  <c r="S61" i="45"/>
  <c r="R61" i="45"/>
  <c r="N61" i="45"/>
  <c r="M61" i="45"/>
  <c r="K61" i="45"/>
  <c r="J61" i="45"/>
  <c r="H61" i="45"/>
  <c r="G61" i="45"/>
  <c r="AV58" i="45"/>
  <c r="AU58" i="45"/>
  <c r="AS58" i="45"/>
  <c r="AR58" i="45"/>
  <c r="AQ58" i="45"/>
  <c r="AP58" i="45"/>
  <c r="AO58" i="45"/>
  <c r="AN58" i="45"/>
  <c r="AM58" i="45"/>
  <c r="AL58" i="45"/>
  <c r="AH58" i="45"/>
  <c r="AG58" i="45"/>
  <c r="AF58" i="45"/>
  <c r="AE58" i="45"/>
  <c r="AD58" i="45"/>
  <c r="AC58" i="45"/>
  <c r="Y58" i="45"/>
  <c r="X58" i="45"/>
  <c r="W58" i="45"/>
  <c r="V58" i="45"/>
  <c r="U58" i="45"/>
  <c r="T58" i="45"/>
  <c r="N58" i="45"/>
  <c r="M58" i="45"/>
  <c r="K58" i="45"/>
  <c r="J58" i="45"/>
  <c r="H58" i="45"/>
  <c r="G58" i="45"/>
  <c r="AV55" i="45"/>
  <c r="AU55" i="45"/>
  <c r="AS55" i="45"/>
  <c r="AR55" i="45"/>
  <c r="AQ55" i="45"/>
  <c r="AP55" i="45"/>
  <c r="AO55" i="45"/>
  <c r="AN55" i="45"/>
  <c r="AM55" i="45"/>
  <c r="AL55" i="45"/>
  <c r="AH55" i="45"/>
  <c r="AG55" i="45"/>
  <c r="AF55" i="45"/>
  <c r="AE55" i="45"/>
  <c r="AD55" i="45"/>
  <c r="AC55" i="45"/>
  <c r="Y55" i="45"/>
  <c r="X55" i="45"/>
  <c r="W55" i="45"/>
  <c r="V55" i="45"/>
  <c r="U55" i="45"/>
  <c r="T55" i="45"/>
  <c r="S55" i="45"/>
  <c r="R55" i="45"/>
  <c r="N55" i="45"/>
  <c r="M55" i="45"/>
  <c r="K55" i="45"/>
  <c r="J55" i="45"/>
  <c r="H55" i="45"/>
  <c r="G55" i="45"/>
  <c r="AV51" i="45"/>
  <c r="AU51" i="45"/>
  <c r="AS51" i="45"/>
  <c r="AR51" i="45"/>
  <c r="AQ51" i="45"/>
  <c r="AP51" i="45"/>
  <c r="AO51" i="45"/>
  <c r="AN51" i="45"/>
  <c r="AM51" i="45"/>
  <c r="AL51" i="45"/>
  <c r="AH51" i="45"/>
  <c r="AG51" i="45"/>
  <c r="AF51" i="45"/>
  <c r="AE51" i="45"/>
  <c r="AD51" i="45"/>
  <c r="AC51" i="45"/>
  <c r="Y51" i="45"/>
  <c r="X51" i="45"/>
  <c r="W51" i="45"/>
  <c r="V51" i="45"/>
  <c r="U51" i="45"/>
  <c r="T51" i="45"/>
  <c r="S51" i="45"/>
  <c r="R51" i="45"/>
  <c r="N51" i="45"/>
  <c r="M51" i="45"/>
  <c r="K51" i="45"/>
  <c r="J51" i="45"/>
  <c r="H51" i="45"/>
  <c r="G51" i="45"/>
  <c r="AV47" i="45"/>
  <c r="AU47" i="45"/>
  <c r="AS47" i="45"/>
  <c r="AR47" i="45"/>
  <c r="AO47" i="45"/>
  <c r="AN47" i="45"/>
  <c r="AM47" i="45"/>
  <c r="AL47" i="45"/>
  <c r="AH47" i="45"/>
  <c r="AG47" i="45"/>
  <c r="AF47" i="45"/>
  <c r="AE47" i="45"/>
  <c r="AD47" i="45"/>
  <c r="AC47" i="45"/>
  <c r="Y47" i="45"/>
  <c r="X47" i="45"/>
  <c r="W47" i="45"/>
  <c r="V47" i="45"/>
  <c r="U47" i="45"/>
  <c r="T47" i="45"/>
  <c r="S47" i="45"/>
  <c r="R47" i="45"/>
  <c r="N47" i="45"/>
  <c r="M47" i="45"/>
  <c r="K47" i="45"/>
  <c r="J47" i="45"/>
  <c r="H47" i="45"/>
  <c r="G47" i="45"/>
  <c r="AV44" i="45"/>
  <c r="AU44" i="45"/>
  <c r="AS44" i="45"/>
  <c r="AR44" i="45"/>
  <c r="AQ44" i="45"/>
  <c r="AP44" i="45"/>
  <c r="AO44" i="45"/>
  <c r="AN44" i="45"/>
  <c r="AM44" i="45"/>
  <c r="AL44" i="45"/>
  <c r="AH44" i="45"/>
  <c r="AG44" i="45"/>
  <c r="AF44" i="45"/>
  <c r="AE44" i="45"/>
  <c r="AD44" i="45"/>
  <c r="AC44" i="45"/>
  <c r="Y44" i="45"/>
  <c r="X44" i="45"/>
  <c r="W44" i="45"/>
  <c r="V44" i="45"/>
  <c r="U44" i="45"/>
  <c r="T44" i="45"/>
  <c r="S44" i="45"/>
  <c r="R44" i="45"/>
  <c r="N44" i="45"/>
  <c r="M44" i="45"/>
  <c r="K44" i="45"/>
  <c r="J44" i="45"/>
  <c r="H44" i="45"/>
  <c r="G44" i="45"/>
  <c r="AV42" i="45"/>
  <c r="AU42" i="45"/>
  <c r="AS42" i="45"/>
  <c r="AR42" i="45"/>
  <c r="AQ42" i="45"/>
  <c r="AP42" i="45"/>
  <c r="AO42" i="45"/>
  <c r="AN42" i="45"/>
  <c r="AM42" i="45"/>
  <c r="AL42" i="45"/>
  <c r="AH42" i="45"/>
  <c r="AG42" i="45"/>
  <c r="AF42" i="45"/>
  <c r="AE42" i="45"/>
  <c r="AD42" i="45"/>
  <c r="AC42" i="45"/>
  <c r="Y42" i="45"/>
  <c r="X42" i="45"/>
  <c r="W42" i="45"/>
  <c r="V42" i="45"/>
  <c r="U42" i="45"/>
  <c r="T42" i="45"/>
  <c r="S42" i="45"/>
  <c r="R42" i="45"/>
  <c r="N42" i="45"/>
  <c r="M42" i="45"/>
  <c r="K42" i="45"/>
  <c r="J42" i="45"/>
  <c r="H42" i="45"/>
  <c r="G42" i="45"/>
  <c r="AV37" i="45"/>
  <c r="AU37" i="45"/>
  <c r="AS37" i="45"/>
  <c r="AR37" i="45"/>
  <c r="AQ37" i="45"/>
  <c r="AP37" i="45"/>
  <c r="AO37" i="45"/>
  <c r="AN37" i="45"/>
  <c r="AM37" i="45"/>
  <c r="AL37" i="45"/>
  <c r="AH37" i="45"/>
  <c r="AG37" i="45"/>
  <c r="AF37" i="45"/>
  <c r="AE37" i="45"/>
  <c r="AD37" i="45"/>
  <c r="AC37" i="45"/>
  <c r="Y37" i="45"/>
  <c r="X37" i="45"/>
  <c r="W37" i="45"/>
  <c r="V37" i="45"/>
  <c r="U37" i="45"/>
  <c r="T37" i="45"/>
  <c r="S37" i="45"/>
  <c r="R37" i="45"/>
  <c r="K37" i="45"/>
  <c r="J37" i="45"/>
  <c r="H37" i="45"/>
  <c r="G37" i="45"/>
  <c r="AV34" i="45"/>
  <c r="AU34" i="45"/>
  <c r="AS34" i="45"/>
  <c r="AR34" i="45"/>
  <c r="AQ34" i="45"/>
  <c r="AP34" i="45"/>
  <c r="AO34" i="45"/>
  <c r="AN34" i="45"/>
  <c r="AM34" i="45"/>
  <c r="AL34" i="45"/>
  <c r="AH34" i="45"/>
  <c r="AG34" i="45"/>
  <c r="AF34" i="45"/>
  <c r="AE34" i="45"/>
  <c r="AD34" i="45"/>
  <c r="AC34" i="45"/>
  <c r="Y34" i="45"/>
  <c r="X34" i="45"/>
  <c r="W34" i="45"/>
  <c r="V34" i="45"/>
  <c r="U34" i="45"/>
  <c r="T34" i="45"/>
  <c r="S34" i="45"/>
  <c r="R34" i="45"/>
  <c r="N34" i="45"/>
  <c r="M34" i="45"/>
  <c r="K34" i="45"/>
  <c r="J34" i="45"/>
  <c r="H34" i="45"/>
  <c r="G34" i="45"/>
  <c r="AB61" i="42"/>
  <c r="AA61" i="42"/>
  <c r="Z61" i="42"/>
  <c r="Y61" i="42"/>
  <c r="W61" i="42"/>
  <c r="V61" i="42"/>
  <c r="AB59" i="42"/>
  <c r="AA59" i="42"/>
  <c r="Z59" i="42"/>
  <c r="Y59" i="42"/>
  <c r="W59" i="42"/>
  <c r="V59" i="42"/>
  <c r="AB56" i="42"/>
  <c r="AA56" i="42"/>
  <c r="Z56" i="42"/>
  <c r="Y56" i="42"/>
  <c r="W56" i="42"/>
  <c r="V56" i="42"/>
  <c r="AB53" i="42"/>
  <c r="AA53" i="42"/>
  <c r="Z53" i="42"/>
  <c r="Y53" i="42"/>
  <c r="W53" i="42"/>
  <c r="V53" i="42"/>
  <c r="AB49" i="42"/>
  <c r="AA49" i="42"/>
  <c r="AA10" i="42" s="1"/>
  <c r="Z49" i="42"/>
  <c r="Y49" i="42"/>
  <c r="W49" i="42"/>
  <c r="V49" i="42"/>
  <c r="AB45" i="42"/>
  <c r="AA45" i="42"/>
  <c r="Z45" i="42"/>
  <c r="Y45" i="42"/>
  <c r="W45" i="42"/>
  <c r="V45" i="42"/>
  <c r="AB42" i="42"/>
  <c r="AA42" i="42"/>
  <c r="Z42" i="42"/>
  <c r="Y42" i="42"/>
  <c r="W42" i="42"/>
  <c r="V42" i="42"/>
  <c r="T42" i="42"/>
  <c r="AB40" i="42"/>
  <c r="AA40" i="42"/>
  <c r="Z40" i="42"/>
  <c r="Y40" i="42"/>
  <c r="W40" i="42"/>
  <c r="V40" i="42"/>
  <c r="T40" i="42"/>
  <c r="S40" i="42"/>
  <c r="AB35" i="42"/>
  <c r="AA35" i="42"/>
  <c r="Z35" i="42"/>
  <c r="Y35" i="42"/>
  <c r="W35" i="42"/>
  <c r="V35" i="42"/>
  <c r="T35" i="42"/>
  <c r="S35" i="42"/>
  <c r="R35" i="42"/>
  <c r="R10" i="42" s="1"/>
  <c r="T61" i="42"/>
  <c r="S61" i="42"/>
  <c r="R61" i="42"/>
  <c r="Q61" i="42"/>
  <c r="P61" i="42"/>
  <c r="O61" i="42"/>
  <c r="N61" i="42"/>
  <c r="M61" i="42"/>
  <c r="I61" i="42"/>
  <c r="H61" i="42"/>
  <c r="T59" i="42"/>
  <c r="S59" i="42"/>
  <c r="R59" i="42"/>
  <c r="Q59" i="42"/>
  <c r="P59" i="42"/>
  <c r="O59" i="42"/>
  <c r="N59" i="42"/>
  <c r="M59" i="42"/>
  <c r="I59" i="42"/>
  <c r="G59" i="42" s="1"/>
  <c r="H59" i="42"/>
  <c r="T56" i="42"/>
  <c r="S56" i="42"/>
  <c r="R56" i="42"/>
  <c r="Q56" i="42"/>
  <c r="P56" i="42"/>
  <c r="O56" i="42"/>
  <c r="N56" i="42"/>
  <c r="M56" i="42"/>
  <c r="I56" i="42"/>
  <c r="H56" i="42"/>
  <c r="G56" i="42" s="1"/>
  <c r="T53" i="42"/>
  <c r="S53" i="42"/>
  <c r="R53" i="42"/>
  <c r="Q53" i="42"/>
  <c r="P53" i="42"/>
  <c r="O53" i="42"/>
  <c r="N53" i="42"/>
  <c r="M53" i="42"/>
  <c r="I53" i="42"/>
  <c r="H53" i="42"/>
  <c r="T49" i="42"/>
  <c r="S49" i="42"/>
  <c r="R49" i="42"/>
  <c r="Q49" i="42"/>
  <c r="P49" i="42"/>
  <c r="O49" i="42"/>
  <c r="N49" i="42"/>
  <c r="M49" i="42"/>
  <c r="I49" i="42"/>
  <c r="H49" i="42"/>
  <c r="T45" i="42"/>
  <c r="S45" i="42"/>
  <c r="R45" i="42"/>
  <c r="Q45" i="42"/>
  <c r="P45" i="42"/>
  <c r="O45" i="42"/>
  <c r="N45" i="42"/>
  <c r="M45" i="42"/>
  <c r="I45" i="42"/>
  <c r="H45" i="42"/>
  <c r="S42" i="42"/>
  <c r="R42" i="42"/>
  <c r="Q42" i="42"/>
  <c r="P42" i="42"/>
  <c r="O42" i="42"/>
  <c r="N42" i="42"/>
  <c r="M42" i="42"/>
  <c r="I42" i="42"/>
  <c r="H42" i="42"/>
  <c r="R40" i="42"/>
  <c r="Q40" i="42"/>
  <c r="P40" i="42"/>
  <c r="O40" i="42"/>
  <c r="N40" i="42"/>
  <c r="M40" i="42"/>
  <c r="L40" i="42"/>
  <c r="J40" i="42" s="1"/>
  <c r="I40" i="42"/>
  <c r="H40" i="42"/>
  <c r="G40" i="42"/>
  <c r="Q35" i="42"/>
  <c r="P35" i="42"/>
  <c r="O35" i="42"/>
  <c r="N35" i="42"/>
  <c r="M35" i="42"/>
  <c r="I35" i="42"/>
  <c r="H35" i="42"/>
  <c r="G35" i="42" s="1"/>
  <c r="S32" i="42"/>
  <c r="R32" i="42"/>
  <c r="Q32" i="42"/>
  <c r="P32" i="42"/>
  <c r="O32" i="42"/>
  <c r="N32" i="42"/>
  <c r="M32" i="42"/>
  <c r="I32" i="42"/>
  <c r="H32" i="42"/>
  <c r="G32" i="42" s="1"/>
  <c r="X62" i="42"/>
  <c r="U62" i="42" s="1"/>
  <c r="U61" i="42" s="1"/>
  <c r="X60" i="42"/>
  <c r="X59" i="42" s="1"/>
  <c r="X58" i="42"/>
  <c r="U58" i="42" s="1"/>
  <c r="X57" i="42"/>
  <c r="U57" i="42" s="1"/>
  <c r="X55" i="42"/>
  <c r="X54" i="42"/>
  <c r="U54" i="42" s="1"/>
  <c r="X52" i="42"/>
  <c r="U52" i="42" s="1"/>
  <c r="X31" i="42"/>
  <c r="U31" i="42" s="1"/>
  <c r="X51" i="42"/>
  <c r="U51" i="42" s="1"/>
  <c r="X50" i="42"/>
  <c r="U50" i="42" s="1"/>
  <c r="X48" i="42"/>
  <c r="U48" i="42" s="1"/>
  <c r="X47" i="42"/>
  <c r="U47" i="42" s="1"/>
  <c r="X46" i="42"/>
  <c r="U46" i="42" s="1"/>
  <c r="X44" i="42"/>
  <c r="U44" i="42" s="1"/>
  <c r="X43" i="42"/>
  <c r="X41" i="42"/>
  <c r="X39" i="42"/>
  <c r="U39" i="42" s="1"/>
  <c r="X38" i="42"/>
  <c r="U38" i="42"/>
  <c r="X37" i="42"/>
  <c r="U37" i="42"/>
  <c r="X36" i="42"/>
  <c r="X34" i="42"/>
  <c r="U34" i="42"/>
  <c r="X33" i="42"/>
  <c r="U33" i="42" s="1"/>
  <c r="X30" i="42"/>
  <c r="U30" i="42" s="1"/>
  <c r="X29" i="42"/>
  <c r="U29" i="42" s="1"/>
  <c r="X28" i="42"/>
  <c r="U28" i="42" s="1"/>
  <c r="X27" i="42"/>
  <c r="U27" i="42" s="1"/>
  <c r="X26" i="42"/>
  <c r="U26" i="42" s="1"/>
  <c r="X25" i="42"/>
  <c r="U25" i="42" s="1"/>
  <c r="X24" i="42"/>
  <c r="U24" i="42" s="1"/>
  <c r="X23" i="42"/>
  <c r="U23" i="42" s="1"/>
  <c r="X22" i="42"/>
  <c r="U22" i="42" s="1"/>
  <c r="X21" i="42"/>
  <c r="U21" i="42" s="1"/>
  <c r="X20" i="42"/>
  <c r="U20" i="42" s="1"/>
  <c r="X19" i="42"/>
  <c r="U19" i="42" s="1"/>
  <c r="X18" i="42"/>
  <c r="U18" i="42" s="1"/>
  <c r="X17" i="42"/>
  <c r="U17" i="42" s="1"/>
  <c r="X16" i="42"/>
  <c r="U16" i="42" s="1"/>
  <c r="X15" i="42"/>
  <c r="U15" i="42" s="1"/>
  <c r="D60" i="42"/>
  <c r="D59" i="42" s="1"/>
  <c r="E41" i="42"/>
  <c r="E40" i="42" s="1"/>
  <c r="B70" i="52"/>
  <c r="P63" i="45"/>
  <c r="D41" i="42"/>
  <c r="D40" i="42" s="1"/>
  <c r="E14" i="42"/>
  <c r="K59" i="42"/>
  <c r="D38" i="42"/>
  <c r="D33" i="42"/>
  <c r="AJ61" i="45"/>
  <c r="O64" i="45"/>
  <c r="O63" i="45" s="1"/>
  <c r="L58" i="45"/>
  <c r="AK61" i="45"/>
  <c r="AI62" i="45"/>
  <c r="AI61" i="45" s="1"/>
  <c r="G61" i="42"/>
  <c r="J51" i="42"/>
  <c r="L49" i="42"/>
  <c r="G42" i="42"/>
  <c r="G49" i="42"/>
  <c r="J31" i="42"/>
  <c r="K35" i="42"/>
  <c r="U60" i="42"/>
  <c r="U59" i="42" s="1"/>
  <c r="D37" i="42"/>
  <c r="E43" i="42"/>
  <c r="J37" i="42"/>
  <c r="L35" i="42"/>
  <c r="D46" i="42"/>
  <c r="C46" i="42" s="1"/>
  <c r="E62" i="42"/>
  <c r="J62" i="42"/>
  <c r="D62" i="42"/>
  <c r="X61" i="42"/>
  <c r="C63" i="47"/>
  <c r="C62" i="47" s="1"/>
  <c r="D61" i="42"/>
  <c r="E45" i="47"/>
  <c r="C47" i="47"/>
  <c r="B42" i="52"/>
  <c r="B45" i="52"/>
  <c r="BF50" i="45"/>
  <c r="D23" i="45"/>
  <c r="C61" i="47"/>
  <c r="D58" i="42"/>
  <c r="K56" i="42"/>
  <c r="D47" i="42"/>
  <c r="O11" i="45"/>
  <c r="D25" i="45"/>
  <c r="Z17" i="45"/>
  <c r="Z25" i="45"/>
  <c r="O36" i="45"/>
  <c r="C37" i="47"/>
  <c r="D56" i="47"/>
  <c r="C57" i="47"/>
  <c r="C50" i="47"/>
  <c r="C18" i="47"/>
  <c r="C9" i="52"/>
  <c r="Z30" i="45" l="1"/>
  <c r="AB51" i="45"/>
  <c r="AA14" i="45"/>
  <c r="E32" i="45"/>
  <c r="D32" i="45"/>
  <c r="Z22" i="45"/>
  <c r="P44" i="45"/>
  <c r="AI18" i="45"/>
  <c r="E26" i="45"/>
  <c r="AK55" i="45"/>
  <c r="AI17" i="45"/>
  <c r="AI25" i="45"/>
  <c r="AJ34" i="45"/>
  <c r="AI56" i="45"/>
  <c r="Z23" i="45"/>
  <c r="Z31" i="45"/>
  <c r="Z33" i="45"/>
  <c r="E64" i="45"/>
  <c r="E63" i="45" s="1"/>
  <c r="Z21" i="45"/>
  <c r="Z29" i="45"/>
  <c r="Z40" i="45"/>
  <c r="D62" i="45"/>
  <c r="D17" i="45"/>
  <c r="O21" i="45"/>
  <c r="O35" i="45"/>
  <c r="O62" i="45"/>
  <c r="O61" i="45" s="1"/>
  <c r="F51" i="45"/>
  <c r="BF17" i="45"/>
  <c r="BF25" i="45"/>
  <c r="O57" i="45"/>
  <c r="AI64" i="45"/>
  <c r="AI63" i="45" s="1"/>
  <c r="AI11" i="45"/>
  <c r="AI22" i="45"/>
  <c r="AI30" i="45"/>
  <c r="AI52" i="45"/>
  <c r="O12" i="45"/>
  <c r="P58" i="45"/>
  <c r="BF55" i="45"/>
  <c r="AI12" i="45"/>
  <c r="AI23" i="45"/>
  <c r="AI31" i="45"/>
  <c r="AI33" i="45"/>
  <c r="C65" i="47"/>
  <c r="C64" i="47" s="1"/>
  <c r="J33" i="42"/>
  <c r="AI57" i="45"/>
  <c r="F10" i="42"/>
  <c r="BF57" i="45"/>
  <c r="O17" i="45"/>
  <c r="AI32" i="45"/>
  <c r="E42" i="42"/>
  <c r="Z62" i="45"/>
  <c r="Z61" i="45" s="1"/>
  <c r="BF16" i="45"/>
  <c r="BF24" i="45"/>
  <c r="BF32" i="45"/>
  <c r="E21" i="45"/>
  <c r="E29" i="45"/>
  <c r="AK37" i="45"/>
  <c r="AI19" i="45"/>
  <c r="AI27" i="45"/>
  <c r="E25" i="45"/>
  <c r="C25" i="45" s="1"/>
  <c r="Z35" i="45"/>
  <c r="AB44" i="45"/>
  <c r="Z56" i="45"/>
  <c r="Z55" i="45" s="1"/>
  <c r="Z12" i="45"/>
  <c r="D33" i="45"/>
  <c r="O30" i="45"/>
  <c r="O40" i="45"/>
  <c r="Q55" i="45"/>
  <c r="E62" i="45"/>
  <c r="E61" i="45" s="1"/>
  <c r="L55" i="45"/>
  <c r="I44" i="45"/>
  <c r="I55" i="45"/>
  <c r="AO56" i="47"/>
  <c r="B12" i="52"/>
  <c r="B44" i="52"/>
  <c r="H37" i="52"/>
  <c r="E49" i="42"/>
  <c r="AL56" i="47"/>
  <c r="V10" i="42"/>
  <c r="P61" i="45"/>
  <c r="J60" i="42"/>
  <c r="AT63" i="45"/>
  <c r="BF63" i="45" s="1"/>
  <c r="E60" i="42"/>
  <c r="E59" i="42" s="1"/>
  <c r="E41" i="45"/>
  <c r="AI28" i="45"/>
  <c r="AI39" i="45"/>
  <c r="AI50" i="45"/>
  <c r="AI60" i="45"/>
  <c r="AB47" i="45"/>
  <c r="Z45" i="45"/>
  <c r="D54" i="45"/>
  <c r="O48" i="45"/>
  <c r="L47" i="45"/>
  <c r="D62" i="52"/>
  <c r="E52" i="47"/>
  <c r="E16" i="47"/>
  <c r="E48" i="47"/>
  <c r="C20" i="47"/>
  <c r="C28" i="47"/>
  <c r="C60" i="47"/>
  <c r="K37" i="52"/>
  <c r="J38" i="42"/>
  <c r="K13" i="42"/>
  <c r="AA61" i="45"/>
  <c r="J17" i="42"/>
  <c r="C62" i="42"/>
  <c r="C61" i="42" s="1"/>
  <c r="J35" i="42"/>
  <c r="AI16" i="45"/>
  <c r="AI15" i="45" s="1"/>
  <c r="E24" i="45"/>
  <c r="Z39" i="45"/>
  <c r="Z50" i="45"/>
  <c r="AB58" i="45"/>
  <c r="AA34" i="45"/>
  <c r="O19" i="45"/>
  <c r="O27" i="45"/>
  <c r="Q58" i="45"/>
  <c r="I58" i="45"/>
  <c r="E59" i="47"/>
  <c r="J23" i="42"/>
  <c r="AL38" i="47"/>
  <c r="BF31" i="45"/>
  <c r="E39" i="45"/>
  <c r="J34" i="42"/>
  <c r="J36" i="42"/>
  <c r="AK34" i="45"/>
  <c r="P15" i="45"/>
  <c r="O20" i="45"/>
  <c r="O60" i="45"/>
  <c r="O58" i="45" s="1"/>
  <c r="C41" i="47"/>
  <c r="C53" i="47"/>
  <c r="J41" i="42"/>
  <c r="BF62" i="45"/>
  <c r="B65" i="52"/>
  <c r="K59" i="52"/>
  <c r="E62" i="52"/>
  <c r="E59" i="52" s="1"/>
  <c r="D59" i="52"/>
  <c r="Q37" i="52"/>
  <c r="Q34" i="52" s="1"/>
  <c r="K34" i="52"/>
  <c r="H34" i="52"/>
  <c r="AO52" i="47"/>
  <c r="C59" i="47"/>
  <c r="C39" i="47"/>
  <c r="E38" i="47"/>
  <c r="C40" i="47"/>
  <c r="C24" i="47"/>
  <c r="C34" i="47"/>
  <c r="AI10" i="47"/>
  <c r="C23" i="47"/>
  <c r="C31" i="47"/>
  <c r="C13" i="47"/>
  <c r="AS10" i="47"/>
  <c r="AO38" i="47"/>
  <c r="AN10" i="47"/>
  <c r="AO16" i="47"/>
  <c r="AL15" i="47"/>
  <c r="AM10" i="47"/>
  <c r="D59" i="47"/>
  <c r="E56" i="47"/>
  <c r="D52" i="47"/>
  <c r="C49" i="47"/>
  <c r="C48" i="47" s="1"/>
  <c r="F10" i="47"/>
  <c r="D45" i="47"/>
  <c r="L10" i="47"/>
  <c r="AB10" i="47"/>
  <c r="Y10" i="47"/>
  <c r="D38" i="47"/>
  <c r="E35" i="47"/>
  <c r="D35" i="47"/>
  <c r="Q10" i="47"/>
  <c r="D16" i="47"/>
  <c r="C27" i="47"/>
  <c r="E15" i="47"/>
  <c r="C22" i="47"/>
  <c r="C30" i="47"/>
  <c r="BF56" i="45"/>
  <c r="BF33" i="45"/>
  <c r="F37" i="45"/>
  <c r="F15" i="45"/>
  <c r="F58" i="45"/>
  <c r="I34" i="45"/>
  <c r="I15" i="45"/>
  <c r="L44" i="45"/>
  <c r="M9" i="45"/>
  <c r="E59" i="45"/>
  <c r="E58" i="45" s="1"/>
  <c r="O59" i="45"/>
  <c r="E56" i="45"/>
  <c r="E55" i="45" s="1"/>
  <c r="O52" i="45"/>
  <c r="E49" i="45"/>
  <c r="Q44" i="45"/>
  <c r="O43" i="45"/>
  <c r="O42" i="45" s="1"/>
  <c r="P34" i="45"/>
  <c r="O32" i="45"/>
  <c r="E60" i="45"/>
  <c r="AA55" i="45"/>
  <c r="AA47" i="45"/>
  <c r="AB34" i="45"/>
  <c r="D35" i="45"/>
  <c r="D36" i="45"/>
  <c r="Z18" i="45"/>
  <c r="Z26" i="45"/>
  <c r="Z27" i="45"/>
  <c r="Z24" i="45"/>
  <c r="AI55" i="45"/>
  <c r="AI43" i="45"/>
  <c r="AI42" i="45" s="1"/>
  <c r="E40" i="45"/>
  <c r="D38" i="45"/>
  <c r="AI38" i="45"/>
  <c r="AJ15" i="45"/>
  <c r="AI21" i="45"/>
  <c r="AI29" i="45"/>
  <c r="D20" i="45"/>
  <c r="D12" i="45"/>
  <c r="BF58" i="45"/>
  <c r="BF48" i="45"/>
  <c r="BF40" i="45"/>
  <c r="BF41" i="45"/>
  <c r="BF27" i="45"/>
  <c r="BF43" i="45"/>
  <c r="AW9" i="45"/>
  <c r="BF36" i="45"/>
  <c r="BF26" i="45"/>
  <c r="BF19" i="45"/>
  <c r="D57" i="45"/>
  <c r="C57" i="45" s="1"/>
  <c r="AJ55" i="45"/>
  <c r="AI53" i="45"/>
  <c r="AI54" i="45"/>
  <c r="E50" i="45"/>
  <c r="AN9" i="45"/>
  <c r="AI36" i="45"/>
  <c r="AS9" i="45"/>
  <c r="D19" i="45"/>
  <c r="AK15" i="45"/>
  <c r="E16" i="45"/>
  <c r="D30" i="45"/>
  <c r="D59" i="45"/>
  <c r="D56" i="45"/>
  <c r="Z54" i="45"/>
  <c r="D49" i="45"/>
  <c r="Z49" i="45"/>
  <c r="D46" i="45"/>
  <c r="AG9" i="45"/>
  <c r="D40" i="45"/>
  <c r="Z38" i="45"/>
  <c r="D27" i="45"/>
  <c r="D18" i="45"/>
  <c r="D22" i="45"/>
  <c r="D26" i="45"/>
  <c r="C26" i="45" s="1"/>
  <c r="D29" i="45"/>
  <c r="P55" i="45"/>
  <c r="O53" i="45"/>
  <c r="Q47" i="45"/>
  <c r="O50" i="45"/>
  <c r="E45" i="45"/>
  <c r="E43" i="45"/>
  <c r="E42" i="45" s="1"/>
  <c r="O34" i="45"/>
  <c r="Q34" i="45"/>
  <c r="X9" i="45"/>
  <c r="Q14" i="45"/>
  <c r="E33" i="45"/>
  <c r="O29" i="45"/>
  <c r="O26" i="45"/>
  <c r="L14" i="45"/>
  <c r="C17" i="45"/>
  <c r="I47" i="45"/>
  <c r="F34" i="45"/>
  <c r="F14" i="45"/>
  <c r="E12" i="45"/>
  <c r="D8" i="45"/>
  <c r="C8" i="45" s="1"/>
  <c r="U32" i="42"/>
  <c r="W10" i="42"/>
  <c r="E58" i="42"/>
  <c r="E56" i="42" s="1"/>
  <c r="J50" i="42"/>
  <c r="D44" i="42"/>
  <c r="C44" i="42" s="1"/>
  <c r="J22" i="42"/>
  <c r="J19" i="42"/>
  <c r="J27" i="42"/>
  <c r="G53" i="42"/>
  <c r="C25" i="42"/>
  <c r="C21" i="42"/>
  <c r="U49" i="42"/>
  <c r="C57" i="42"/>
  <c r="J57" i="42"/>
  <c r="L56" i="42"/>
  <c r="J56" i="42" s="1"/>
  <c r="D56" i="42"/>
  <c r="J55" i="42"/>
  <c r="J48" i="42"/>
  <c r="D45" i="42"/>
  <c r="K42" i="42"/>
  <c r="C15" i="42"/>
  <c r="E23" i="42"/>
  <c r="C23" i="42" s="1"/>
  <c r="D27" i="42"/>
  <c r="J25" i="42"/>
  <c r="J28" i="42"/>
  <c r="J14" i="42"/>
  <c r="J29" i="42"/>
  <c r="D19" i="42"/>
  <c r="C19" i="42" s="1"/>
  <c r="E22" i="42"/>
  <c r="C22" i="42" s="1"/>
  <c r="J30" i="42"/>
  <c r="C27" i="42"/>
  <c r="G13" i="42"/>
  <c r="H62" i="52"/>
  <c r="H59" i="52" s="1"/>
  <c r="T37" i="52"/>
  <c r="T34" i="52" s="1"/>
  <c r="B41" i="52"/>
  <c r="C37" i="52"/>
  <c r="C34" i="52" s="1"/>
  <c r="B40" i="52"/>
  <c r="D37" i="52"/>
  <c r="D34" i="52" s="1"/>
  <c r="B36" i="52"/>
  <c r="N34" i="52"/>
  <c r="B9" i="52"/>
  <c r="B33" i="52"/>
  <c r="AO59" i="47"/>
  <c r="AO48" i="47"/>
  <c r="AQ10" i="47"/>
  <c r="AO35" i="47"/>
  <c r="AO15" i="47"/>
  <c r="AR10" i="47"/>
  <c r="AL59" i="47"/>
  <c r="AL48" i="47"/>
  <c r="AL16" i="47"/>
  <c r="T10" i="47"/>
  <c r="AJ10" i="47"/>
  <c r="C58" i="47"/>
  <c r="C56" i="47" s="1"/>
  <c r="C54" i="47"/>
  <c r="C52" i="47" s="1"/>
  <c r="D48" i="47"/>
  <c r="AC10" i="47"/>
  <c r="AE10" i="47"/>
  <c r="C44" i="47"/>
  <c r="C43" i="47" s="1"/>
  <c r="I10" i="47"/>
  <c r="G10" i="47"/>
  <c r="O10" i="47"/>
  <c r="AG10" i="47"/>
  <c r="S10" i="47"/>
  <c r="C42" i="47"/>
  <c r="C38" i="47" s="1"/>
  <c r="K10" i="47"/>
  <c r="H10" i="47"/>
  <c r="P10" i="47"/>
  <c r="V10" i="47"/>
  <c r="AF10" i="47"/>
  <c r="J10" i="47"/>
  <c r="N10" i="47"/>
  <c r="AK10" i="47"/>
  <c r="C21" i="47"/>
  <c r="M10" i="47"/>
  <c r="U10" i="47"/>
  <c r="C19" i="47"/>
  <c r="AM9" i="45"/>
  <c r="D60" i="45"/>
  <c r="AQ9" i="45"/>
  <c r="AR9" i="45"/>
  <c r="E54" i="45"/>
  <c r="AJ51" i="45"/>
  <c r="AK47" i="45"/>
  <c r="AJ47" i="45"/>
  <c r="AI49" i="45"/>
  <c r="AI47" i="45" s="1"/>
  <c r="D50" i="45"/>
  <c r="AK44" i="45"/>
  <c r="D39" i="45"/>
  <c r="C39" i="45" s="1"/>
  <c r="AP9" i="45"/>
  <c r="AL9" i="45"/>
  <c r="AI41" i="45"/>
  <c r="AI40" i="45"/>
  <c r="AJ37" i="45"/>
  <c r="AO9" i="45"/>
  <c r="D21" i="45"/>
  <c r="C21" i="45" s="1"/>
  <c r="AJ14" i="45"/>
  <c r="AI24" i="45"/>
  <c r="AK14" i="45"/>
  <c r="AI20" i="45"/>
  <c r="AC9" i="45"/>
  <c r="AF9" i="45"/>
  <c r="E52" i="45"/>
  <c r="E48" i="45"/>
  <c r="D48" i="45"/>
  <c r="Z48" i="45"/>
  <c r="AA44" i="45"/>
  <c r="Z43" i="45"/>
  <c r="Z42" i="45" s="1"/>
  <c r="D43" i="45"/>
  <c r="D42" i="45" s="1"/>
  <c r="AE9" i="45"/>
  <c r="D41" i="45"/>
  <c r="C41" i="45" s="1"/>
  <c r="AB37" i="45"/>
  <c r="AA37" i="45"/>
  <c r="AH9" i="45"/>
  <c r="E38" i="45"/>
  <c r="Z36" i="45"/>
  <c r="Z34" i="45" s="1"/>
  <c r="E22" i="45"/>
  <c r="E30" i="45"/>
  <c r="AB14" i="45"/>
  <c r="E23" i="45"/>
  <c r="C23" i="45" s="1"/>
  <c r="E31" i="45"/>
  <c r="D16" i="45"/>
  <c r="D24" i="45"/>
  <c r="C24" i="45" s="1"/>
  <c r="D28" i="45"/>
  <c r="C28" i="45" s="1"/>
  <c r="O56" i="45"/>
  <c r="O55" i="45" s="1"/>
  <c r="V9" i="45"/>
  <c r="E53" i="45"/>
  <c r="D52" i="45"/>
  <c r="Y9" i="45"/>
  <c r="P51" i="45"/>
  <c r="O54" i="45"/>
  <c r="Q51" i="45"/>
  <c r="D53" i="45"/>
  <c r="W9" i="45"/>
  <c r="P47" i="45"/>
  <c r="S9" i="45"/>
  <c r="O46" i="45"/>
  <c r="O44" i="45" s="1"/>
  <c r="T9" i="45"/>
  <c r="O41" i="45"/>
  <c r="Q37" i="45"/>
  <c r="P37" i="45"/>
  <c r="U9" i="45"/>
  <c r="E36" i="45"/>
  <c r="C36" i="45" s="1"/>
  <c r="R9" i="45"/>
  <c r="O28" i="45"/>
  <c r="E18" i="45"/>
  <c r="O31" i="45"/>
  <c r="O22" i="45"/>
  <c r="E27" i="45"/>
  <c r="O18" i="45"/>
  <c r="O23" i="45"/>
  <c r="E19" i="45"/>
  <c r="O25" i="45"/>
  <c r="Q15" i="45"/>
  <c r="N9" i="45"/>
  <c r="L51" i="45"/>
  <c r="L37" i="45"/>
  <c r="L34" i="45"/>
  <c r="L15" i="45"/>
  <c r="I51" i="45"/>
  <c r="K9" i="45"/>
  <c r="I37" i="45"/>
  <c r="J9" i="45"/>
  <c r="F55" i="45"/>
  <c r="G9" i="45"/>
  <c r="AU9" i="45"/>
  <c r="AV9" i="45"/>
  <c r="BF52" i="45"/>
  <c r="AT51" i="45"/>
  <c r="BF51" i="45" s="1"/>
  <c r="BF54" i="45"/>
  <c r="AT47" i="45"/>
  <c r="BF47" i="45" s="1"/>
  <c r="BF34" i="45"/>
  <c r="BF30" i="45"/>
  <c r="BF23" i="45"/>
  <c r="E11" i="45"/>
  <c r="Z11" i="45"/>
  <c r="D11" i="45"/>
  <c r="BF59" i="45"/>
  <c r="BF60" i="45"/>
  <c r="BF35" i="45"/>
  <c r="BF22" i="45"/>
  <c r="BF28" i="45"/>
  <c r="U56" i="42"/>
  <c r="Y10" i="42"/>
  <c r="X49" i="42"/>
  <c r="U45" i="42"/>
  <c r="X42" i="42"/>
  <c r="U13" i="42"/>
  <c r="C55" i="42"/>
  <c r="K53" i="42"/>
  <c r="J54" i="42"/>
  <c r="C51" i="42"/>
  <c r="K49" i="42"/>
  <c r="J49" i="42" s="1"/>
  <c r="J46" i="42"/>
  <c r="D43" i="42"/>
  <c r="J42" i="42"/>
  <c r="C24" i="42"/>
  <c r="E29" i="42"/>
  <c r="C29" i="42" s="1"/>
  <c r="J24" i="42"/>
  <c r="J20" i="42"/>
  <c r="L12" i="42"/>
  <c r="N10" i="42"/>
  <c r="M10" i="42"/>
  <c r="T10" i="42"/>
  <c r="C28" i="42"/>
  <c r="C20" i="42"/>
  <c r="J21" i="42"/>
  <c r="J15" i="42"/>
  <c r="K12" i="42"/>
  <c r="J18" i="42"/>
  <c r="D30" i="42"/>
  <c r="C30" i="42" s="1"/>
  <c r="C14" i="42"/>
  <c r="L13" i="42"/>
  <c r="C17" i="42"/>
  <c r="C31" i="42"/>
  <c r="D39" i="42"/>
  <c r="C39" i="42" s="1"/>
  <c r="J39" i="42"/>
  <c r="D15" i="47"/>
  <c r="AA58" i="45"/>
  <c r="U43" i="42"/>
  <c r="U42" i="42" s="1"/>
  <c r="X40" i="42"/>
  <c r="U41" i="42"/>
  <c r="U40" i="42" s="1"/>
  <c r="X45" i="42"/>
  <c r="AB10" i="42"/>
  <c r="BF46" i="45"/>
  <c r="AT44" i="45"/>
  <c r="BF44" i="45" s="1"/>
  <c r="AJ44" i="45"/>
  <c r="D45" i="45"/>
  <c r="AI45" i="45"/>
  <c r="C45" i="47"/>
  <c r="AA10" i="47"/>
  <c r="C18" i="42"/>
  <c r="C41" i="42"/>
  <c r="C40" i="42" s="1"/>
  <c r="E20" i="45"/>
  <c r="E61" i="42"/>
  <c r="G12" i="42"/>
  <c r="AI46" i="45"/>
  <c r="U36" i="42"/>
  <c r="U35" i="42" s="1"/>
  <c r="X35" i="42"/>
  <c r="Q10" i="42"/>
  <c r="Z10" i="42"/>
  <c r="H9" i="45"/>
  <c r="X10" i="47"/>
  <c r="AI35" i="45"/>
  <c r="AA15" i="45"/>
  <c r="Z19" i="45"/>
  <c r="O16" i="45"/>
  <c r="P14" i="45"/>
  <c r="C36" i="47"/>
  <c r="C35" i="47" s="1"/>
  <c r="B67" i="52"/>
  <c r="B71" i="52"/>
  <c r="C62" i="52"/>
  <c r="C59" i="52" s="1"/>
  <c r="J61" i="42"/>
  <c r="D52" i="42"/>
  <c r="C52" i="42" s="1"/>
  <c r="J52" i="42"/>
  <c r="C16" i="47"/>
  <c r="Z60" i="45"/>
  <c r="Z58" i="45" s="1"/>
  <c r="D31" i="45"/>
  <c r="L53" i="42"/>
  <c r="O10" i="42"/>
  <c r="I10" i="42"/>
  <c r="G45" i="42"/>
  <c r="AD9" i="45"/>
  <c r="AB15" i="45"/>
  <c r="AA51" i="45"/>
  <c r="Z52" i="45"/>
  <c r="C62" i="45"/>
  <c r="C61" i="45" s="1"/>
  <c r="D61" i="45"/>
  <c r="I14" i="45"/>
  <c r="AD10" i="47"/>
  <c r="L32" i="42"/>
  <c r="J32" i="42" s="1"/>
  <c r="E33" i="42"/>
  <c r="C34" i="42"/>
  <c r="D32" i="42"/>
  <c r="BF18" i="45"/>
  <c r="AT14" i="45"/>
  <c r="AT15" i="45"/>
  <c r="BF15" i="45" s="1"/>
  <c r="C50" i="42"/>
  <c r="P10" i="42"/>
  <c r="AH10" i="47"/>
  <c r="AP10" i="47"/>
  <c r="D53" i="42"/>
  <c r="AJ58" i="45"/>
  <c r="AI59" i="45"/>
  <c r="AI58" i="45" s="1"/>
  <c r="H10" i="42"/>
  <c r="S10" i="42"/>
  <c r="W10" i="47"/>
  <c r="E26" i="42"/>
  <c r="J26" i="42"/>
  <c r="J47" i="42"/>
  <c r="Z20" i="45"/>
  <c r="U12" i="42"/>
  <c r="E13" i="42"/>
  <c r="C38" i="42"/>
  <c r="U55" i="42"/>
  <c r="U53" i="42" s="1"/>
  <c r="X53" i="42"/>
  <c r="E54" i="42"/>
  <c r="E46" i="45"/>
  <c r="Z46" i="45"/>
  <c r="Z44" i="45" s="1"/>
  <c r="B66" i="52"/>
  <c r="E35" i="42"/>
  <c r="E47" i="42"/>
  <c r="L45" i="42"/>
  <c r="J45" i="42" s="1"/>
  <c r="C48" i="42"/>
  <c r="BF39" i="45"/>
  <c r="AT37" i="45"/>
  <c r="BF37" i="45" s="1"/>
  <c r="E35" i="45"/>
  <c r="C60" i="42"/>
  <c r="C59" i="42" s="1"/>
  <c r="X12" i="42"/>
  <c r="X56" i="42"/>
  <c r="R10" i="47"/>
  <c r="Z10" i="47"/>
  <c r="D16" i="42"/>
  <c r="J16" i="42"/>
  <c r="C9" i="47"/>
  <c r="D64" i="47"/>
  <c r="D64" i="45"/>
  <c r="X13" i="42"/>
  <c r="AB55" i="45"/>
  <c r="Z53" i="45"/>
  <c r="Z64" i="45"/>
  <c r="Z63" i="45" s="1"/>
  <c r="Z47" i="45" l="1"/>
  <c r="C54" i="45"/>
  <c r="D34" i="45"/>
  <c r="O47" i="45"/>
  <c r="C32" i="45"/>
  <c r="O37" i="45"/>
  <c r="O51" i="45"/>
  <c r="C29" i="45"/>
  <c r="B62" i="52"/>
  <c r="B59" i="52" s="1"/>
  <c r="C38" i="45"/>
  <c r="C58" i="42"/>
  <c r="C56" i="42" s="1"/>
  <c r="C12" i="45"/>
  <c r="C33" i="45"/>
  <c r="Z37" i="45"/>
  <c r="AL10" i="47"/>
  <c r="B37" i="52"/>
  <c r="B34" i="52" s="1"/>
  <c r="C15" i="47"/>
  <c r="C59" i="45"/>
  <c r="C56" i="45"/>
  <c r="C55" i="45" s="1"/>
  <c r="C49" i="45"/>
  <c r="C30" i="45"/>
  <c r="D58" i="45"/>
  <c r="Q9" i="45"/>
  <c r="C40" i="45"/>
  <c r="C37" i="45" s="1"/>
  <c r="AA9" i="45"/>
  <c r="D55" i="45"/>
  <c r="C20" i="45"/>
  <c r="C60" i="45"/>
  <c r="C58" i="45" s="1"/>
  <c r="AI51" i="45"/>
  <c r="C50" i="45"/>
  <c r="AK9" i="45"/>
  <c r="C18" i="45"/>
  <c r="D15" i="45"/>
  <c r="C22" i="45"/>
  <c r="C19" i="45"/>
  <c r="AI37" i="45"/>
  <c r="AI34" i="45"/>
  <c r="AI14" i="45"/>
  <c r="C27" i="45"/>
  <c r="Z15" i="45"/>
  <c r="AB9" i="45"/>
  <c r="C48" i="45"/>
  <c r="E47" i="45"/>
  <c r="L9" i="45"/>
  <c r="C52" i="45"/>
  <c r="I9" i="45"/>
  <c r="D47" i="45"/>
  <c r="E37" i="45"/>
  <c r="F9" i="45"/>
  <c r="C53" i="45"/>
  <c r="C43" i="45"/>
  <c r="C42" i="45" s="1"/>
  <c r="E34" i="45"/>
  <c r="C16" i="45"/>
  <c r="C11" i="45"/>
  <c r="J53" i="42"/>
  <c r="K10" i="42"/>
  <c r="E12" i="42"/>
  <c r="C35" i="42"/>
  <c r="AO10" i="47"/>
  <c r="AJ9" i="45"/>
  <c r="E51" i="45"/>
  <c r="D37" i="45"/>
  <c r="D51" i="45"/>
  <c r="P9" i="45"/>
  <c r="D49" i="42"/>
  <c r="C49" i="42"/>
  <c r="D42" i="42"/>
  <c r="C43" i="42"/>
  <c r="C42" i="42" s="1"/>
  <c r="O14" i="45"/>
  <c r="O15" i="45"/>
  <c r="Z51" i="45"/>
  <c r="C31" i="45"/>
  <c r="D14" i="45"/>
  <c r="C26" i="42"/>
  <c r="L10" i="42"/>
  <c r="C33" i="42"/>
  <c r="C32" i="42" s="1"/>
  <c r="E32" i="42"/>
  <c r="E10" i="47"/>
  <c r="X10" i="42"/>
  <c r="E53" i="42"/>
  <c r="C54" i="42"/>
  <c r="C53" i="42" s="1"/>
  <c r="AI44" i="45"/>
  <c r="G10" i="42"/>
  <c r="C45" i="45"/>
  <c r="D44" i="45"/>
  <c r="Z14" i="45"/>
  <c r="D10" i="47"/>
  <c r="C64" i="45"/>
  <c r="C63" i="45" s="1"/>
  <c r="D63" i="45"/>
  <c r="C46" i="45"/>
  <c r="E44" i="45"/>
  <c r="U10" i="42"/>
  <c r="J12" i="42"/>
  <c r="J13" i="42"/>
  <c r="AT9" i="45"/>
  <c r="C35" i="45"/>
  <c r="C34" i="45" s="1"/>
  <c r="D13" i="42"/>
  <c r="C16" i="42"/>
  <c r="D12" i="42"/>
  <c r="E45" i="42"/>
  <c r="C47" i="42"/>
  <c r="C45" i="42" s="1"/>
  <c r="D35" i="42"/>
  <c r="E15" i="45"/>
  <c r="E14" i="45"/>
  <c r="O9" i="45" l="1"/>
  <c r="AI9" i="45"/>
  <c r="C15" i="45"/>
  <c r="C47" i="45"/>
  <c r="C51" i="45"/>
  <c r="C14" i="45"/>
  <c r="C44" i="45"/>
  <c r="J10" i="42"/>
  <c r="D10" i="42"/>
  <c r="Z9" i="45"/>
  <c r="E9" i="45"/>
  <c r="E10" i="42"/>
  <c r="C10" i="47"/>
  <c r="C13" i="42"/>
  <c r="C12" i="42"/>
  <c r="C10" i="42" s="1"/>
  <c r="D9" i="45"/>
  <c r="C9" i="45" l="1"/>
</calcChain>
</file>

<file path=xl/sharedStrings.xml><?xml version="1.0" encoding="utf-8"?>
<sst xmlns="http://schemas.openxmlformats.org/spreadsheetml/2006/main" count="629" uniqueCount="196">
  <si>
    <t>計</t>
    <rPh sb="0" eb="1">
      <t>ケイ</t>
    </rPh>
    <phoneticPr fontId="2"/>
  </si>
  <si>
    <t>計</t>
  </si>
  <si>
    <t>1～15人</t>
    <phoneticPr fontId="2"/>
  </si>
  <si>
    <t>16～20人</t>
    <phoneticPr fontId="2"/>
  </si>
  <si>
    <t>21～25人</t>
    <phoneticPr fontId="2"/>
  </si>
  <si>
    <t>26～30人</t>
    <phoneticPr fontId="2"/>
  </si>
  <si>
    <t>31～35人</t>
    <phoneticPr fontId="2"/>
  </si>
  <si>
    <t>36～40人</t>
    <phoneticPr fontId="2"/>
  </si>
  <si>
    <t>41～45人</t>
    <phoneticPr fontId="2"/>
  </si>
  <si>
    <t>46～50人</t>
    <phoneticPr fontId="2"/>
  </si>
  <si>
    <t>51～55人</t>
    <phoneticPr fontId="2"/>
  </si>
  <si>
    <t>56人以上</t>
    <phoneticPr fontId="2"/>
  </si>
  <si>
    <t>学校法人立</t>
  </si>
  <si>
    <t>社会福祉法人立</t>
  </si>
  <si>
    <t>財団法人立</t>
  </si>
  <si>
    <t>社団法人立</t>
  </si>
  <si>
    <t>宗教法人立</t>
  </si>
  <si>
    <t>その他の法人立</t>
  </si>
  <si>
    <t>個人立</t>
  </si>
  <si>
    <t>0　歳　児</t>
    <rPh sb="2" eb="3">
      <t>サイ</t>
    </rPh>
    <rPh sb="4" eb="5">
      <t>ジ</t>
    </rPh>
    <phoneticPr fontId="2"/>
  </si>
  <si>
    <t>1　歳　児</t>
    <rPh sb="2" eb="3">
      <t>トシ</t>
    </rPh>
    <rPh sb="4" eb="5">
      <t>ジ</t>
    </rPh>
    <phoneticPr fontId="2"/>
  </si>
  <si>
    <t>2　歳　児</t>
    <rPh sb="2" eb="3">
      <t>トシ</t>
    </rPh>
    <rPh sb="4" eb="5">
      <t>ジ</t>
    </rPh>
    <phoneticPr fontId="2"/>
  </si>
  <si>
    <t>3　歳　児</t>
    <rPh sb="2" eb="3">
      <t>サイ</t>
    </rPh>
    <rPh sb="4" eb="5">
      <t>ジ</t>
    </rPh>
    <phoneticPr fontId="2"/>
  </si>
  <si>
    <t>4　歳　児</t>
    <rPh sb="2" eb="3">
      <t>トシ</t>
    </rPh>
    <rPh sb="4" eb="5">
      <t>ジ</t>
    </rPh>
    <phoneticPr fontId="2"/>
  </si>
  <si>
    <t>5　歳　児</t>
    <rPh sb="2" eb="3">
      <t>トシ</t>
    </rPh>
    <rPh sb="4" eb="5">
      <t>ジ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</si>
  <si>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</si>
  <si>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</si>
  <si>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青葉区</t>
  </si>
  <si>
    <t>宮城野区</t>
  </si>
  <si>
    <t>若林区</t>
  </si>
  <si>
    <t>太白区</t>
  </si>
  <si>
    <t>泉区</t>
  </si>
  <si>
    <t>石巻市</t>
  </si>
  <si>
    <t>気仙沼市</t>
  </si>
  <si>
    <t>白石市</t>
  </si>
  <si>
    <t>名取市</t>
  </si>
  <si>
    <t>角田市</t>
  </si>
  <si>
    <t>多賀城市</t>
  </si>
  <si>
    <t>岩沼市</t>
  </si>
  <si>
    <t>蔵王町</t>
  </si>
  <si>
    <t>七ヶ宿町</t>
  </si>
  <si>
    <t>伊 具 郡 計</t>
  </si>
  <si>
    <t>丸森町</t>
  </si>
  <si>
    <t>亘理町</t>
  </si>
  <si>
    <t>山元町</t>
  </si>
  <si>
    <t>松島町</t>
  </si>
  <si>
    <t>七ヶ浜町</t>
  </si>
  <si>
    <t>利府町</t>
  </si>
  <si>
    <t>大和町</t>
  </si>
  <si>
    <t>大郷町</t>
  </si>
  <si>
    <t>大衡村</t>
  </si>
  <si>
    <t>色麻町</t>
  </si>
  <si>
    <t>涌谷町</t>
  </si>
  <si>
    <t>女川町</t>
  </si>
  <si>
    <t>塩竈市</t>
    <rPh sb="0" eb="2">
      <t>シオガマ</t>
    </rPh>
    <phoneticPr fontId="17"/>
  </si>
  <si>
    <t>登米市</t>
    <rPh sb="0" eb="2">
      <t>トメ</t>
    </rPh>
    <rPh sb="2" eb="3">
      <t>シ</t>
    </rPh>
    <phoneticPr fontId="17"/>
  </si>
  <si>
    <t>栗原市</t>
    <rPh sb="0" eb="2">
      <t>クリハラ</t>
    </rPh>
    <rPh sb="2" eb="3">
      <t>シ</t>
    </rPh>
    <phoneticPr fontId="17"/>
  </si>
  <si>
    <t>東松島市</t>
    <rPh sb="0" eb="1">
      <t>ヒガシ</t>
    </rPh>
    <rPh sb="1" eb="3">
      <t>マツシマ</t>
    </rPh>
    <rPh sb="3" eb="4">
      <t>シ</t>
    </rPh>
    <phoneticPr fontId="17"/>
  </si>
  <si>
    <t>大崎市</t>
    <rPh sb="0" eb="2">
      <t>オオサキ</t>
    </rPh>
    <rPh sb="2" eb="3">
      <t>シ</t>
    </rPh>
    <phoneticPr fontId="17"/>
  </si>
  <si>
    <t>大河原町</t>
    <rPh sb="0" eb="3">
      <t>オオカワラ</t>
    </rPh>
    <rPh sb="3" eb="4">
      <t>チョウ</t>
    </rPh>
    <phoneticPr fontId="17"/>
  </si>
  <si>
    <t>村田町</t>
    <rPh sb="0" eb="3">
      <t>ムラタチョウ</t>
    </rPh>
    <phoneticPr fontId="17"/>
  </si>
  <si>
    <t>柴田町</t>
    <rPh sb="0" eb="3">
      <t>シバタチョウ</t>
    </rPh>
    <phoneticPr fontId="17"/>
  </si>
  <si>
    <t>川崎町</t>
    <rPh sb="0" eb="3">
      <t>カワサキチョウ</t>
    </rPh>
    <phoneticPr fontId="17"/>
  </si>
  <si>
    <t>加美町</t>
    <rPh sb="0" eb="2">
      <t>カミ</t>
    </rPh>
    <phoneticPr fontId="17"/>
  </si>
  <si>
    <t>美里町</t>
    <rPh sb="0" eb="3">
      <t>ミサトチョウ</t>
    </rPh>
    <phoneticPr fontId="17"/>
  </si>
  <si>
    <t>南三陸町</t>
    <rPh sb="0" eb="1">
      <t>ミナミ</t>
    </rPh>
    <rPh sb="1" eb="4">
      <t>サンリクチョウ</t>
    </rPh>
    <phoneticPr fontId="17"/>
  </si>
  <si>
    <t>亘 理 郡 計</t>
    <phoneticPr fontId="17"/>
  </si>
  <si>
    <t>宮 城 郡 計</t>
    <phoneticPr fontId="17"/>
  </si>
  <si>
    <t>黒 川 郡 計</t>
    <phoneticPr fontId="17"/>
  </si>
  <si>
    <t>加 美 郡 計</t>
    <phoneticPr fontId="17"/>
  </si>
  <si>
    <t>遠 田 郡 計</t>
    <phoneticPr fontId="17"/>
  </si>
  <si>
    <t>牡 鹿 郡 計</t>
    <phoneticPr fontId="17"/>
  </si>
  <si>
    <t>本 吉 郡 計</t>
    <phoneticPr fontId="17"/>
  </si>
  <si>
    <t xml:space="preserve"> </t>
    <phoneticPr fontId="17"/>
  </si>
  <si>
    <t>（つづき）</t>
    <phoneticPr fontId="17"/>
  </si>
  <si>
    <t>計</t>
    <rPh sb="0" eb="1">
      <t>ケイ</t>
    </rPh>
    <phoneticPr fontId="17"/>
  </si>
  <si>
    <t>公　　立</t>
    <rPh sb="0" eb="1">
      <t>オオヤケ</t>
    </rPh>
    <rPh sb="3" eb="4">
      <t>タテ</t>
    </rPh>
    <phoneticPr fontId="17"/>
  </si>
  <si>
    <t>私　　立</t>
    <rPh sb="0" eb="1">
      <t>ワタシ</t>
    </rPh>
    <rPh sb="3" eb="4">
      <t>タテ</t>
    </rPh>
    <phoneticPr fontId="17"/>
  </si>
  <si>
    <t>国立</t>
    <rPh sb="0" eb="2">
      <t>コクリツ</t>
    </rPh>
    <phoneticPr fontId="17"/>
  </si>
  <si>
    <t>公立</t>
    <rPh sb="0" eb="2">
      <t>コウリツ</t>
    </rPh>
    <phoneticPr fontId="17"/>
  </si>
  <si>
    <t>私　　立</t>
    <rPh sb="0" eb="1">
      <t>ワタシ</t>
    </rPh>
    <rPh sb="3" eb="4">
      <t>リツ</t>
    </rPh>
    <phoneticPr fontId="17"/>
  </si>
  <si>
    <t>学校法人立</t>
    <rPh sb="0" eb="2">
      <t>ガッコウ</t>
    </rPh>
    <rPh sb="2" eb="4">
      <t>ホウジン</t>
    </rPh>
    <rPh sb="4" eb="5">
      <t>リツ</t>
    </rPh>
    <phoneticPr fontId="17"/>
  </si>
  <si>
    <t>その他の法人立</t>
    <rPh sb="2" eb="3">
      <t>タ</t>
    </rPh>
    <rPh sb="4" eb="6">
      <t>ホウジン</t>
    </rPh>
    <rPh sb="6" eb="7">
      <t>リツ</t>
    </rPh>
    <phoneticPr fontId="17"/>
  </si>
  <si>
    <t>個人立</t>
    <rPh sb="0" eb="2">
      <t>コジン</t>
    </rPh>
    <rPh sb="2" eb="3">
      <t>リツ</t>
    </rPh>
    <phoneticPr fontId="17"/>
  </si>
  <si>
    <t>学校
法人立</t>
    <rPh sb="0" eb="2">
      <t>ガッコウ</t>
    </rPh>
    <rPh sb="3" eb="5">
      <t>ホウジン</t>
    </rPh>
    <rPh sb="5" eb="6">
      <t>リツ</t>
    </rPh>
    <phoneticPr fontId="17"/>
  </si>
  <si>
    <t>その他の
法人立</t>
    <rPh sb="2" eb="3">
      <t>タ</t>
    </rPh>
    <rPh sb="5" eb="7">
      <t>ホウジン</t>
    </rPh>
    <rPh sb="7" eb="8">
      <t>リツ</t>
    </rPh>
    <phoneticPr fontId="17"/>
  </si>
  <si>
    <t>本園</t>
    <rPh sb="0" eb="1">
      <t>ホン</t>
    </rPh>
    <rPh sb="1" eb="2">
      <t>エン</t>
    </rPh>
    <phoneticPr fontId="17"/>
  </si>
  <si>
    <t>分園</t>
    <rPh sb="0" eb="1">
      <t>ブン</t>
    </rPh>
    <rPh sb="1" eb="2">
      <t>エン</t>
    </rPh>
    <phoneticPr fontId="17"/>
  </si>
  <si>
    <t>市 部 計</t>
    <phoneticPr fontId="17"/>
  </si>
  <si>
    <t>仙台市計</t>
    <phoneticPr fontId="17"/>
  </si>
  <si>
    <t>塩竈市</t>
  </si>
  <si>
    <t>登米市</t>
  </si>
  <si>
    <t>栗原市</t>
  </si>
  <si>
    <t>東松島市</t>
  </si>
  <si>
    <t>大崎市</t>
    <rPh sb="0" eb="3">
      <t>オオサキシ</t>
    </rPh>
    <phoneticPr fontId="17"/>
  </si>
  <si>
    <t>刈 田 郡 計</t>
    <phoneticPr fontId="17"/>
  </si>
  <si>
    <t>柴 田 郡 計</t>
    <phoneticPr fontId="17"/>
  </si>
  <si>
    <t>大河原町</t>
    <rPh sb="0" eb="1">
      <t>ダイ</t>
    </rPh>
    <rPh sb="1" eb="3">
      <t>カワラ</t>
    </rPh>
    <rPh sb="3" eb="4">
      <t>チョウ</t>
    </rPh>
    <phoneticPr fontId="17"/>
  </si>
  <si>
    <t>大河原町</t>
  </si>
  <si>
    <t>村田町</t>
  </si>
  <si>
    <t>柴田町</t>
  </si>
  <si>
    <t>川崎町</t>
  </si>
  <si>
    <t>伊 具 郡 計</t>
    <phoneticPr fontId="17"/>
  </si>
  <si>
    <t>亘 理 郡 計</t>
    <phoneticPr fontId="17"/>
  </si>
  <si>
    <t>宮 城 郡 計</t>
    <phoneticPr fontId="17"/>
  </si>
  <si>
    <t>黒 川 郡 計</t>
    <phoneticPr fontId="17"/>
  </si>
  <si>
    <t>加 美 郡 計</t>
    <phoneticPr fontId="17"/>
  </si>
  <si>
    <t>遠 田 郡 計</t>
    <phoneticPr fontId="17"/>
  </si>
  <si>
    <t>牡 鹿 郡 計</t>
    <phoneticPr fontId="17"/>
  </si>
  <si>
    <t>本 吉 郡 計</t>
    <phoneticPr fontId="17"/>
  </si>
  <si>
    <t>公  立</t>
  </si>
  <si>
    <t>私  立</t>
  </si>
  <si>
    <t>&lt;幼保連携型認定こども園&gt;</t>
    <rPh sb="1" eb="3">
      <t>ヨウホ</t>
    </rPh>
    <rPh sb="3" eb="5">
      <t>レンケイ</t>
    </rPh>
    <rPh sb="5" eb="6">
      <t>ガタ</t>
    </rPh>
    <rPh sb="6" eb="8">
      <t>ニンテイ</t>
    </rPh>
    <rPh sb="11" eb="12">
      <t>エン</t>
    </rPh>
    <phoneticPr fontId="17"/>
  </si>
  <si>
    <t>男</t>
    <rPh sb="0" eb="1">
      <t>オトコ</t>
    </rPh>
    <phoneticPr fontId="17"/>
  </si>
  <si>
    <t>女</t>
    <rPh sb="0" eb="1">
      <t>オンナ</t>
    </rPh>
    <phoneticPr fontId="17"/>
  </si>
  <si>
    <t>保育教諭</t>
    <rPh sb="0" eb="2">
      <t>ホイク</t>
    </rPh>
    <rPh sb="2" eb="3">
      <t>キョウ</t>
    </rPh>
    <rPh sb="3" eb="4">
      <t>サトシ</t>
    </rPh>
    <phoneticPr fontId="17"/>
  </si>
  <si>
    <t>助保育教諭</t>
    <rPh sb="0" eb="1">
      <t>スケ</t>
    </rPh>
    <rPh sb="1" eb="3">
      <t>ホイク</t>
    </rPh>
    <rPh sb="3" eb="4">
      <t>キョウ</t>
    </rPh>
    <rPh sb="4" eb="5">
      <t>サトシ</t>
    </rPh>
    <phoneticPr fontId="17"/>
  </si>
  <si>
    <t>区　　分</t>
    <rPh sb="0" eb="1">
      <t>ク</t>
    </rPh>
    <rPh sb="3" eb="4">
      <t>ブン</t>
    </rPh>
    <phoneticPr fontId="17"/>
  </si>
  <si>
    <t>私立内訳</t>
    <rPh sb="0" eb="2">
      <t>シリツ</t>
    </rPh>
    <rPh sb="2" eb="4">
      <t>ウチワケ</t>
    </rPh>
    <phoneticPr fontId="17"/>
  </si>
  <si>
    <t>（単位：学級）</t>
    <rPh sb="1" eb="3">
      <t>タンイ</t>
    </rPh>
    <rPh sb="4" eb="6">
      <t>ガッキュウ</t>
    </rPh>
    <phoneticPr fontId="17"/>
  </si>
  <si>
    <t>（単位：人）</t>
    <rPh sb="1" eb="3">
      <t>タンイ</t>
    </rPh>
    <rPh sb="4" eb="5">
      <t>ニン</t>
    </rPh>
    <phoneticPr fontId="17"/>
  </si>
  <si>
    <t>刈 田 郡 計</t>
  </si>
  <si>
    <t>認可
定員数</t>
    <rPh sb="0" eb="2">
      <t>ニンカ</t>
    </rPh>
    <rPh sb="3" eb="6">
      <t>テイインスウ</t>
    </rPh>
    <phoneticPr fontId="17"/>
  </si>
  <si>
    <t>就園率
(％)</t>
    <rPh sb="0" eb="3">
      <t>シュウエンリツ</t>
    </rPh>
    <phoneticPr fontId="17"/>
  </si>
  <si>
    <t>&lt;幼保連携型認定こども園&gt;（公私計）</t>
    <rPh sb="1" eb="3">
      <t>ヨウホ</t>
    </rPh>
    <rPh sb="3" eb="5">
      <t>レンケイ</t>
    </rPh>
    <rPh sb="5" eb="6">
      <t>ガタ</t>
    </rPh>
    <rPh sb="6" eb="8">
      <t>ニンテイ</t>
    </rPh>
    <rPh sb="11" eb="12">
      <t>エン</t>
    </rPh>
    <rPh sb="14" eb="16">
      <t>コウシ</t>
    </rPh>
    <rPh sb="16" eb="17">
      <t>ケイ</t>
    </rPh>
    <phoneticPr fontId="17"/>
  </si>
  <si>
    <t>…</t>
  </si>
  <si>
    <t>教育・保育職員数（本務者）</t>
    <rPh sb="0" eb="2">
      <t>キョウイク</t>
    </rPh>
    <rPh sb="3" eb="5">
      <t>ホイク</t>
    </rPh>
    <rPh sb="5" eb="8">
      <t>ショクインスウ</t>
    </rPh>
    <rPh sb="9" eb="12">
      <t>ホンムシャ</t>
    </rPh>
    <phoneticPr fontId="17"/>
  </si>
  <si>
    <t>養護助教諭</t>
    <rPh sb="0" eb="1">
      <t>オサム</t>
    </rPh>
    <rPh sb="1" eb="2">
      <t>ユズル</t>
    </rPh>
    <rPh sb="2" eb="3">
      <t>ジョ</t>
    </rPh>
    <rPh sb="3" eb="4">
      <t>キョウ</t>
    </rPh>
    <rPh sb="4" eb="5">
      <t>サトシ</t>
    </rPh>
    <phoneticPr fontId="17"/>
  </si>
  <si>
    <t>栄養教諭</t>
    <rPh sb="0" eb="1">
      <t>エイ</t>
    </rPh>
    <rPh sb="1" eb="2">
      <t>オサム</t>
    </rPh>
    <rPh sb="2" eb="3">
      <t>キョウ</t>
    </rPh>
    <rPh sb="3" eb="4">
      <t>サトシ</t>
    </rPh>
    <phoneticPr fontId="17"/>
  </si>
  <si>
    <t>事務
職員</t>
    <rPh sb="0" eb="2">
      <t>ジム</t>
    </rPh>
    <rPh sb="3" eb="5">
      <t>ショクイン</t>
    </rPh>
    <phoneticPr fontId="17"/>
  </si>
  <si>
    <t>調理員</t>
    <rPh sb="0" eb="3">
      <t>チョウリイン</t>
    </rPh>
    <phoneticPr fontId="17"/>
  </si>
  <si>
    <t>社会福祉法人立</t>
    <rPh sb="0" eb="2">
      <t>シャカイ</t>
    </rPh>
    <rPh sb="2" eb="4">
      <t>フクシ</t>
    </rPh>
    <rPh sb="4" eb="6">
      <t>ホウジン</t>
    </rPh>
    <rPh sb="6" eb="7">
      <t>タ</t>
    </rPh>
    <phoneticPr fontId="17"/>
  </si>
  <si>
    <t>保育士</t>
    <phoneticPr fontId="17"/>
  </si>
  <si>
    <t>教諭等</t>
    <phoneticPr fontId="17"/>
  </si>
  <si>
    <t>公　立</t>
    <phoneticPr fontId="17"/>
  </si>
  <si>
    <t>私　立</t>
    <phoneticPr fontId="17"/>
  </si>
  <si>
    <t>富谷市</t>
    <rPh sb="2" eb="3">
      <t>シ</t>
    </rPh>
    <phoneticPr fontId="17"/>
  </si>
  <si>
    <t>学　校　数</t>
    <rPh sb="0" eb="1">
      <t>ガク</t>
    </rPh>
    <rPh sb="2" eb="3">
      <t>コウ</t>
    </rPh>
    <rPh sb="4" eb="5">
      <t>スウ</t>
    </rPh>
    <phoneticPr fontId="17"/>
  </si>
  <si>
    <t>学　級　数</t>
    <rPh sb="0" eb="1">
      <t>ガク</t>
    </rPh>
    <rPh sb="2" eb="3">
      <t>キュウ</t>
    </rPh>
    <rPh sb="4" eb="5">
      <t>スウ</t>
    </rPh>
    <phoneticPr fontId="17"/>
  </si>
  <si>
    <t>第５３表　　　市　町　村　別　学　校　数　及　び　学　級　数</t>
    <rPh sb="7" eb="8">
      <t>シ</t>
    </rPh>
    <rPh sb="9" eb="10">
      <t>マチ</t>
    </rPh>
    <rPh sb="11" eb="12">
      <t>ムラ</t>
    </rPh>
    <rPh sb="13" eb="14">
      <t>ベツ</t>
    </rPh>
    <rPh sb="15" eb="16">
      <t>ガク</t>
    </rPh>
    <rPh sb="17" eb="18">
      <t>コウ</t>
    </rPh>
    <rPh sb="19" eb="20">
      <t>スウ</t>
    </rPh>
    <rPh sb="21" eb="22">
      <t>オヨ</t>
    </rPh>
    <rPh sb="25" eb="26">
      <t>ガク</t>
    </rPh>
    <rPh sb="27" eb="28">
      <t>キュウ</t>
    </rPh>
    <rPh sb="29" eb="30">
      <t>スウ</t>
    </rPh>
    <phoneticPr fontId="17"/>
  </si>
  <si>
    <t>第５４表　　　市　町　村　別　在　園　者　数　及　び　入　園　者　数</t>
    <rPh sb="7" eb="8">
      <t>シ</t>
    </rPh>
    <rPh sb="9" eb="10">
      <t>マチ</t>
    </rPh>
    <rPh sb="11" eb="12">
      <t>ムラ</t>
    </rPh>
    <rPh sb="13" eb="14">
      <t>ベツ</t>
    </rPh>
    <rPh sb="15" eb="16">
      <t>ザイ</t>
    </rPh>
    <rPh sb="17" eb="18">
      <t>エン</t>
    </rPh>
    <rPh sb="19" eb="20">
      <t>シャ</t>
    </rPh>
    <rPh sb="21" eb="22">
      <t>スウ</t>
    </rPh>
    <rPh sb="23" eb="24">
      <t>オヨ</t>
    </rPh>
    <rPh sb="27" eb="28">
      <t>イ</t>
    </rPh>
    <rPh sb="29" eb="30">
      <t>エン</t>
    </rPh>
    <rPh sb="31" eb="32">
      <t>モノ</t>
    </rPh>
    <rPh sb="33" eb="34">
      <t>スウ</t>
    </rPh>
    <phoneticPr fontId="17"/>
  </si>
  <si>
    <t>社会福祉
法人立</t>
    <rPh sb="0" eb="2">
      <t>シャカイ</t>
    </rPh>
    <rPh sb="2" eb="4">
      <t>フクシ</t>
    </rPh>
    <rPh sb="5" eb="7">
      <t>ホウジン</t>
    </rPh>
    <rPh sb="7" eb="8">
      <t>リツ</t>
    </rPh>
    <phoneticPr fontId="17"/>
  </si>
  <si>
    <t>養護教諭</t>
    <rPh sb="0" eb="2">
      <t>ヨウゴ</t>
    </rPh>
    <rPh sb="2" eb="4">
      <t>キョウユ</t>
    </rPh>
    <phoneticPr fontId="17"/>
  </si>
  <si>
    <t>園　長</t>
    <rPh sb="0" eb="1">
      <t>エン</t>
    </rPh>
    <rPh sb="2" eb="3">
      <t>チョウ</t>
    </rPh>
    <phoneticPr fontId="17"/>
  </si>
  <si>
    <t>副園長</t>
    <rPh sb="1" eb="3">
      <t>エンチョウ</t>
    </rPh>
    <phoneticPr fontId="17"/>
  </si>
  <si>
    <t>教　頭</t>
    <rPh sb="0" eb="1">
      <t>キョウ</t>
    </rPh>
    <rPh sb="2" eb="3">
      <t>アタマ</t>
    </rPh>
    <phoneticPr fontId="17"/>
  </si>
  <si>
    <t>講　師</t>
    <rPh sb="0" eb="1">
      <t>コウ</t>
    </rPh>
    <rPh sb="2" eb="3">
      <t>シ</t>
    </rPh>
    <phoneticPr fontId="17"/>
  </si>
  <si>
    <t>区　　分</t>
    <phoneticPr fontId="17"/>
  </si>
  <si>
    <t>区　　分</t>
    <phoneticPr fontId="17"/>
  </si>
  <si>
    <t>小学校</t>
    <rPh sb="0" eb="3">
      <t>ショウガッコウ</t>
    </rPh>
    <phoneticPr fontId="17"/>
  </si>
  <si>
    <t>0 歳</t>
    <phoneticPr fontId="17"/>
  </si>
  <si>
    <t>1 歳</t>
    <phoneticPr fontId="17"/>
  </si>
  <si>
    <t>2 歳</t>
    <phoneticPr fontId="17"/>
  </si>
  <si>
    <t>0～2歳児入園</t>
    <rPh sb="3" eb="4">
      <t>サイ</t>
    </rPh>
    <rPh sb="5" eb="7">
      <t>ニュウエン</t>
    </rPh>
    <phoneticPr fontId="17"/>
  </si>
  <si>
    <t>本年度
満3歳児入園</t>
    <phoneticPr fontId="17"/>
  </si>
  <si>
    <t>前年度入園</t>
    <phoneticPr fontId="17"/>
  </si>
  <si>
    <t>本年度
3歳児入園</t>
    <phoneticPr fontId="17"/>
  </si>
  <si>
    <t>3 歳</t>
    <phoneticPr fontId="17"/>
  </si>
  <si>
    <t>4 歳</t>
    <phoneticPr fontId="17"/>
  </si>
  <si>
    <t>3歳児入園</t>
    <phoneticPr fontId="17"/>
  </si>
  <si>
    <t>3歳児入園</t>
    <phoneticPr fontId="17"/>
  </si>
  <si>
    <t>4歳児入園</t>
    <phoneticPr fontId="17"/>
  </si>
  <si>
    <t>5 歳</t>
    <phoneticPr fontId="17"/>
  </si>
  <si>
    <t>(単位：人)</t>
    <rPh sb="4" eb="5">
      <t>ニン</t>
    </rPh>
    <phoneticPr fontId="17"/>
  </si>
  <si>
    <r>
      <t xml:space="preserve">5歳児入園
</t>
    </r>
    <r>
      <rPr>
        <b/>
        <sz val="8"/>
        <rFont val="書院細明朝体"/>
        <family val="1"/>
        <charset val="128"/>
      </rPr>
      <t>(本年度入園者)</t>
    </r>
    <phoneticPr fontId="17"/>
  </si>
  <si>
    <r>
      <t xml:space="preserve">4歳児入園
</t>
    </r>
    <r>
      <rPr>
        <b/>
        <sz val="8"/>
        <rFont val="書院細明朝体"/>
        <family val="1"/>
        <charset val="128"/>
      </rPr>
      <t>(本年度入園者)</t>
    </r>
    <phoneticPr fontId="17"/>
  </si>
  <si>
    <t>新１学年</t>
    <rPh sb="0" eb="1">
      <t>シン</t>
    </rPh>
    <rPh sb="2" eb="4">
      <t>ガクネン</t>
    </rPh>
    <phoneticPr fontId="17"/>
  </si>
  <si>
    <t>義務校</t>
    <rPh sb="0" eb="2">
      <t>ギム</t>
    </rPh>
    <rPh sb="2" eb="3">
      <t>コウ</t>
    </rPh>
    <phoneticPr fontId="17"/>
  </si>
  <si>
    <t>就園率</t>
    <phoneticPr fontId="17"/>
  </si>
  <si>
    <t>第５５表　　　市 町 村 別 職 名 別 教 育 ・ 保 育 職 員 数 及 び 職 員 数</t>
    <phoneticPr fontId="17"/>
  </si>
  <si>
    <t>（つづき）</t>
    <phoneticPr fontId="17"/>
  </si>
  <si>
    <t>(単位：人)</t>
    <phoneticPr fontId="17"/>
  </si>
  <si>
    <t>主　　幹
保育教諭</t>
    <rPh sb="5" eb="6">
      <t>ホ</t>
    </rPh>
    <rPh sb="6" eb="7">
      <t>イク</t>
    </rPh>
    <rPh sb="7" eb="9">
      <t>キョウユ</t>
    </rPh>
    <phoneticPr fontId="17"/>
  </si>
  <si>
    <t>指　　導
保育教諭</t>
    <rPh sb="0" eb="1">
      <t>ユビ</t>
    </rPh>
    <rPh sb="3" eb="4">
      <t>シルベ</t>
    </rPh>
    <rPh sb="5" eb="7">
      <t>ホイク</t>
    </rPh>
    <rPh sb="7" eb="8">
      <t>キョウ</t>
    </rPh>
    <rPh sb="8" eb="9">
      <t>サトシ</t>
    </rPh>
    <phoneticPr fontId="17"/>
  </si>
  <si>
    <t>主　　幹
養護教諭</t>
    <rPh sb="0" eb="1">
      <t>オモ</t>
    </rPh>
    <rPh sb="3" eb="4">
      <t>ミキ</t>
    </rPh>
    <rPh sb="5" eb="6">
      <t>オサム</t>
    </rPh>
    <rPh sb="6" eb="7">
      <t>ユズル</t>
    </rPh>
    <rPh sb="7" eb="8">
      <t>キョウ</t>
    </rPh>
    <rPh sb="8" eb="9">
      <t>サトシ</t>
    </rPh>
    <phoneticPr fontId="17"/>
  </si>
  <si>
    <t>主　　幹
栄養教諭</t>
    <rPh sb="0" eb="1">
      <t>オモ</t>
    </rPh>
    <rPh sb="3" eb="4">
      <t>ミキ</t>
    </rPh>
    <rPh sb="5" eb="6">
      <t>エイ</t>
    </rPh>
    <rPh sb="6" eb="7">
      <t>オサム</t>
    </rPh>
    <rPh sb="7" eb="8">
      <t>キョウ</t>
    </rPh>
    <rPh sb="8" eb="9">
      <t>サトシ</t>
    </rPh>
    <phoneticPr fontId="17"/>
  </si>
  <si>
    <t>教育・保育
補助員</t>
    <phoneticPr fontId="17"/>
  </si>
  <si>
    <t>教育・保育職員数
（兼務者)</t>
    <rPh sb="11" eb="14">
      <t>ケンムシャ</t>
    </rPh>
    <phoneticPr fontId="17"/>
  </si>
  <si>
    <t>教育・保育職員数　（本務者）</t>
    <phoneticPr fontId="17"/>
  </si>
  <si>
    <t>職員数　（本務者）</t>
    <rPh sb="0" eb="3">
      <t>ショクインスウ</t>
    </rPh>
    <rPh sb="5" eb="8">
      <t>ホンムシャ</t>
    </rPh>
    <phoneticPr fontId="17"/>
  </si>
  <si>
    <t>用務員
・
警備員
・
その他</t>
    <rPh sb="0" eb="3">
      <t>ヨウムイン</t>
    </rPh>
    <rPh sb="6" eb="9">
      <t>ケイビイン</t>
    </rPh>
    <rPh sb="14" eb="15">
      <t>タ</t>
    </rPh>
    <phoneticPr fontId="17"/>
  </si>
  <si>
    <r>
      <t xml:space="preserve">養護
職員
</t>
    </r>
    <r>
      <rPr>
        <b/>
        <sz val="8"/>
        <rFont val="書院細明朝体"/>
        <family val="1"/>
        <charset val="128"/>
      </rPr>
      <t>(看護師等)</t>
    </r>
    <rPh sb="0" eb="2">
      <t>ヨウゴ</t>
    </rPh>
    <rPh sb="3" eb="5">
      <t>ショクイン</t>
    </rPh>
    <rPh sb="7" eb="11">
      <t>カンゴシナド</t>
    </rPh>
    <phoneticPr fontId="17"/>
  </si>
  <si>
    <t>第５６表　　　収　容　人　員　別　学　級　数</t>
    <rPh sb="7" eb="8">
      <t>オサム</t>
    </rPh>
    <rPh sb="9" eb="10">
      <t>カタチ</t>
    </rPh>
    <rPh sb="11" eb="12">
      <t>ヒト</t>
    </rPh>
    <rPh sb="13" eb="14">
      <t>イン</t>
    </rPh>
    <rPh sb="15" eb="16">
      <t>ベツ</t>
    </rPh>
    <rPh sb="17" eb="18">
      <t>ガク</t>
    </rPh>
    <rPh sb="19" eb="20">
      <t>キュウ</t>
    </rPh>
    <rPh sb="21" eb="22">
      <t>カズ</t>
    </rPh>
    <phoneticPr fontId="17"/>
  </si>
  <si>
    <t>第５７表　　　設　置　者　別　在　園　者　数</t>
    <rPh sb="7" eb="8">
      <t>セツ</t>
    </rPh>
    <rPh sb="9" eb="10">
      <t>チ</t>
    </rPh>
    <rPh sb="11" eb="12">
      <t>シャ</t>
    </rPh>
    <rPh sb="13" eb="14">
      <t>ベチ</t>
    </rPh>
    <rPh sb="15" eb="16">
      <t>ザイ</t>
    </rPh>
    <rPh sb="17" eb="18">
      <t>エン</t>
    </rPh>
    <rPh sb="19" eb="20">
      <t>シャ</t>
    </rPh>
    <rPh sb="21" eb="22">
      <t>カズ</t>
    </rPh>
    <phoneticPr fontId="17"/>
  </si>
  <si>
    <t>第５８表　　　設　置　者　別　入　園　者　数　（　本　年　度　入　園　者　）</t>
    <rPh sb="7" eb="8">
      <t>セツ</t>
    </rPh>
    <rPh sb="9" eb="10">
      <t>チ</t>
    </rPh>
    <rPh sb="11" eb="12">
      <t>シャ</t>
    </rPh>
    <rPh sb="13" eb="14">
      <t>ベチ</t>
    </rPh>
    <rPh sb="15" eb="16">
      <t>イ</t>
    </rPh>
    <rPh sb="17" eb="18">
      <t>エン</t>
    </rPh>
    <rPh sb="19" eb="20">
      <t>シャ</t>
    </rPh>
    <rPh sb="21" eb="22">
      <t>カズ</t>
    </rPh>
    <rPh sb="25" eb="26">
      <t>ホン</t>
    </rPh>
    <rPh sb="27" eb="28">
      <t>ネン</t>
    </rPh>
    <rPh sb="29" eb="30">
      <t>ド</t>
    </rPh>
    <rPh sb="31" eb="32">
      <t>イ</t>
    </rPh>
    <rPh sb="33" eb="34">
      <t>エン</t>
    </rPh>
    <rPh sb="35" eb="36">
      <t>モノ</t>
    </rPh>
    <phoneticPr fontId="17"/>
  </si>
  <si>
    <t>&lt;幼保連携型認定こども園&gt;</t>
    <phoneticPr fontId="17"/>
  </si>
  <si>
    <t>（つづき）</t>
    <phoneticPr fontId="17"/>
  </si>
  <si>
    <t xml:space="preserve">   (単位：園、学級)</t>
    <rPh sb="7" eb="8">
      <t>エン</t>
    </rPh>
    <rPh sb="9" eb="11">
      <t>ガッキュウ</t>
    </rPh>
    <phoneticPr fontId="17"/>
  </si>
  <si>
    <t>令和６年度</t>
    <rPh sb="0" eb="1">
      <t>レイワ</t>
    </rPh>
    <rPh sb="1" eb="2">
      <t>ガン</t>
    </rPh>
    <rPh sb="3" eb="4">
      <t>ド</t>
    </rPh>
    <phoneticPr fontId="17"/>
  </si>
  <si>
    <t>令和６年度</t>
    <rPh sb="0" eb="2">
      <t>レイワガン</t>
    </rPh>
    <rPh sb="3" eb="4">
      <t>ド</t>
    </rPh>
    <phoneticPr fontId="17"/>
  </si>
  <si>
    <t>令和６年度</t>
    <rPh sb="0" eb="2">
      <t>レイワ</t>
    </rPh>
    <rPh sb="3" eb="5">
      <t>ネンド</t>
    </rPh>
    <rPh sb="4" eb="5">
      <t>ド</t>
    </rPh>
    <phoneticPr fontId="17"/>
  </si>
  <si>
    <t>令和７年度</t>
    <rPh sb="0" eb="1">
      <t>レイワ</t>
    </rPh>
    <rPh sb="1" eb="2">
      <t>ガン</t>
    </rPh>
    <rPh sb="3" eb="4">
      <t>ド</t>
    </rPh>
    <phoneticPr fontId="17"/>
  </si>
  <si>
    <t>令和７年度</t>
    <rPh sb="0" eb="2">
      <t>レイワガン</t>
    </rPh>
    <rPh sb="3" eb="4">
      <t>ド</t>
    </rPh>
    <phoneticPr fontId="17"/>
  </si>
  <si>
    <t>修了者
(令和７年３月)</t>
    <rPh sb="0" eb="3">
      <t>シュウリョウシャ</t>
    </rPh>
    <rPh sb="5" eb="7">
      <t>レイワ</t>
    </rPh>
    <rPh sb="8" eb="9">
      <t>ネン</t>
    </rPh>
    <rPh sb="10" eb="11">
      <t>ガツ</t>
    </rPh>
    <phoneticPr fontId="17"/>
  </si>
  <si>
    <t>令和７年度</t>
    <rPh sb="0" eb="2">
      <t>レイワ</t>
    </rPh>
    <rPh sb="3" eb="5">
      <t>ネンド</t>
    </rPh>
    <rPh sb="4" eb="5">
      <t>ド</t>
    </rPh>
    <phoneticPr fontId="17"/>
  </si>
  <si>
    <t>特別校</t>
    <rPh sb="0" eb="2">
      <t>トクベツ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</si>
</sst>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_(* #,##0_);_(* \(#,##0\);_(* &quot;-&quot;_);_(@_)"/>
    <numFmt numFmtId="177" formatCode="_(* #,##0.00_);_(* \(#,##0.00\);_(* &quot;-&quot;??_);_(@_)"/>
    <numFmt numFmtId="178" formatCode="#,##0;\-#,##0;&quot;-&quot;"/>
    <numFmt numFmtId="179" formatCode="[$-411]g/&quot;標&quot;&quot;準&quot;"/>
    <numFmt numFmtId="180" formatCode="&quot;｣&quot;#,##0;[Red]\-&quot;｣&quot;#,##0"/>
    <numFmt numFmtId="181" formatCode="_ &quot;SFr.&quot;* #,##0.00_ ;_ &quot;SFr.&quot;* \-#,##0.00_ ;_ &quot;SFr.&quot;* &quot;-&quot;??_ ;_ @_ "/>
    <numFmt numFmtId="182" formatCode="#,###;\-#,###;\-"/>
    <numFmt numFmtId="183" formatCode="#,##0;\-#,##0;\-"/>
    <numFmt numFmtId="184" formatCode="0.0_);[Red]\(0.0\)"/>
    <numFmt numFmtId="185" formatCode="#,##0_);[Red]\(#,##0\)"/>
    <numFmt numFmtId="186" formatCode="0_);[Red]\(0\)"/>
    <numFmt numFmtId="187" formatCode="0.0"/>
    <numFmt numFmtId="188" formatCode="0.000000"/>
    <numFmt numFmtId="189" formatCode="#,##0.0;\-#,##0.0;\-"/>
  </numFmts>
  <fonts count="50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10"/>
      <name val="ＭＳ 明朝"/>
      <family val="1"/>
      <charset val="128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Terminal"/>
      <charset val="128"/>
    </font>
    <font>
      <b/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0"/>
      <name val="書院細明朝体"/>
      <family val="1"/>
      <charset val="128"/>
    </font>
    <font>
      <b/>
      <sz val="11"/>
      <name val="書院細明朝体"/>
      <family val="1"/>
      <charset val="128"/>
    </font>
    <font>
      <b/>
      <sz val="10"/>
      <name val="明朝"/>
      <family val="1"/>
      <charset val="128"/>
    </font>
    <font>
      <b/>
      <sz val="14"/>
      <name val="書院細明朝体"/>
      <family val="1"/>
      <charset val="128"/>
    </font>
    <font>
      <b/>
      <sz val="14"/>
      <name val="明朝"/>
      <family val="1"/>
      <charset val="128"/>
    </font>
    <font>
      <b/>
      <sz val="11"/>
      <name val="ＭＳ ゴシック"/>
      <family val="3"/>
      <charset val="128"/>
    </font>
    <font>
      <b/>
      <sz val="9"/>
      <name val="明朝"/>
      <family val="1"/>
      <charset val="128"/>
    </font>
    <font>
      <b/>
      <sz val="11"/>
      <name val="明朝"/>
      <family val="1"/>
      <charset val="128"/>
    </font>
    <font>
      <b/>
      <sz val="8"/>
      <name val="書院細明朝体"/>
      <family val="1"/>
      <charset val="128"/>
    </font>
    <font>
      <b/>
      <sz val="12"/>
      <name val="書院細明朝体"/>
      <family val="1"/>
      <charset val="128"/>
    </font>
    <font>
      <b/>
      <sz val="7"/>
      <name val="書院細明朝体"/>
      <family val="1"/>
      <charset val="128"/>
    </font>
    <font>
      <b/>
      <sz val="10"/>
      <name val="ＭＳ Ｐ明朝"/>
      <family val="1"/>
      <charset val="128"/>
    </font>
    <font>
      <b/>
      <sz val="10"/>
      <color theme="0"/>
      <name val="明朝"/>
      <family val="1"/>
      <charset val="128"/>
    </font>
    <font>
      <b/>
      <sz val="10"/>
      <name val="ＭＳ Ｐゴシック"/>
      <family val="3"/>
      <charset val="128"/>
      <scheme val="minor"/>
    </font>
    <font>
      <b/>
      <sz val="11"/>
      <color theme="1"/>
      <name val="書院細明朝体"/>
      <family val="1"/>
      <charset val="128"/>
    </font>
    <font>
      <b/>
      <sz val="10"/>
      <color rgb="FFFF0000"/>
      <name val="明朝"/>
      <family val="1"/>
      <charset val="128"/>
    </font>
    <font>
      <b/>
      <sz val="10"/>
      <color rgb="FFFF0000"/>
      <name val="書院細明朝体"/>
      <family val="1"/>
      <charset val="128"/>
    </font>
    <font>
      <b/>
      <sz val="11"/>
      <color rgb="FFFF0000"/>
      <name val="書院細明朝体"/>
      <family val="1"/>
      <charset val="128"/>
    </font>
    <font>
      <sz val="11"/>
      <color rgb="FFFF0000"/>
      <name val="ＭＳ ゴシック"/>
      <family val="3"/>
      <charset val="128"/>
    </font>
    <font>
      <sz val="10"/>
      <color rgb="FFFF0000"/>
      <name val="明朝"/>
      <family val="1"/>
      <charset val="128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color rgb="FFFF0000"/>
      <name val="書院細明朝体"/>
      <family val="1"/>
      <charset val="128"/>
    </font>
    <font>
      <sz val="9"/>
      <color rgb="FFFF0000"/>
      <name val="明朝"/>
      <family val="1"/>
      <charset val="128"/>
    </font>
    <font>
      <sz val="9"/>
      <color rgb="FFFF0000"/>
      <name val="ＭＳ Ｐゴシック"/>
      <family val="3"/>
      <charset val="128"/>
      <scheme val="minor"/>
    </font>
    <font>
      <b/>
      <sz val="9"/>
      <color rgb="FFFF0000"/>
      <name val="明朝"/>
      <family val="1"/>
      <charset val="128"/>
    </font>
    <font>
      <b/>
      <sz val="9"/>
      <color rgb="FFFF0000"/>
      <name val="書院細明朝体"/>
      <family val="1"/>
      <charset val="128"/>
    </font>
    <font>
      <b/>
      <sz val="9"/>
      <color rgb="FFFF000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">
    <xf numFmtId="0" fontId="0" fillId="0" borderId="0">
      <alignment vertical="center"/>
    </xf>
    <xf numFmtId="178" fontId="3" fillId="0" borderId="0" applyFill="0" applyBorder="0" applyAlignment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5" fillId="0" borderId="0">
      <alignment horizontal="left"/>
    </xf>
    <xf numFmtId="38" fontId="6" fillId="2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10" fontId="6" fillId="3" borderId="3" applyNumberFormat="0" applyBorder="0" applyAlignment="0" applyProtection="0"/>
    <xf numFmtId="181" fontId="8" fillId="0" borderId="0"/>
    <xf numFmtId="0" fontId="4" fillId="0" borderId="0"/>
    <xf numFmtId="10" fontId="4" fillId="0" borderId="0" applyFont="0" applyFill="0" applyBorder="0" applyAlignment="0" applyProtection="0"/>
    <xf numFmtId="4" fontId="5" fillId="0" borderId="0">
      <alignment horizontal="right"/>
    </xf>
    <xf numFmtId="4" fontId="9" fillId="0" borderId="0">
      <alignment horizontal="right"/>
    </xf>
    <xf numFmtId="0" fontId="10" fillId="0" borderId="0">
      <alignment horizontal="left"/>
    </xf>
    <xf numFmtId="0" fontId="11" fillId="0" borderId="0"/>
    <xf numFmtId="0" fontId="12" fillId="0" borderId="0">
      <alignment horizontal="center"/>
    </xf>
    <xf numFmtId="0" fontId="13" fillId="0" borderId="0">
      <alignment vertical="center"/>
    </xf>
    <xf numFmtId="0" fontId="1" fillId="0" borderId="0">
      <alignment vertical="center"/>
    </xf>
    <xf numFmtId="0" fontId="15" fillId="0" borderId="0"/>
    <xf numFmtId="37" fontId="15" fillId="0" borderId="0"/>
    <xf numFmtId="37" fontId="15" fillId="0" borderId="0"/>
  </cellStyleXfs>
  <cellXfs count="438">
    <xf numFmtId="0" fontId="0" fillId="0" borderId="0" xfId="0">
      <alignment vertical="center"/>
    </xf>
    <xf numFmtId="182" fontId="21" fillId="0" borderId="0" xfId="22" applyNumberFormat="1" applyFont="1" applyFill="1" applyAlignment="1">
      <alignment horizontal="centerContinuous" vertical="center"/>
    </xf>
    <xf numFmtId="182" fontId="21" fillId="0" borderId="0" xfId="22" applyNumberFormat="1" applyFont="1" applyFill="1" applyBorder="1" applyAlignment="1" applyProtection="1">
      <alignment vertical="center"/>
      <protection locked="0"/>
    </xf>
    <xf numFmtId="182" fontId="21" fillId="0" borderId="0" xfId="22" applyNumberFormat="1" applyFont="1" applyFill="1" applyBorder="1" applyAlignment="1">
      <alignment vertical="center"/>
    </xf>
    <xf numFmtId="182" fontId="21" fillId="0" borderId="0" xfId="22" applyNumberFormat="1" applyFont="1" applyFill="1" applyAlignment="1">
      <alignment vertical="center"/>
    </xf>
    <xf numFmtId="182" fontId="19" fillId="0" borderId="4" xfId="22" applyNumberFormat="1" applyFont="1" applyFill="1" applyBorder="1" applyAlignment="1" applyProtection="1">
      <alignment horizontal="left" vertical="center"/>
      <protection locked="0"/>
    </xf>
    <xf numFmtId="182" fontId="21" fillId="0" borderId="4" xfId="22" applyNumberFormat="1" applyFont="1" applyFill="1" applyBorder="1" applyAlignment="1">
      <alignment vertical="center"/>
    </xf>
    <xf numFmtId="37" fontId="22" fillId="0" borderId="4" xfId="22" applyFont="1" applyFill="1" applyBorder="1" applyAlignment="1">
      <alignment vertical="center"/>
    </xf>
    <xf numFmtId="37" fontId="22" fillId="0" borderId="0" xfId="22" applyFont="1" applyFill="1" applyBorder="1" applyAlignment="1">
      <alignment horizontal="right" vertical="center"/>
    </xf>
    <xf numFmtId="182" fontId="19" fillId="0" borderId="5" xfId="22" applyNumberFormat="1" applyFont="1" applyFill="1" applyBorder="1" applyAlignment="1">
      <alignment horizontal="left" vertical="center"/>
    </xf>
    <xf numFmtId="182" fontId="19" fillId="0" borderId="4" xfId="22" applyNumberFormat="1" applyFont="1" applyFill="1" applyBorder="1" applyAlignment="1" applyProtection="1">
      <alignment horizontal="right" vertical="center"/>
    </xf>
    <xf numFmtId="182" fontId="19" fillId="0" borderId="3" xfId="22" applyNumberFormat="1" applyFont="1" applyFill="1" applyBorder="1" applyAlignment="1" applyProtection="1">
      <alignment horizontal="center" vertical="center"/>
    </xf>
    <xf numFmtId="182" fontId="19" fillId="0" borderId="0" xfId="22" applyNumberFormat="1" applyFont="1" applyFill="1" applyBorder="1" applyAlignment="1">
      <alignment vertical="center"/>
    </xf>
    <xf numFmtId="182" fontId="19" fillId="0" borderId="0" xfId="22" applyNumberFormat="1" applyFont="1" applyFill="1" applyBorder="1" applyAlignment="1" applyProtection="1">
      <alignment vertical="center"/>
      <protection locked="0"/>
    </xf>
    <xf numFmtId="182" fontId="19" fillId="0" borderId="8" xfId="22" applyNumberFormat="1" applyFont="1" applyFill="1" applyBorder="1" applyAlignment="1">
      <alignment vertical="center"/>
    </xf>
    <xf numFmtId="182" fontId="21" fillId="0" borderId="8" xfId="22" applyNumberFormat="1" applyFont="1" applyFill="1" applyBorder="1" applyAlignment="1">
      <alignment vertical="center"/>
    </xf>
    <xf numFmtId="182" fontId="31" fillId="0" borderId="0" xfId="22" applyNumberFormat="1" applyFont="1" applyFill="1" applyBorder="1" applyAlignment="1" applyProtection="1">
      <alignment vertical="center"/>
      <protection locked="0"/>
    </xf>
    <xf numFmtId="182" fontId="31" fillId="0" borderId="0" xfId="22" applyNumberFormat="1" applyFont="1" applyFill="1" applyBorder="1" applyAlignment="1">
      <alignment vertical="center"/>
    </xf>
    <xf numFmtId="182" fontId="31" fillId="0" borderId="0" xfId="22" applyNumberFormat="1" applyFont="1" applyFill="1" applyAlignment="1">
      <alignment vertical="center"/>
    </xf>
    <xf numFmtId="182" fontId="31" fillId="0" borderId="0" xfId="22" applyNumberFormat="1" applyFont="1" applyFill="1" applyAlignment="1" applyProtection="1">
      <alignment vertical="center"/>
      <protection locked="0"/>
    </xf>
    <xf numFmtId="182" fontId="21" fillId="0" borderId="0" xfId="22" applyNumberFormat="1" applyFont="1" applyFill="1" applyAlignment="1" applyProtection="1">
      <alignment vertical="center"/>
      <protection locked="0"/>
    </xf>
    <xf numFmtId="182" fontId="19" fillId="0" borderId="0" xfId="23" applyNumberFormat="1" applyFont="1" applyFill="1" applyAlignment="1">
      <alignment horizontal="centerContinuous" vertical="center"/>
    </xf>
    <xf numFmtId="184" fontId="19" fillId="0" borderId="0" xfId="23" applyNumberFormat="1" applyFont="1" applyFill="1" applyAlignment="1">
      <alignment horizontal="centerContinuous" vertical="center"/>
    </xf>
    <xf numFmtId="182" fontId="21" fillId="0" borderId="0" xfId="23" applyNumberFormat="1" applyFont="1" applyFill="1" applyAlignment="1">
      <alignment vertical="center"/>
    </xf>
    <xf numFmtId="182" fontId="21" fillId="0" borderId="4" xfId="23" applyNumberFormat="1" applyFont="1" applyFill="1" applyBorder="1" applyAlignment="1">
      <alignment vertical="center"/>
    </xf>
    <xf numFmtId="182" fontId="21" fillId="0" borderId="0" xfId="23" applyNumberFormat="1" applyFont="1" applyFill="1" applyBorder="1" applyAlignment="1">
      <alignment vertical="center"/>
    </xf>
    <xf numFmtId="182" fontId="19" fillId="0" borderId="0" xfId="23" applyNumberFormat="1" applyFont="1" applyFill="1" applyBorder="1" applyAlignment="1">
      <alignment vertical="center"/>
    </xf>
    <xf numFmtId="182" fontId="31" fillId="0" borderId="0" xfId="23" applyNumberFormat="1" applyFont="1" applyFill="1" applyBorder="1" applyAlignment="1">
      <alignment vertical="center"/>
    </xf>
    <xf numFmtId="182" fontId="19" fillId="0" borderId="9" xfId="23" applyNumberFormat="1" applyFont="1" applyFill="1" applyBorder="1" applyAlignment="1" applyProtection="1">
      <alignment horizontal="center" vertical="center"/>
    </xf>
    <xf numFmtId="182" fontId="19" fillId="0" borderId="9" xfId="23" applyNumberFormat="1" applyFont="1" applyFill="1" applyBorder="1" applyAlignment="1">
      <alignment vertical="center"/>
    </xf>
    <xf numFmtId="182" fontId="19" fillId="0" borderId="0" xfId="23" applyNumberFormat="1" applyFont="1" applyFill="1" applyBorder="1" applyAlignment="1" applyProtection="1">
      <alignment vertical="center"/>
      <protection locked="0"/>
    </xf>
    <xf numFmtId="182" fontId="21" fillId="0" borderId="10" xfId="22" applyNumberFormat="1" applyFont="1" applyFill="1" applyBorder="1" applyAlignment="1">
      <alignment vertical="center"/>
    </xf>
    <xf numFmtId="182" fontId="21" fillId="0" borderId="6" xfId="23" applyNumberFormat="1" applyFont="1" applyFill="1" applyBorder="1" applyAlignment="1">
      <alignment vertical="center"/>
    </xf>
    <xf numFmtId="184" fontId="21" fillId="0" borderId="4" xfId="23" applyNumberFormat="1" applyFont="1" applyFill="1" applyBorder="1" applyAlignment="1">
      <alignment vertical="center"/>
    </xf>
    <xf numFmtId="182" fontId="21" fillId="0" borderId="0" xfId="23" applyNumberFormat="1" applyFont="1" applyFill="1" applyBorder="1" applyAlignment="1" applyProtection="1">
      <alignment vertical="center"/>
      <protection locked="0"/>
    </xf>
    <xf numFmtId="182" fontId="21" fillId="0" borderId="0" xfId="23" applyNumberFormat="1" applyFont="1" applyFill="1" applyAlignment="1" applyProtection="1">
      <alignment vertical="center"/>
      <protection locked="0"/>
    </xf>
    <xf numFmtId="184" fontId="21" fillId="0" borderId="0" xfId="23" applyNumberFormat="1" applyFont="1" applyFill="1" applyAlignment="1" applyProtection="1">
      <alignment vertical="center"/>
      <protection locked="0"/>
    </xf>
    <xf numFmtId="184" fontId="21" fillId="0" borderId="0" xfId="23" applyNumberFormat="1" applyFont="1" applyFill="1" applyAlignment="1">
      <alignment vertical="center"/>
    </xf>
    <xf numFmtId="182" fontId="23" fillId="0" borderId="0" xfId="23" applyNumberFormat="1" applyFont="1" applyFill="1" applyAlignment="1">
      <alignment horizontal="left" vertical="center"/>
    </xf>
    <xf numFmtId="182" fontId="23" fillId="0" borderId="0" xfId="23" applyNumberFormat="1" applyFont="1" applyFill="1" applyAlignment="1">
      <alignment vertical="center"/>
    </xf>
    <xf numFmtId="182" fontId="23" fillId="0" borderId="0" xfId="23" applyNumberFormat="1" applyFont="1" applyFill="1" applyBorder="1" applyAlignment="1">
      <alignment vertical="center"/>
    </xf>
    <xf numFmtId="182" fontId="31" fillId="0" borderId="4" xfId="23" applyNumberFormat="1" applyFont="1" applyFill="1" applyBorder="1" applyAlignment="1">
      <alignment vertical="center"/>
    </xf>
    <xf numFmtId="182" fontId="19" fillId="0" borderId="8" xfId="23" applyNumberFormat="1" applyFont="1" applyFill="1" applyBorder="1" applyAlignment="1">
      <alignment vertical="center"/>
    </xf>
    <xf numFmtId="182" fontId="32" fillId="0" borderId="0" xfId="23" applyNumberFormat="1" applyFont="1" applyFill="1" applyAlignment="1">
      <alignment vertical="center"/>
    </xf>
    <xf numFmtId="0" fontId="20" fillId="0" borderId="3" xfId="20" applyFont="1" applyFill="1" applyBorder="1" applyAlignment="1">
      <alignment horizontal="center" vertical="center" wrapText="1"/>
    </xf>
    <xf numFmtId="185" fontId="20" fillId="0" borderId="0" xfId="20" applyNumberFormat="1" applyFont="1" applyFill="1" applyAlignment="1">
      <alignment vertical="center" shrinkToFit="1"/>
    </xf>
    <xf numFmtId="185" fontId="20" fillId="0" borderId="0" xfId="20" applyNumberFormat="1" applyFont="1" applyFill="1" applyAlignment="1">
      <alignment vertical="center"/>
    </xf>
    <xf numFmtId="182" fontId="16" fillId="0" borderId="0" xfId="22" applyNumberFormat="1" applyFont="1" applyFill="1" applyAlignment="1">
      <alignment vertical="center"/>
    </xf>
    <xf numFmtId="182" fontId="16" fillId="0" borderId="0" xfId="22" applyNumberFormat="1" applyFont="1" applyFill="1" applyBorder="1" applyAlignment="1">
      <alignment vertical="center"/>
    </xf>
    <xf numFmtId="182" fontId="19" fillId="0" borderId="0" xfId="22" applyNumberFormat="1" applyFont="1" applyFill="1" applyBorder="1" applyAlignment="1" applyProtection="1">
      <alignment horizontal="left" vertical="center"/>
    </xf>
    <xf numFmtId="182" fontId="16" fillId="0" borderId="0" xfId="23" applyNumberFormat="1" applyFont="1" applyFill="1" applyAlignment="1">
      <alignment vertical="center"/>
    </xf>
    <xf numFmtId="0" fontId="20" fillId="0" borderId="0" xfId="20" applyFont="1" applyFill="1" applyBorder="1" applyAlignment="1">
      <alignment horizontal="center" vertical="center" shrinkToFit="1"/>
    </xf>
    <xf numFmtId="0" fontId="20" fillId="0" borderId="0" xfId="20" applyFont="1" applyFill="1" applyBorder="1" applyAlignment="1">
      <alignment horizontal="center" vertical="center" wrapText="1"/>
    </xf>
    <xf numFmtId="49" fontId="20" fillId="0" borderId="0" xfId="20" applyNumberFormat="1" applyFont="1" applyFill="1" applyAlignment="1">
      <alignment vertical="center" shrinkToFit="1"/>
    </xf>
    <xf numFmtId="0" fontId="20" fillId="0" borderId="0" xfId="20" applyFont="1" applyFill="1" applyAlignment="1">
      <alignment vertical="center"/>
    </xf>
    <xf numFmtId="0" fontId="14" fillId="0" borderId="0" xfId="20" applyFont="1" applyFill="1" applyAlignment="1">
      <alignment vertical="center"/>
    </xf>
    <xf numFmtId="185" fontId="14" fillId="0" borderId="0" xfId="20" applyNumberFormat="1" applyFont="1" applyFill="1" applyAlignment="1">
      <alignment vertical="center"/>
    </xf>
    <xf numFmtId="185" fontId="24" fillId="0" borderId="0" xfId="20" applyNumberFormat="1" applyFont="1" applyFill="1" applyAlignment="1">
      <alignment vertical="center" shrinkToFit="1"/>
    </xf>
    <xf numFmtId="185" fontId="24" fillId="0" borderId="0" xfId="20" applyNumberFormat="1" applyFont="1" applyFill="1" applyAlignment="1">
      <alignment vertical="center"/>
    </xf>
    <xf numFmtId="49" fontId="24" fillId="0" borderId="0" xfId="20" applyNumberFormat="1" applyFont="1" applyFill="1" applyAlignment="1">
      <alignment vertical="center" shrinkToFit="1"/>
    </xf>
    <xf numFmtId="0" fontId="24" fillId="0" borderId="0" xfId="20" applyFont="1" applyFill="1" applyAlignment="1">
      <alignment vertical="center"/>
    </xf>
    <xf numFmtId="182" fontId="19" fillId="0" borderId="8" xfId="22" applyNumberFormat="1" applyFont="1" applyFill="1" applyBorder="1" applyAlignment="1">
      <alignment horizontal="left" vertical="center"/>
    </xf>
    <xf numFmtId="182" fontId="19" fillId="0" borderId="11" xfId="22" applyNumberFormat="1" applyFont="1" applyFill="1" applyBorder="1" applyAlignment="1">
      <alignment vertical="center"/>
    </xf>
    <xf numFmtId="182" fontId="19" fillId="0" borderId="0" xfId="23" applyNumberFormat="1" applyFont="1" applyFill="1" applyBorder="1" applyAlignment="1">
      <alignment horizontal="right" vertical="center"/>
    </xf>
    <xf numFmtId="182" fontId="19" fillId="0" borderId="9" xfId="23" applyNumberFormat="1" applyFont="1" applyFill="1" applyBorder="1" applyAlignment="1">
      <alignment horizontal="right" vertical="center"/>
    </xf>
    <xf numFmtId="182" fontId="19" fillId="0" borderId="8" xfId="23" applyNumberFormat="1" applyFont="1" applyFill="1" applyBorder="1" applyAlignment="1" applyProtection="1">
      <alignment horizontal="center" vertical="center"/>
    </xf>
    <xf numFmtId="182" fontId="21" fillId="0" borderId="7" xfId="23" applyNumberFormat="1" applyFont="1" applyFill="1" applyBorder="1" applyAlignment="1">
      <alignment vertical="center"/>
    </xf>
    <xf numFmtId="182" fontId="19" fillId="0" borderId="8" xfId="23" applyNumberFormat="1" applyFont="1" applyFill="1" applyBorder="1" applyAlignment="1">
      <alignment horizontal="left" vertical="center"/>
    </xf>
    <xf numFmtId="182" fontId="19" fillId="0" borderId="0" xfId="22" applyNumberFormat="1" applyFont="1" applyFill="1" applyBorder="1" applyAlignment="1" applyProtection="1">
      <alignment horizontal="left" vertical="center"/>
      <protection locked="0"/>
    </xf>
    <xf numFmtId="182" fontId="21" fillId="0" borderId="0" xfId="23" applyNumberFormat="1" applyFont="1" applyFill="1" applyAlignment="1">
      <alignment horizontal="left" vertical="center"/>
    </xf>
    <xf numFmtId="182" fontId="19" fillId="0" borderId="4" xfId="23" applyNumberFormat="1" applyFont="1" applyFill="1" applyBorder="1" applyAlignment="1" applyProtection="1">
      <alignment vertical="center"/>
      <protection locked="0"/>
    </xf>
    <xf numFmtId="182" fontId="19" fillId="0" borderId="4" xfId="23" applyNumberFormat="1" applyFont="1" applyFill="1" applyBorder="1" applyAlignment="1">
      <alignment vertical="center"/>
    </xf>
    <xf numFmtId="182" fontId="21" fillId="0" borderId="0" xfId="23" applyNumberFormat="1" applyFont="1" applyFill="1" applyBorder="1" applyAlignment="1">
      <alignment horizontal="left" vertical="center"/>
    </xf>
    <xf numFmtId="182" fontId="19" fillId="0" borderId="0" xfId="23" applyNumberFormat="1" applyFont="1" applyFill="1" applyBorder="1" applyAlignment="1" applyProtection="1">
      <alignment horizontal="right" vertical="center"/>
    </xf>
    <xf numFmtId="182" fontId="19" fillId="0" borderId="2" xfId="23" applyNumberFormat="1" applyFont="1" applyFill="1" applyBorder="1" applyAlignment="1" applyProtection="1">
      <alignment horizontal="center" vertical="center" wrapText="1"/>
    </xf>
    <xf numFmtId="182" fontId="21" fillId="0" borderId="0" xfId="23" applyNumberFormat="1" applyFont="1" applyFill="1" applyAlignment="1">
      <alignment vertical="center" shrinkToFit="1"/>
    </xf>
    <xf numFmtId="182" fontId="19" fillId="0" borderId="3" xfId="23" applyNumberFormat="1" applyFont="1" applyFill="1" applyBorder="1" applyAlignment="1" applyProtection="1">
      <alignment horizontal="center" vertical="center"/>
    </xf>
    <xf numFmtId="182" fontId="19" fillId="0" borderId="10" xfId="22" applyNumberFormat="1" applyFont="1" applyFill="1" applyBorder="1" applyAlignment="1">
      <alignment horizontal="left" vertical="center"/>
    </xf>
    <xf numFmtId="182" fontId="19" fillId="0" borderId="0" xfId="23" applyNumberFormat="1" applyFont="1" applyFill="1" applyBorder="1" applyAlignment="1" applyProtection="1">
      <alignment horizontal="right" vertical="center"/>
      <protection locked="0"/>
    </xf>
    <xf numFmtId="182" fontId="21" fillId="0" borderId="4" xfId="23" applyNumberFormat="1" applyFont="1" applyFill="1" applyBorder="1" applyAlignment="1">
      <alignment horizontal="left" vertical="center"/>
    </xf>
    <xf numFmtId="0" fontId="33" fillId="0" borderId="0" xfId="0" applyFont="1" applyFill="1" applyBorder="1" applyAlignment="1">
      <alignment horizontal="right" vertical="center"/>
    </xf>
    <xf numFmtId="0" fontId="20" fillId="0" borderId="0" xfId="20" applyFont="1" applyFill="1" applyBorder="1" applyAlignment="1">
      <alignment horizontal="center" vertical="center"/>
    </xf>
    <xf numFmtId="0" fontId="33" fillId="0" borderId="0" xfId="0" applyNumberFormat="1" applyFont="1" applyFill="1" applyBorder="1" applyAlignment="1">
      <alignment horizontal="right" vertical="center"/>
    </xf>
    <xf numFmtId="0" fontId="14" fillId="0" borderId="0" xfId="20" applyNumberFormat="1" applyFont="1" applyFill="1" applyAlignment="1">
      <alignment vertical="center"/>
    </xf>
    <xf numFmtId="185" fontId="20" fillId="0" borderId="9" xfId="21" quotePrefix="1" applyNumberFormat="1" applyFont="1" applyFill="1" applyBorder="1" applyAlignment="1" applyProtection="1">
      <alignment horizontal="right" vertical="center"/>
      <protection locked="0"/>
    </xf>
    <xf numFmtId="185" fontId="20" fillId="0" borderId="0" xfId="20" applyNumberFormat="1" applyFont="1" applyFill="1" applyBorder="1" applyAlignment="1">
      <alignment vertical="center"/>
    </xf>
    <xf numFmtId="185" fontId="14" fillId="0" borderId="0" xfId="20" applyNumberFormat="1" applyFont="1" applyFill="1" applyBorder="1" applyAlignment="1">
      <alignment vertical="center"/>
    </xf>
    <xf numFmtId="182" fontId="34" fillId="0" borderId="0" xfId="23" applyNumberFormat="1" applyFont="1" applyFill="1" applyBorder="1" applyAlignment="1">
      <alignment vertical="center"/>
    </xf>
    <xf numFmtId="182" fontId="35" fillId="0" borderId="9" xfId="23" applyNumberFormat="1" applyFont="1" applyFill="1" applyBorder="1" applyAlignment="1">
      <alignment vertical="center"/>
    </xf>
    <xf numFmtId="182" fontId="34" fillId="0" borderId="0" xfId="23" applyNumberFormat="1" applyFont="1" applyFill="1" applyAlignment="1">
      <alignment vertical="center"/>
    </xf>
    <xf numFmtId="182" fontId="25" fillId="0" borderId="0" xfId="23" applyNumberFormat="1" applyFont="1" applyFill="1" applyBorder="1" applyAlignment="1" applyProtection="1">
      <alignment vertical="center"/>
      <protection locked="0"/>
    </xf>
    <xf numFmtId="182" fontId="25" fillId="0" borderId="0" xfId="23" applyNumberFormat="1" applyFont="1" applyFill="1" applyAlignment="1">
      <alignment vertical="center"/>
    </xf>
    <xf numFmtId="182" fontId="25" fillId="0" borderId="0" xfId="23" applyNumberFormat="1" applyFont="1" applyFill="1" applyAlignment="1" applyProtection="1">
      <alignment vertical="center"/>
      <protection locked="0"/>
    </xf>
    <xf numFmtId="182" fontId="19" fillId="0" borderId="2" xfId="23" applyNumberFormat="1" applyFont="1" applyFill="1" applyBorder="1" applyAlignment="1" applyProtection="1">
      <alignment vertical="center"/>
    </xf>
    <xf numFmtId="185" fontId="36" fillId="0" borderId="0" xfId="20" applyNumberFormat="1" applyFont="1" applyFill="1" applyAlignment="1">
      <alignment vertical="center" shrinkToFit="1"/>
    </xf>
    <xf numFmtId="185" fontId="36" fillId="0" borderId="0" xfId="20" applyNumberFormat="1" applyFont="1" applyFill="1" applyAlignment="1">
      <alignment vertical="center"/>
    </xf>
    <xf numFmtId="185" fontId="37" fillId="0" borderId="0" xfId="20" applyNumberFormat="1" applyFont="1" applyFill="1" applyAlignment="1">
      <alignment vertical="center"/>
    </xf>
    <xf numFmtId="185" fontId="36" fillId="0" borderId="9" xfId="20" applyNumberFormat="1" applyFont="1" applyFill="1" applyBorder="1" applyAlignment="1">
      <alignment vertical="center" shrinkToFit="1"/>
    </xf>
    <xf numFmtId="182" fontId="26" fillId="0" borderId="0" xfId="23" applyNumberFormat="1" applyFont="1" applyFill="1" applyAlignment="1">
      <alignment vertical="center"/>
    </xf>
    <xf numFmtId="182" fontId="21" fillId="0" borderId="7" xfId="22" applyNumberFormat="1" applyFont="1" applyFill="1" applyBorder="1" applyAlignment="1">
      <alignment vertical="center"/>
    </xf>
    <xf numFmtId="182" fontId="34" fillId="0" borderId="4" xfId="22" applyNumberFormat="1" applyFont="1" applyFill="1" applyBorder="1" applyAlignment="1">
      <alignment vertical="center"/>
    </xf>
    <xf numFmtId="182" fontId="16" fillId="0" borderId="0" xfId="22" applyNumberFormat="1" applyFont="1" applyFill="1" applyBorder="1" applyAlignment="1"/>
    <xf numFmtId="182" fontId="16" fillId="0" borderId="0" xfId="22" applyNumberFormat="1" applyFont="1" applyFill="1" applyAlignment="1"/>
    <xf numFmtId="182" fontId="21" fillId="0" borderId="0" xfId="22" applyNumberFormat="1" applyFont="1" applyFill="1" applyAlignment="1">
      <alignment horizontal="right"/>
    </xf>
    <xf numFmtId="182" fontId="19" fillId="0" borderId="0" xfId="22" applyNumberFormat="1" applyFont="1" applyFill="1" applyBorder="1" applyAlignment="1" applyProtection="1">
      <alignment horizontal="right"/>
    </xf>
    <xf numFmtId="182" fontId="19" fillId="0" borderId="8" xfId="22" applyNumberFormat="1" applyFont="1" applyFill="1" applyBorder="1" applyAlignment="1" applyProtection="1">
      <alignment horizontal="left"/>
    </xf>
    <xf numFmtId="182" fontId="21" fillId="0" borderId="0" xfId="22" applyNumberFormat="1" applyFont="1" applyFill="1" applyBorder="1" applyAlignment="1"/>
    <xf numFmtId="182" fontId="21" fillId="0" borderId="0" xfId="22" applyNumberFormat="1" applyFont="1" applyFill="1" applyAlignment="1"/>
    <xf numFmtId="182" fontId="19" fillId="0" borderId="0" xfId="22" applyNumberFormat="1" applyFont="1" applyFill="1" applyBorder="1" applyAlignment="1" applyProtection="1">
      <alignment horizontal="distributed"/>
    </xf>
    <xf numFmtId="182" fontId="19" fillId="0" borderId="8" xfId="22" applyNumberFormat="1" applyFont="1" applyFill="1" applyBorder="1" applyAlignment="1" applyProtection="1">
      <alignment horizontal="distributed"/>
    </xf>
    <xf numFmtId="182" fontId="21" fillId="0" borderId="0" xfId="22" applyNumberFormat="1" applyFont="1" applyFill="1" applyBorder="1" applyAlignment="1">
      <alignment horizontal="right"/>
    </xf>
    <xf numFmtId="182" fontId="21" fillId="0" borderId="0" xfId="22" applyNumberFormat="1" applyFont="1" applyFill="1" applyBorder="1" applyAlignment="1">
      <alignment horizontal="left"/>
    </xf>
    <xf numFmtId="182" fontId="16" fillId="0" borderId="0" xfId="23" applyNumberFormat="1" applyFont="1" applyFill="1" applyAlignment="1"/>
    <xf numFmtId="182" fontId="19" fillId="0" borderId="9" xfId="22" applyNumberFormat="1" applyFont="1" applyFill="1" applyBorder="1" applyAlignment="1" applyProtection="1">
      <alignment horizontal="right"/>
    </xf>
    <xf numFmtId="182" fontId="21" fillId="0" borderId="0" xfId="23" applyNumberFormat="1" applyFont="1" applyFill="1" applyAlignment="1"/>
    <xf numFmtId="182" fontId="19" fillId="0" borderId="9" xfId="22" applyNumberFormat="1" applyFont="1" applyFill="1" applyBorder="1" applyAlignment="1" applyProtection="1">
      <alignment horizontal="distributed"/>
    </xf>
    <xf numFmtId="182" fontId="16" fillId="0" borderId="0" xfId="23" applyNumberFormat="1" applyFont="1" applyFill="1" applyBorder="1" applyAlignment="1"/>
    <xf numFmtId="182" fontId="21" fillId="0" borderId="0" xfId="23" applyNumberFormat="1" applyFont="1" applyFill="1" applyBorder="1" applyAlignment="1"/>
    <xf numFmtId="182" fontId="19" fillId="0" borderId="13" xfId="23" applyNumberFormat="1" applyFont="1" applyFill="1" applyBorder="1" applyAlignment="1">
      <alignment vertical="center"/>
    </xf>
    <xf numFmtId="182" fontId="21" fillId="0" borderId="10" xfId="23" applyNumberFormat="1" applyFont="1" applyFill="1" applyBorder="1" applyAlignment="1">
      <alignment vertical="center"/>
    </xf>
    <xf numFmtId="182" fontId="21" fillId="0" borderId="0" xfId="22" applyNumberFormat="1" applyFont="1" applyFill="1" applyBorder="1" applyAlignment="1">
      <alignment horizontal="right" shrinkToFit="1"/>
    </xf>
    <xf numFmtId="182" fontId="19" fillId="0" borderId="9" xfId="22" applyNumberFormat="1" applyFont="1" applyFill="1" applyBorder="1" applyAlignment="1" applyProtection="1">
      <alignment horizontal="distributed" shrinkToFit="1"/>
    </xf>
    <xf numFmtId="182" fontId="19" fillId="0" borderId="8" xfId="22" applyNumberFormat="1" applyFont="1" applyFill="1" applyBorder="1" applyAlignment="1" applyProtection="1">
      <alignment horizontal="distributed" shrinkToFit="1"/>
    </xf>
    <xf numFmtId="182" fontId="21" fillId="0" borderId="0" xfId="22" applyNumberFormat="1" applyFont="1" applyFill="1" applyBorder="1" applyAlignment="1">
      <alignment horizontal="left" shrinkToFit="1"/>
    </xf>
    <xf numFmtId="0" fontId="20" fillId="0" borderId="4" xfId="20" applyFont="1" applyFill="1" applyBorder="1" applyAlignment="1">
      <alignment vertical="center"/>
    </xf>
    <xf numFmtId="185" fontId="20" fillId="0" borderId="4" xfId="20" applyNumberFormat="1" applyFont="1" applyFill="1" applyBorder="1" applyAlignment="1">
      <alignment vertical="center" shrinkToFit="1"/>
    </xf>
    <xf numFmtId="185" fontId="20" fillId="0" borderId="4" xfId="20" applyNumberFormat="1" applyFont="1" applyFill="1" applyBorder="1" applyAlignment="1">
      <alignment vertical="center"/>
    </xf>
    <xf numFmtId="185" fontId="20" fillId="0" borderId="6" xfId="20" applyNumberFormat="1" applyFont="1" applyFill="1" applyBorder="1" applyAlignment="1">
      <alignment vertical="center" shrinkToFit="1"/>
    </xf>
    <xf numFmtId="49" fontId="20" fillId="0" borderId="6" xfId="20" applyNumberFormat="1" applyFont="1" applyFill="1" applyBorder="1" applyAlignment="1">
      <alignment vertical="center" shrinkToFit="1"/>
    </xf>
    <xf numFmtId="185" fontId="24" fillId="0" borderId="6" xfId="20" applyNumberFormat="1" applyFont="1" applyFill="1" applyBorder="1" applyAlignment="1">
      <alignment vertical="center" shrinkToFit="1"/>
    </xf>
    <xf numFmtId="185" fontId="24" fillId="0" borderId="4" xfId="20" applyNumberFormat="1" applyFont="1" applyFill="1" applyBorder="1" applyAlignment="1">
      <alignment vertical="center"/>
    </xf>
    <xf numFmtId="182" fontId="35" fillId="0" borderId="8" xfId="23" applyNumberFormat="1" applyFont="1" applyFill="1" applyBorder="1" applyAlignment="1">
      <alignment vertical="center"/>
    </xf>
    <xf numFmtId="182" fontId="38" fillId="0" borderId="0" xfId="23" applyNumberFormat="1" applyFont="1" applyFill="1" applyBorder="1" applyAlignment="1">
      <alignment vertical="center"/>
    </xf>
    <xf numFmtId="182" fontId="38" fillId="0" borderId="9" xfId="23" applyNumberFormat="1" applyFont="1" applyFill="1" applyBorder="1" applyAlignment="1">
      <alignment vertical="center"/>
    </xf>
    <xf numFmtId="182" fontId="38" fillId="0" borderId="0" xfId="23" applyNumberFormat="1" applyFont="1" applyFill="1" applyAlignment="1">
      <alignment vertical="center"/>
    </xf>
    <xf numFmtId="182" fontId="38" fillId="0" borderId="8" xfId="23" applyNumberFormat="1" applyFont="1" applyFill="1" applyBorder="1" applyAlignment="1">
      <alignment vertical="center"/>
    </xf>
    <xf numFmtId="0" fontId="19" fillId="0" borderId="9" xfId="22" applyNumberFormat="1" applyFont="1" applyFill="1" applyBorder="1" applyAlignment="1" applyProtection="1">
      <alignment horizontal="right" shrinkToFit="1"/>
    </xf>
    <xf numFmtId="182" fontId="19" fillId="0" borderId="8" xfId="22" applyNumberFormat="1" applyFont="1" applyFill="1" applyBorder="1" applyAlignment="1" applyProtection="1">
      <alignment horizontal="left" shrinkToFit="1"/>
    </xf>
    <xf numFmtId="49" fontId="20" fillId="0" borderId="0" xfId="20" applyNumberFormat="1" applyFont="1" applyFill="1" applyAlignment="1">
      <alignment horizontal="center" vertical="center" shrinkToFit="1"/>
    </xf>
    <xf numFmtId="185" fontId="20" fillId="0" borderId="0" xfId="20" applyNumberFormat="1" applyFont="1" applyFill="1" applyAlignment="1">
      <alignment horizontal="center" vertical="center" shrinkToFit="1"/>
    </xf>
    <xf numFmtId="185" fontId="20" fillId="0" borderId="9" xfId="20" applyNumberFormat="1" applyFont="1" applyFill="1" applyBorder="1" applyAlignment="1">
      <alignment horizontal="center" vertical="center" shrinkToFit="1"/>
    </xf>
    <xf numFmtId="185" fontId="40" fillId="0" borderId="0" xfId="20" applyNumberFormat="1" applyFont="1" applyFill="1" applyAlignment="1">
      <alignment vertical="center"/>
    </xf>
    <xf numFmtId="185" fontId="39" fillId="0" borderId="0" xfId="20" applyNumberFormat="1" applyFont="1" applyFill="1" applyAlignment="1">
      <alignment vertical="center"/>
    </xf>
    <xf numFmtId="182" fontId="21" fillId="0" borderId="0" xfId="23" applyNumberFormat="1" applyFont="1" applyFill="1" applyAlignment="1">
      <alignment horizontal="right" vertical="center"/>
    </xf>
    <xf numFmtId="0" fontId="20" fillId="0" borderId="12" xfId="20" applyFont="1" applyFill="1" applyBorder="1" applyAlignment="1">
      <alignment horizontal="center" vertical="center" wrapText="1"/>
    </xf>
    <xf numFmtId="49" fontId="20" fillId="0" borderId="9" xfId="20" applyNumberFormat="1" applyFont="1" applyFill="1" applyBorder="1" applyAlignment="1">
      <alignment horizontal="right" vertical="center" shrinkToFit="1"/>
    </xf>
    <xf numFmtId="185" fontId="20" fillId="0" borderId="9" xfId="20" applyNumberFormat="1" applyFont="1" applyFill="1" applyBorder="1" applyAlignment="1">
      <alignment horizontal="right" vertical="center" shrinkToFit="1"/>
    </xf>
    <xf numFmtId="185" fontId="20" fillId="0" borderId="0" xfId="20" applyNumberFormat="1" applyFont="1" applyFill="1" applyAlignment="1">
      <alignment horizontal="right" vertical="center" shrinkToFit="1"/>
    </xf>
    <xf numFmtId="182" fontId="41" fillId="0" borderId="0" xfId="23" applyNumberFormat="1" applyFont="1" applyFill="1" applyAlignment="1">
      <alignment vertical="center"/>
    </xf>
    <xf numFmtId="182" fontId="41" fillId="0" borderId="0" xfId="23" applyNumberFormat="1" applyFont="1" applyFill="1" applyBorder="1" applyAlignment="1" applyProtection="1">
      <alignment vertical="center"/>
      <protection locked="0"/>
    </xf>
    <xf numFmtId="186" fontId="41" fillId="0" borderId="0" xfId="23" applyNumberFormat="1" applyFont="1" applyFill="1" applyBorder="1" applyAlignment="1" applyProtection="1">
      <alignment vertical="center"/>
      <protection locked="0"/>
    </xf>
    <xf numFmtId="182" fontId="42" fillId="0" borderId="0" xfId="22" applyNumberFormat="1" applyFont="1" applyFill="1" applyBorder="1" applyAlignment="1">
      <alignment vertical="center"/>
    </xf>
    <xf numFmtId="182" fontId="42" fillId="0" borderId="0" xfId="23" applyNumberFormat="1" applyFont="1" applyFill="1" applyAlignment="1">
      <alignment vertical="center"/>
    </xf>
    <xf numFmtId="182" fontId="42" fillId="0" borderId="0" xfId="23" applyNumberFormat="1" applyFont="1" applyFill="1" applyBorder="1" applyAlignment="1">
      <alignment vertical="center"/>
    </xf>
    <xf numFmtId="182" fontId="44" fillId="0" borderId="0" xfId="23" applyNumberFormat="1" applyFont="1" applyFill="1" applyBorder="1" applyAlignment="1">
      <alignment vertical="center"/>
    </xf>
    <xf numFmtId="182" fontId="45" fillId="0" borderId="0" xfId="23" applyNumberFormat="1" applyFont="1" applyFill="1" applyBorder="1" applyAlignment="1">
      <alignment vertical="center"/>
    </xf>
    <xf numFmtId="182" fontId="44" fillId="0" borderId="0" xfId="22" applyNumberFormat="1" applyFont="1" applyFill="1" applyBorder="1" applyAlignment="1">
      <alignment vertical="center"/>
    </xf>
    <xf numFmtId="182" fontId="44" fillId="0" borderId="0" xfId="23" applyNumberFormat="1" applyFont="1" applyFill="1" applyAlignment="1">
      <alignment vertical="center"/>
    </xf>
    <xf numFmtId="184" fontId="19" fillId="0" borderId="0" xfId="23" applyNumberFormat="1" applyFont="1" applyFill="1" applyBorder="1" applyAlignment="1" applyProtection="1">
      <alignment vertical="center"/>
      <protection locked="0"/>
    </xf>
    <xf numFmtId="182" fontId="19" fillId="0" borderId="10" xfId="22" applyNumberFormat="1" applyFont="1" applyFill="1" applyBorder="1" applyAlignment="1">
      <alignment vertical="center"/>
    </xf>
    <xf numFmtId="182" fontId="31" fillId="0" borderId="0" xfId="23" applyNumberFormat="1" applyFont="1" applyFill="1" applyBorder="1" applyAlignment="1">
      <alignment horizontal="center" vertical="center"/>
    </xf>
    <xf numFmtId="182" fontId="19" fillId="0" borderId="0" xfId="22" applyNumberFormat="1" applyFont="1" applyFill="1" applyBorder="1" applyAlignment="1" applyProtection="1">
      <alignment horizontal="right" vertical="center"/>
    </xf>
    <xf numFmtId="188" fontId="21" fillId="0" borderId="0" xfId="23" applyNumberFormat="1" applyFont="1" applyFill="1" applyAlignment="1">
      <alignment vertical="center"/>
    </xf>
    <xf numFmtId="188" fontId="21" fillId="0" borderId="0" xfId="23" applyNumberFormat="1" applyFont="1" applyFill="1" applyAlignment="1">
      <alignment horizontal="right" vertical="center"/>
    </xf>
    <xf numFmtId="0" fontId="21" fillId="0" borderId="0" xfId="23" applyNumberFormat="1" applyFont="1" applyFill="1" applyAlignment="1">
      <alignment vertical="center"/>
    </xf>
    <xf numFmtId="0" fontId="16" fillId="0" borderId="0" xfId="23" applyNumberFormat="1" applyFont="1" applyFill="1" applyAlignment="1">
      <alignment vertical="center"/>
    </xf>
    <xf numFmtId="188" fontId="34" fillId="0" borderId="0" xfId="23" applyNumberFormat="1" applyFont="1" applyFill="1" applyAlignment="1">
      <alignment vertical="center"/>
    </xf>
    <xf numFmtId="188" fontId="21" fillId="0" borderId="0" xfId="23" applyNumberFormat="1" applyFont="1" applyFill="1" applyBorder="1" applyAlignment="1">
      <alignment vertical="center"/>
    </xf>
    <xf numFmtId="0" fontId="16" fillId="0" borderId="0" xfId="23" applyNumberFormat="1" applyFont="1" applyFill="1" applyBorder="1" applyAlignment="1">
      <alignment vertical="center"/>
    </xf>
    <xf numFmtId="0" fontId="21" fillId="0" borderId="0" xfId="23" applyNumberFormat="1" applyFont="1" applyFill="1" applyBorder="1" applyAlignment="1">
      <alignment vertical="center"/>
    </xf>
    <xf numFmtId="182" fontId="19" fillId="0" borderId="0" xfId="23" applyNumberFormat="1" applyFont="1" applyFill="1" applyBorder="1" applyAlignment="1">
      <alignment horizontal="right"/>
    </xf>
    <xf numFmtId="182" fontId="19" fillId="0" borderId="0" xfId="22" applyNumberFormat="1" applyFont="1" applyFill="1" applyBorder="1" applyAlignment="1" applyProtection="1">
      <alignment horizontal="right"/>
      <protection locked="0"/>
    </xf>
    <xf numFmtId="182" fontId="20" fillId="0" borderId="4" xfId="22" applyNumberFormat="1" applyFont="1" applyFill="1" applyBorder="1" applyAlignment="1" applyProtection="1">
      <alignment horizontal="left" vertical="center"/>
      <protection locked="0"/>
    </xf>
    <xf numFmtId="182" fontId="20" fillId="0" borderId="5" xfId="22" applyNumberFormat="1" applyFont="1" applyFill="1" applyBorder="1" applyAlignment="1">
      <alignment horizontal="left" vertical="center"/>
    </xf>
    <xf numFmtId="182" fontId="20" fillId="0" borderId="4" xfId="22" applyNumberFormat="1" applyFont="1" applyFill="1" applyBorder="1" applyAlignment="1" applyProtection="1">
      <alignment horizontal="right" vertical="center"/>
    </xf>
    <xf numFmtId="182" fontId="19" fillId="0" borderId="0" xfId="22" applyNumberFormat="1" applyFont="1" applyFill="1" applyBorder="1" applyAlignment="1">
      <alignment horizontal="right" vertical="center"/>
    </xf>
    <xf numFmtId="182" fontId="19" fillId="0" borderId="0" xfId="23" applyNumberFormat="1" applyFont="1" applyFill="1" applyBorder="1" applyAlignment="1" applyProtection="1">
      <alignment horizontal="right"/>
      <protection locked="0"/>
    </xf>
    <xf numFmtId="182" fontId="19" fillId="0" borderId="0" xfId="22" applyNumberFormat="1" applyFont="1" applyFill="1" applyBorder="1" applyAlignment="1" applyProtection="1">
      <alignment horizontal="right" vertical="center"/>
      <protection locked="0"/>
    </xf>
    <xf numFmtId="182" fontId="19" fillId="0" borderId="0" xfId="23" applyNumberFormat="1" applyFont="1" applyFill="1" applyBorder="1" applyAlignment="1" applyProtection="1">
      <alignment vertical="center"/>
    </xf>
    <xf numFmtId="182" fontId="45" fillId="0" borderId="0" xfId="23" applyNumberFormat="1" applyFont="1" applyFill="1" applyBorder="1" applyAlignment="1">
      <alignment horizontal="right" vertical="center"/>
    </xf>
    <xf numFmtId="182" fontId="20" fillId="0" borderId="0" xfId="22" applyNumberFormat="1" applyFont="1" applyFill="1" applyAlignment="1">
      <alignment vertical="center"/>
    </xf>
    <xf numFmtId="182" fontId="26" fillId="0" borderId="0" xfId="22" applyNumberFormat="1" applyFont="1" applyFill="1" applyAlignment="1">
      <alignment horizontal="centerContinuous" vertical="center"/>
    </xf>
    <xf numFmtId="182" fontId="26" fillId="0" borderId="0" xfId="22" applyNumberFormat="1" applyFont="1" applyFill="1" applyAlignment="1">
      <alignment vertical="center"/>
    </xf>
    <xf numFmtId="37" fontId="20" fillId="0" borderId="4" xfId="22" applyFont="1" applyFill="1" applyBorder="1" applyAlignment="1">
      <alignment vertical="center"/>
    </xf>
    <xf numFmtId="37" fontId="20" fillId="0" borderId="0" xfId="22" applyFont="1" applyFill="1" applyBorder="1" applyAlignment="1">
      <alignment horizontal="right" vertical="center"/>
    </xf>
    <xf numFmtId="0" fontId="20" fillId="0" borderId="0" xfId="20" applyFont="1" applyFill="1" applyAlignment="1">
      <alignment vertical="center" shrinkToFit="1"/>
    </xf>
    <xf numFmtId="0" fontId="14" fillId="0" borderId="0" xfId="20" applyFont="1" applyFill="1" applyAlignment="1">
      <alignment vertical="center" shrinkToFit="1"/>
    </xf>
    <xf numFmtId="0" fontId="20" fillId="0" borderId="0" xfId="20" applyFont="1" applyFill="1">
      <alignment vertical="center"/>
    </xf>
    <xf numFmtId="0" fontId="14" fillId="0" borderId="0" xfId="20" applyFont="1" applyFill="1">
      <alignment vertical="center"/>
    </xf>
    <xf numFmtId="0" fontId="20" fillId="0" borderId="0" xfId="20" applyFont="1" applyFill="1" applyBorder="1" applyAlignment="1">
      <alignment horizontal="right" vertical="center" wrapText="1"/>
    </xf>
    <xf numFmtId="0" fontId="39" fillId="0" borderId="0" xfId="20" applyFont="1" applyFill="1" applyAlignment="1">
      <alignment vertical="center"/>
    </xf>
    <xf numFmtId="0" fontId="40" fillId="0" borderId="0" xfId="20" applyFont="1" applyFill="1" applyAlignment="1">
      <alignment vertical="center"/>
    </xf>
    <xf numFmtId="0" fontId="20" fillId="0" borderId="0" xfId="20" applyFont="1" applyFill="1" applyAlignment="1">
      <alignment horizontal="right" vertical="center"/>
    </xf>
    <xf numFmtId="182" fontId="20" fillId="0" borderId="0" xfId="20" applyNumberFormat="1" applyFont="1" applyFill="1" applyAlignment="1">
      <alignment vertical="center"/>
    </xf>
    <xf numFmtId="182" fontId="36" fillId="0" borderId="0" xfId="20" applyNumberFormat="1" applyFont="1" applyFill="1" applyAlignment="1">
      <alignment vertical="center"/>
    </xf>
    <xf numFmtId="182" fontId="20" fillId="0" borderId="0" xfId="20" applyNumberFormat="1" applyFont="1" applyFill="1" applyAlignment="1">
      <alignment horizontal="right" vertical="center"/>
    </xf>
    <xf numFmtId="182" fontId="20" fillId="0" borderId="0" xfId="21" quotePrefix="1" applyNumberFormat="1" applyFont="1" applyFill="1" applyBorder="1" applyAlignment="1" applyProtection="1">
      <alignment horizontal="right" vertical="center"/>
      <protection locked="0"/>
    </xf>
    <xf numFmtId="182" fontId="20" fillId="0" borderId="4" xfId="22" applyNumberFormat="1" applyFont="1" applyFill="1" applyBorder="1" applyAlignment="1" applyProtection="1">
      <alignment vertical="center"/>
      <protection locked="0"/>
    </xf>
    <xf numFmtId="49" fontId="20" fillId="0" borderId="9" xfId="20" applyNumberFormat="1" applyFont="1" applyFill="1" applyBorder="1" applyAlignment="1">
      <alignment vertical="center" shrinkToFit="1"/>
    </xf>
    <xf numFmtId="182" fontId="45" fillId="0" borderId="9" xfId="23" applyNumberFormat="1" applyFont="1" applyFill="1" applyBorder="1" applyAlignment="1">
      <alignment vertical="center"/>
    </xf>
    <xf numFmtId="182" fontId="45" fillId="0" borderId="8" xfId="23" applyNumberFormat="1" applyFont="1" applyFill="1" applyBorder="1" applyAlignment="1">
      <alignment vertical="center"/>
    </xf>
    <xf numFmtId="182" fontId="42" fillId="0" borderId="9" xfId="23" applyNumberFormat="1" applyFont="1" applyFill="1" applyBorder="1" applyAlignment="1">
      <alignment vertical="center"/>
    </xf>
    <xf numFmtId="182" fontId="42" fillId="0" borderId="8" xfId="23" applyNumberFormat="1" applyFont="1" applyFill="1" applyBorder="1" applyAlignment="1">
      <alignment vertical="center"/>
    </xf>
    <xf numFmtId="182" fontId="20" fillId="0" borderId="0" xfId="20" applyNumberFormat="1" applyFont="1" applyFill="1" applyBorder="1" applyAlignment="1">
      <alignment horizontal="right" vertical="center" wrapText="1"/>
    </xf>
    <xf numFmtId="182" fontId="30" fillId="0" borderId="0" xfId="23" applyNumberFormat="1" applyFont="1" applyFill="1" applyAlignment="1"/>
    <xf numFmtId="182" fontId="30" fillId="0" borderId="0" xfId="23" applyNumberFormat="1" applyFont="1" applyFill="1" applyBorder="1" applyAlignment="1"/>
    <xf numFmtId="182" fontId="19" fillId="0" borderId="4" xfId="22" applyNumberFormat="1" applyFont="1" applyFill="1" applyBorder="1" applyAlignment="1">
      <alignment horizontal="center" vertical="center"/>
    </xf>
    <xf numFmtId="182" fontId="19" fillId="0" borderId="6" xfId="22" applyNumberFormat="1" applyFont="1" applyFill="1" applyBorder="1" applyAlignment="1">
      <alignment horizontal="center" vertical="center"/>
    </xf>
    <xf numFmtId="182" fontId="19" fillId="0" borderId="7" xfId="22" applyNumberFormat="1" applyFont="1" applyFill="1" applyBorder="1" applyAlignment="1" applyProtection="1">
      <alignment horizontal="center" vertical="center"/>
    </xf>
    <xf numFmtId="182" fontId="19" fillId="0" borderId="0" xfId="22" applyNumberFormat="1" applyFont="1" applyFill="1" applyAlignment="1">
      <alignment horizontal="center" vertical="center"/>
    </xf>
    <xf numFmtId="182" fontId="28" fillId="0" borderId="0" xfId="23" applyNumberFormat="1" applyFont="1" applyFill="1" applyAlignment="1" applyProtection="1">
      <alignment horizontal="center" vertical="center"/>
    </xf>
    <xf numFmtId="182" fontId="19" fillId="0" borderId="0" xfId="23" applyNumberFormat="1" applyFont="1" applyFill="1" applyAlignment="1" applyProtection="1">
      <alignment horizontal="center" vertical="center"/>
    </xf>
    <xf numFmtId="182" fontId="19" fillId="0" borderId="12" xfId="23" applyNumberFormat="1" applyFont="1" applyFill="1" applyBorder="1" applyAlignment="1" applyProtection="1">
      <alignment horizontal="center" vertical="center"/>
    </xf>
    <xf numFmtId="182" fontId="19" fillId="0" borderId="2" xfId="23" applyNumberFormat="1" applyFont="1" applyFill="1" applyBorder="1" applyAlignment="1" applyProtection="1">
      <alignment horizontal="center" vertical="center"/>
    </xf>
    <xf numFmtId="182" fontId="20" fillId="0" borderId="0" xfId="22" applyNumberFormat="1" applyFont="1" applyFill="1" applyAlignment="1">
      <alignment horizontal="center" vertical="center"/>
    </xf>
    <xf numFmtId="0" fontId="33" fillId="0" borderId="9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48" fillId="0" borderId="0" xfId="0" applyFont="1" applyFill="1" applyAlignment="1">
      <alignment vertical="center"/>
    </xf>
    <xf numFmtId="183" fontId="16" fillId="0" borderId="9" xfId="21" quotePrefix="1" applyNumberFormat="1" applyFont="1" applyFill="1" applyBorder="1" applyAlignment="1" applyProtection="1">
      <alignment horizontal="right" vertical="center"/>
      <protection locked="0"/>
    </xf>
    <xf numFmtId="182" fontId="16" fillId="0" borderId="0" xfId="22" applyNumberFormat="1" applyFont="1" applyFill="1" applyBorder="1" applyAlignment="1" applyProtection="1">
      <alignment horizontal="right" vertical="center"/>
    </xf>
    <xf numFmtId="183" fontId="16" fillId="0" borderId="8" xfId="21" quotePrefix="1" applyNumberFormat="1" applyFont="1" applyFill="1" applyBorder="1" applyAlignment="1" applyProtection="1">
      <alignment vertical="center"/>
      <protection locked="0"/>
    </xf>
    <xf numFmtId="182" fontId="16" fillId="0" borderId="8" xfId="22" applyNumberFormat="1" applyFont="1" applyFill="1" applyBorder="1" applyAlignment="1" applyProtection="1">
      <alignment horizontal="right"/>
    </xf>
    <xf numFmtId="182" fontId="16" fillId="0" borderId="0" xfId="22" applyNumberFormat="1" applyFont="1" applyFill="1" applyBorder="1" applyAlignment="1" applyProtection="1">
      <alignment horizontal="right"/>
    </xf>
    <xf numFmtId="182" fontId="16" fillId="0" borderId="0" xfId="22" applyNumberFormat="1" applyFont="1" applyFill="1" applyBorder="1" applyAlignment="1" applyProtection="1">
      <alignment horizontal="distributed"/>
    </xf>
    <xf numFmtId="182" fontId="16" fillId="0" borderId="8" xfId="22" applyNumberFormat="1" applyFont="1" applyFill="1" applyBorder="1" applyAlignment="1" applyProtection="1">
      <alignment horizontal="distributed"/>
    </xf>
    <xf numFmtId="182" fontId="19" fillId="0" borderId="8" xfId="23" applyNumberFormat="1" applyFont="1" applyFill="1" applyBorder="1" applyAlignment="1">
      <alignment horizontal="right"/>
    </xf>
    <xf numFmtId="182" fontId="32" fillId="0" borderId="8" xfId="22" applyNumberFormat="1" applyFont="1" applyFill="1" applyBorder="1" applyAlignment="1" applyProtection="1">
      <alignment horizontal="right"/>
    </xf>
    <xf numFmtId="182" fontId="32" fillId="0" borderId="0" xfId="23" applyNumberFormat="1" applyFont="1" applyFill="1" applyBorder="1" applyAlignment="1">
      <alignment horizontal="right"/>
    </xf>
    <xf numFmtId="182" fontId="32" fillId="0" borderId="0" xfId="22" applyNumberFormat="1" applyFont="1" applyFill="1" applyBorder="1" applyAlignment="1" applyProtection="1">
      <alignment horizontal="right"/>
    </xf>
    <xf numFmtId="0" fontId="49" fillId="0" borderId="0" xfId="0" applyFont="1" applyFill="1" applyAlignment="1">
      <alignment vertical="center"/>
    </xf>
    <xf numFmtId="187" fontId="19" fillId="0" borderId="0" xfId="23" applyNumberFormat="1" applyFont="1" applyFill="1" applyBorder="1" applyAlignment="1">
      <alignment horizontal="right" vertical="center"/>
    </xf>
    <xf numFmtId="182" fontId="32" fillId="0" borderId="0" xfId="23" applyNumberFormat="1" applyFont="1" applyFill="1" applyBorder="1" applyAlignment="1" applyProtection="1">
      <alignment vertical="center"/>
      <protection locked="0"/>
    </xf>
    <xf numFmtId="183" fontId="32" fillId="0" borderId="9" xfId="21" quotePrefix="1" applyNumberFormat="1" applyFont="1" applyFill="1" applyBorder="1" applyAlignment="1" applyProtection="1">
      <alignment horizontal="right" vertical="center"/>
      <protection locked="0"/>
    </xf>
    <xf numFmtId="182" fontId="32" fillId="0" borderId="0" xfId="23" applyNumberFormat="1" applyFont="1" applyFill="1" applyBorder="1" applyAlignment="1" applyProtection="1">
      <alignment horizontal="right" vertical="center"/>
      <protection locked="0"/>
    </xf>
    <xf numFmtId="182" fontId="32" fillId="0" borderId="0" xfId="22" applyNumberFormat="1" applyFont="1" applyFill="1" applyBorder="1" applyAlignment="1" applyProtection="1">
      <alignment horizontal="right" vertical="center"/>
    </xf>
    <xf numFmtId="182" fontId="32" fillId="0" borderId="0" xfId="23" applyNumberFormat="1" applyFont="1" applyFill="1" applyBorder="1" applyAlignment="1">
      <alignment vertical="center"/>
    </xf>
    <xf numFmtId="182" fontId="32" fillId="0" borderId="0" xfId="22" applyNumberFormat="1" applyFont="1" applyFill="1" applyBorder="1" applyAlignment="1">
      <alignment vertical="center"/>
    </xf>
    <xf numFmtId="182" fontId="32" fillId="0" borderId="0" xfId="23" applyNumberFormat="1" applyFont="1" applyFill="1" applyAlignment="1">
      <alignment vertical="center" shrinkToFit="1"/>
    </xf>
    <xf numFmtId="187" fontId="32" fillId="0" borderId="0" xfId="23" applyNumberFormat="1" applyFont="1" applyFill="1" applyBorder="1" applyAlignment="1">
      <alignment horizontal="right" vertical="center"/>
    </xf>
    <xf numFmtId="183" fontId="32" fillId="0" borderId="8" xfId="21" quotePrefix="1" applyNumberFormat="1" applyFont="1" applyFill="1" applyBorder="1" applyAlignment="1" applyProtection="1">
      <alignment horizontal="left" vertical="center"/>
      <protection locked="0"/>
    </xf>
    <xf numFmtId="182" fontId="46" fillId="0" borderId="0" xfId="23" applyNumberFormat="1" applyFont="1" applyFill="1" applyBorder="1" applyAlignment="1">
      <alignment vertical="center"/>
    </xf>
    <xf numFmtId="182" fontId="19" fillId="0" borderId="8" xfId="23" applyNumberFormat="1" applyFont="1" applyFill="1" applyBorder="1" applyAlignment="1" applyProtection="1">
      <alignment vertical="center"/>
    </xf>
    <xf numFmtId="182" fontId="32" fillId="0" borderId="0" xfId="23" applyNumberFormat="1" applyFont="1" applyFill="1" applyBorder="1" applyAlignment="1">
      <alignment horizontal="right" vertical="center"/>
    </xf>
    <xf numFmtId="182" fontId="43" fillId="0" borderId="0" xfId="23" applyNumberFormat="1" applyFont="1" applyFill="1" applyBorder="1" applyAlignment="1">
      <alignment vertical="center"/>
    </xf>
    <xf numFmtId="182" fontId="16" fillId="0" borderId="8" xfId="23" applyNumberFormat="1" applyFont="1" applyFill="1" applyBorder="1" applyAlignment="1" applyProtection="1"/>
    <xf numFmtId="182" fontId="16" fillId="0" borderId="0" xfId="23" applyNumberFormat="1" applyFont="1" applyFill="1" applyBorder="1" applyAlignment="1" applyProtection="1"/>
    <xf numFmtId="182" fontId="32" fillId="0" borderId="0" xfId="23" applyNumberFormat="1" applyFont="1" applyFill="1" applyBorder="1" applyAlignment="1" applyProtection="1">
      <protection locked="0"/>
    </xf>
    <xf numFmtId="189" fontId="32" fillId="0" borderId="0" xfId="23" applyNumberFormat="1" applyFont="1" applyFill="1" applyBorder="1" applyAlignment="1" applyProtection="1"/>
    <xf numFmtId="182" fontId="16" fillId="0" borderId="9" xfId="22" applyNumberFormat="1" applyFont="1" applyFill="1" applyBorder="1" applyAlignment="1" applyProtection="1">
      <alignment horizontal="right"/>
    </xf>
    <xf numFmtId="182" fontId="16" fillId="0" borderId="8" xfId="22" applyNumberFormat="1" applyFont="1" applyFill="1" applyBorder="1" applyAlignment="1" applyProtection="1"/>
    <xf numFmtId="182" fontId="16" fillId="0" borderId="0" xfId="22" applyNumberFormat="1" applyFont="1" applyFill="1" applyBorder="1" applyAlignment="1" applyProtection="1"/>
    <xf numFmtId="182" fontId="19" fillId="0" borderId="0" xfId="23" applyNumberFormat="1" applyFont="1" applyFill="1" applyBorder="1" applyAlignment="1" applyProtection="1"/>
    <xf numFmtId="189" fontId="19" fillId="0" borderId="0" xfId="23" applyNumberFormat="1" applyFont="1" applyFill="1" applyBorder="1" applyAlignment="1" applyProtection="1"/>
    <xf numFmtId="182" fontId="19" fillId="0" borderId="8" xfId="23" applyNumberFormat="1" applyFont="1" applyFill="1" applyBorder="1" applyAlignment="1" applyProtection="1"/>
    <xf numFmtId="182" fontId="16" fillId="0" borderId="0" xfId="23" applyNumberFormat="1" applyFont="1" applyFill="1" applyBorder="1" applyAlignment="1" applyProtection="1">
      <alignment vertical="center"/>
      <protection locked="0"/>
    </xf>
    <xf numFmtId="182" fontId="16" fillId="0" borderId="8" xfId="23" applyNumberFormat="1" applyFont="1" applyFill="1" applyBorder="1" applyAlignment="1" applyProtection="1">
      <alignment horizontal="right" vertical="center"/>
    </xf>
    <xf numFmtId="182" fontId="16" fillId="0" borderId="0" xfId="23" applyNumberFormat="1" applyFont="1" applyFill="1" applyBorder="1" applyAlignment="1" applyProtection="1">
      <alignment horizontal="right" vertical="center"/>
    </xf>
    <xf numFmtId="182" fontId="45" fillId="0" borderId="8" xfId="23" applyNumberFormat="1" applyFont="1" applyFill="1" applyBorder="1" applyAlignment="1">
      <alignment horizontal="right" vertical="center"/>
    </xf>
    <xf numFmtId="182" fontId="19" fillId="0" borderId="8" xfId="23" applyNumberFormat="1" applyFont="1" applyFill="1" applyBorder="1" applyAlignment="1" applyProtection="1">
      <alignment horizontal="right" vertical="center"/>
    </xf>
    <xf numFmtId="182" fontId="41" fillId="0" borderId="0" xfId="23" applyNumberFormat="1" applyFont="1" applyFill="1" applyAlignment="1">
      <alignment horizontal="right" vertical="center"/>
    </xf>
    <xf numFmtId="182" fontId="16" fillId="0" borderId="8" xfId="23" applyNumberFormat="1" applyFont="1" applyFill="1" applyBorder="1" applyAlignment="1" applyProtection="1">
      <alignment horizontal="right"/>
    </xf>
    <xf numFmtId="182" fontId="16" fillId="0" borderId="0" xfId="23" applyNumberFormat="1" applyFont="1" applyFill="1" applyBorder="1" applyAlignment="1" applyProtection="1">
      <alignment horizontal="right"/>
    </xf>
    <xf numFmtId="182" fontId="16" fillId="0" borderId="0" xfId="22" applyNumberFormat="1" applyFont="1" applyFill="1" applyBorder="1" applyAlignment="1">
      <alignment shrinkToFit="1"/>
    </xf>
    <xf numFmtId="182" fontId="16" fillId="0" borderId="9" xfId="22" applyNumberFormat="1" applyFont="1" applyFill="1" applyBorder="1" applyAlignment="1" applyProtection="1">
      <alignment shrinkToFit="1"/>
    </xf>
    <xf numFmtId="182" fontId="16" fillId="0" borderId="8" xfId="22" applyNumberFormat="1" applyFont="1" applyFill="1" applyBorder="1" applyAlignment="1" applyProtection="1">
      <alignment shrinkToFit="1"/>
    </xf>
    <xf numFmtId="182" fontId="19" fillId="0" borderId="8" xfId="23" applyNumberFormat="1" applyFont="1" applyFill="1" applyBorder="1" applyAlignment="1" applyProtection="1">
      <alignment horizontal="right"/>
    </xf>
    <xf numFmtId="182" fontId="19" fillId="0" borderId="0" xfId="23" applyNumberFormat="1" applyFont="1" applyFill="1" applyBorder="1" applyAlignment="1" applyProtection="1">
      <alignment horizontal="right"/>
    </xf>
    <xf numFmtId="182" fontId="16" fillId="0" borderId="0" xfId="23" applyNumberFormat="1" applyFont="1" applyFill="1" applyBorder="1" applyAlignment="1" applyProtection="1">
      <alignment horizontal="right"/>
      <protection locked="0"/>
    </xf>
    <xf numFmtId="182" fontId="32" fillId="0" borderId="0" xfId="23" applyNumberFormat="1" applyFont="1" applyFill="1" applyBorder="1" applyAlignment="1" applyProtection="1">
      <alignment horizontal="right"/>
    </xf>
    <xf numFmtId="182" fontId="32" fillId="0" borderId="0" xfId="23" applyNumberFormat="1" applyFont="1" applyFill="1" applyBorder="1" applyAlignment="1" applyProtection="1">
      <alignment horizontal="right"/>
      <protection locked="0"/>
    </xf>
    <xf numFmtId="182" fontId="47" fillId="0" borderId="0" xfId="23" applyNumberFormat="1" applyFont="1" applyFill="1" applyBorder="1" applyAlignment="1" applyProtection="1">
      <alignment horizontal="right"/>
    </xf>
    <xf numFmtId="182" fontId="47" fillId="0" borderId="0" xfId="23" applyNumberFormat="1" applyFont="1" applyFill="1" applyBorder="1" applyAlignment="1" applyProtection="1">
      <alignment horizontal="right"/>
      <protection locked="0"/>
    </xf>
    <xf numFmtId="0" fontId="20" fillId="0" borderId="8" xfId="20" applyFont="1" applyFill="1" applyBorder="1" applyAlignment="1">
      <alignment horizontal="center" vertical="center" wrapText="1"/>
    </xf>
    <xf numFmtId="0" fontId="20" fillId="0" borderId="8" xfId="20" applyFont="1" applyFill="1" applyBorder="1" applyAlignment="1">
      <alignment horizontal="right" vertical="center" wrapText="1"/>
    </xf>
    <xf numFmtId="49" fontId="39" fillId="0" borderId="0" xfId="20" applyNumberFormat="1" applyFont="1" applyFill="1" applyAlignment="1">
      <alignment horizontal="right" vertical="center" shrinkToFit="1"/>
    </xf>
    <xf numFmtId="0" fontId="39" fillId="0" borderId="8" xfId="20" applyFont="1" applyFill="1" applyBorder="1" applyAlignment="1">
      <alignment vertical="center"/>
    </xf>
    <xf numFmtId="182" fontId="39" fillId="0" borderId="0" xfId="20" applyNumberFormat="1" applyFont="1" applyFill="1" applyAlignment="1">
      <alignment vertical="center"/>
    </xf>
    <xf numFmtId="0" fontId="20" fillId="0" borderId="8" xfId="20" applyFont="1" applyFill="1" applyBorder="1" applyAlignment="1">
      <alignment vertical="center"/>
    </xf>
    <xf numFmtId="0" fontId="20" fillId="0" borderId="0" xfId="20" applyFont="1" applyFill="1" applyBorder="1" applyAlignment="1">
      <alignment vertical="center"/>
    </xf>
    <xf numFmtId="182" fontId="20" fillId="0" borderId="0" xfId="20" applyNumberFormat="1" applyFont="1" applyFill="1" applyBorder="1" applyAlignment="1">
      <alignment vertical="center"/>
    </xf>
    <xf numFmtId="0" fontId="20" fillId="0" borderId="13" xfId="20" applyFont="1" applyFill="1" applyBorder="1" applyAlignment="1">
      <alignment horizontal="center" vertical="center"/>
    </xf>
    <xf numFmtId="182" fontId="20" fillId="0" borderId="8" xfId="20" applyNumberFormat="1" applyFont="1" applyFill="1" applyBorder="1" applyAlignment="1">
      <alignment vertical="center"/>
    </xf>
    <xf numFmtId="185" fontId="39" fillId="0" borderId="0" xfId="21" quotePrefix="1" applyNumberFormat="1" applyFont="1" applyFill="1" applyBorder="1" applyAlignment="1" applyProtection="1">
      <alignment horizontal="right" vertical="center"/>
      <protection locked="0"/>
    </xf>
    <xf numFmtId="182" fontId="39" fillId="0" borderId="8" xfId="20" applyNumberFormat="1" applyFont="1" applyFill="1" applyBorder="1" applyAlignment="1">
      <alignment horizontal="right" vertical="center"/>
    </xf>
    <xf numFmtId="182" fontId="39" fillId="0" borderId="0" xfId="20" applyNumberFormat="1" applyFont="1" applyFill="1" applyAlignment="1">
      <alignment horizontal="right" vertical="center"/>
    </xf>
    <xf numFmtId="182" fontId="36" fillId="0" borderId="8" xfId="20" applyNumberFormat="1" applyFont="1" applyFill="1" applyBorder="1" applyAlignment="1">
      <alignment vertical="center"/>
    </xf>
    <xf numFmtId="182" fontId="20" fillId="0" borderId="8" xfId="20" applyNumberFormat="1" applyFont="1" applyFill="1" applyBorder="1" applyAlignment="1">
      <alignment horizontal="right" vertical="center"/>
    </xf>
    <xf numFmtId="0" fontId="20" fillId="0" borderId="14" xfId="20" applyFont="1" applyFill="1" applyBorder="1" applyAlignment="1">
      <alignment horizontal="center" vertical="center" wrapText="1"/>
    </xf>
    <xf numFmtId="185" fontId="39" fillId="0" borderId="9" xfId="21" quotePrefix="1" applyNumberFormat="1" applyFont="1" applyFill="1" applyBorder="1" applyAlignment="1" applyProtection="1">
      <alignment horizontal="right" vertical="center"/>
      <protection locked="0"/>
    </xf>
    <xf numFmtId="182" fontId="0" fillId="0" borderId="0" xfId="23" applyNumberFormat="1" applyFont="1" applyFill="1" applyAlignment="1">
      <alignment vertical="center"/>
    </xf>
    <xf numFmtId="182" fontId="19" fillId="0" borderId="0" xfId="23" applyNumberFormat="1" applyFont="1" applyFill="1" applyAlignment="1">
      <alignment vertical="center"/>
    </xf>
    <xf numFmtId="182" fontId="20" fillId="0" borderId="0" xfId="23" applyNumberFormat="1" applyFont="1" applyFill="1" applyAlignment="1">
      <alignment vertical="center"/>
    </xf>
    <xf numFmtId="183" fontId="19" fillId="0" borderId="9" xfId="21" quotePrefix="1" applyNumberFormat="1" applyFont="1" applyFill="1" applyBorder="1" applyAlignment="1" applyProtection="1">
      <alignment horizontal="right" vertical="center"/>
      <protection locked="0"/>
    </xf>
    <xf numFmtId="49" fontId="20" fillId="0" borderId="0" xfId="20" applyNumberFormat="1" applyFont="1" applyFill="1" applyAlignment="1">
      <alignment horizontal="right" vertical="center" shrinkToFit="1"/>
    </xf>
    <xf numFmtId="182" fontId="16" fillId="0" borderId="0" xfId="22" applyNumberFormat="1" applyFont="1" applyFill="1" applyBorder="1" applyAlignment="1" applyProtection="1">
      <alignment horizontal="left"/>
    </xf>
    <xf numFmtId="0" fontId="16" fillId="0" borderId="0" xfId="21" applyFont="1" applyFill="1" applyBorder="1" applyAlignment="1">
      <alignment horizontal="left"/>
    </xf>
    <xf numFmtId="182" fontId="16" fillId="0" borderId="8" xfId="22" applyNumberFormat="1" applyFont="1" applyFill="1" applyBorder="1" applyAlignment="1" applyProtection="1">
      <alignment horizontal="right"/>
    </xf>
    <xf numFmtId="37" fontId="16" fillId="0" borderId="0" xfId="22" applyFont="1" applyFill="1" applyBorder="1" applyAlignment="1">
      <alignment horizontal="right"/>
    </xf>
    <xf numFmtId="37" fontId="16" fillId="0" borderId="0" xfId="22" applyFont="1" applyFill="1" applyBorder="1" applyAlignment="1">
      <alignment horizontal="left"/>
    </xf>
    <xf numFmtId="182" fontId="19" fillId="0" borderId="0" xfId="22" applyNumberFormat="1" applyFont="1" applyFill="1" applyAlignment="1">
      <alignment horizontal="center" vertical="center"/>
    </xf>
    <xf numFmtId="0" fontId="48" fillId="0" borderId="0" xfId="0" applyFont="1" applyFill="1" applyAlignment="1">
      <alignment vertical="center"/>
    </xf>
    <xf numFmtId="182" fontId="19" fillId="0" borderId="10" xfId="22" applyNumberFormat="1" applyFont="1" applyFill="1" applyBorder="1" applyAlignment="1" applyProtection="1">
      <alignment horizontal="center" vertical="center" wrapText="1"/>
    </xf>
    <xf numFmtId="182" fontId="19" fillId="0" borderId="10" xfId="22" applyNumberFormat="1" applyFont="1" applyFill="1" applyBorder="1" applyAlignment="1" applyProtection="1">
      <alignment horizontal="center" vertical="center"/>
    </xf>
    <xf numFmtId="182" fontId="19" fillId="0" borderId="0" xfId="22" applyNumberFormat="1" applyFont="1" applyFill="1" applyBorder="1" applyAlignment="1" applyProtection="1">
      <alignment horizontal="center" vertical="center"/>
    </xf>
    <xf numFmtId="182" fontId="19" fillId="0" borderId="4" xfId="22" applyNumberFormat="1" applyFont="1" applyFill="1" applyBorder="1" applyAlignment="1" applyProtection="1">
      <alignment horizontal="center" vertical="center"/>
    </xf>
    <xf numFmtId="182" fontId="19" fillId="0" borderId="12" xfId="22" applyNumberFormat="1" applyFont="1" applyFill="1" applyBorder="1" applyAlignment="1" applyProtection="1">
      <alignment horizontal="center" vertical="center"/>
    </xf>
    <xf numFmtId="182" fontId="19" fillId="0" borderId="2" xfId="22" applyNumberFormat="1" applyFont="1" applyFill="1" applyBorder="1" applyAlignment="1" applyProtection="1">
      <alignment horizontal="center" vertical="center"/>
    </xf>
    <xf numFmtId="182" fontId="19" fillId="0" borderId="14" xfId="22" applyNumberFormat="1" applyFont="1" applyFill="1" applyBorder="1" applyAlignment="1" applyProtection="1">
      <alignment horizontal="center" vertical="center"/>
    </xf>
    <xf numFmtId="182" fontId="19" fillId="0" borderId="12" xfId="22" applyNumberFormat="1" applyFont="1" applyFill="1" applyBorder="1" applyAlignment="1">
      <alignment horizontal="center" vertical="center"/>
    </xf>
    <xf numFmtId="182" fontId="19" fillId="0" borderId="2" xfId="22" applyNumberFormat="1" applyFont="1" applyFill="1" applyBorder="1" applyAlignment="1">
      <alignment horizontal="center" vertical="center"/>
    </xf>
    <xf numFmtId="182" fontId="19" fillId="0" borderId="13" xfId="22" applyNumberFormat="1" applyFont="1" applyFill="1" applyBorder="1" applyAlignment="1">
      <alignment horizontal="center" vertical="center"/>
    </xf>
    <xf numFmtId="182" fontId="19" fillId="0" borderId="7" xfId="22" applyNumberFormat="1" applyFont="1" applyFill="1" applyBorder="1" applyAlignment="1">
      <alignment horizontal="center" vertical="center"/>
    </xf>
    <xf numFmtId="182" fontId="19" fillId="0" borderId="15" xfId="22" applyNumberFormat="1" applyFont="1" applyFill="1" applyBorder="1" applyAlignment="1">
      <alignment horizontal="center" vertical="center"/>
    </xf>
    <xf numFmtId="182" fontId="19" fillId="0" borderId="16" xfId="22" applyNumberFormat="1" applyFont="1" applyFill="1" applyBorder="1" applyAlignment="1">
      <alignment horizontal="center" vertical="center"/>
    </xf>
    <xf numFmtId="182" fontId="19" fillId="0" borderId="3" xfId="22" applyNumberFormat="1" applyFont="1" applyFill="1" applyBorder="1" applyAlignment="1">
      <alignment horizontal="center" vertical="center"/>
    </xf>
    <xf numFmtId="182" fontId="19" fillId="0" borderId="15" xfId="22" applyNumberFormat="1" applyFont="1" applyFill="1" applyBorder="1" applyAlignment="1">
      <alignment horizontal="center" vertical="center" wrapText="1"/>
    </xf>
    <xf numFmtId="182" fontId="19" fillId="0" borderId="16" xfId="22" applyNumberFormat="1" applyFont="1" applyFill="1" applyBorder="1" applyAlignment="1">
      <alignment horizontal="center" vertical="center" wrapText="1"/>
    </xf>
    <xf numFmtId="182" fontId="19" fillId="0" borderId="11" xfId="22" applyNumberFormat="1" applyFont="1" applyFill="1" applyBorder="1" applyAlignment="1" applyProtection="1">
      <alignment horizontal="center" vertical="center"/>
    </xf>
    <xf numFmtId="182" fontId="19" fillId="0" borderId="6" xfId="22" applyNumberFormat="1" applyFont="1" applyFill="1" applyBorder="1" applyAlignment="1" applyProtection="1">
      <alignment horizontal="center" vertical="center"/>
    </xf>
    <xf numFmtId="182" fontId="19" fillId="0" borderId="13" xfId="22" applyNumberFormat="1" applyFont="1" applyFill="1" applyBorder="1" applyAlignment="1" applyProtection="1">
      <alignment horizontal="center" vertical="center"/>
    </xf>
    <xf numFmtId="182" fontId="19" fillId="0" borderId="7" xfId="22" applyNumberFormat="1" applyFont="1" applyFill="1" applyBorder="1" applyAlignment="1" applyProtection="1">
      <alignment horizontal="center" vertical="center"/>
    </xf>
    <xf numFmtId="182" fontId="19" fillId="0" borderId="12" xfId="22" applyNumberFormat="1" applyFont="1" applyFill="1" applyBorder="1" applyAlignment="1">
      <alignment horizontal="center" vertical="center" wrapText="1"/>
    </xf>
    <xf numFmtId="182" fontId="19" fillId="0" borderId="2" xfId="22" applyNumberFormat="1" applyFont="1" applyFill="1" applyBorder="1" applyAlignment="1">
      <alignment horizontal="center" vertical="center" wrapText="1"/>
    </xf>
    <xf numFmtId="182" fontId="19" fillId="0" borderId="14" xfId="22" applyNumberFormat="1" applyFont="1" applyFill="1" applyBorder="1" applyAlignment="1">
      <alignment horizontal="center" vertical="center" wrapText="1"/>
    </xf>
    <xf numFmtId="182" fontId="19" fillId="0" borderId="17" xfId="22" applyNumberFormat="1" applyFont="1" applyFill="1" applyBorder="1" applyAlignment="1">
      <alignment horizontal="center" vertical="center"/>
    </xf>
    <xf numFmtId="182" fontId="19" fillId="0" borderId="8" xfId="22" applyNumberFormat="1" applyFont="1" applyFill="1" applyBorder="1" applyAlignment="1">
      <alignment horizontal="center" vertical="center"/>
    </xf>
    <xf numFmtId="182" fontId="19" fillId="0" borderId="0" xfId="22" applyNumberFormat="1" applyFont="1" applyFill="1" applyBorder="1" applyAlignment="1">
      <alignment horizontal="center" vertical="center"/>
    </xf>
    <xf numFmtId="182" fontId="19" fillId="0" borderId="9" xfId="22" applyNumberFormat="1" applyFont="1" applyFill="1" applyBorder="1" applyAlignment="1">
      <alignment horizontal="center" vertical="center"/>
    </xf>
    <xf numFmtId="182" fontId="19" fillId="0" borderId="4" xfId="22" applyNumberFormat="1" applyFont="1" applyFill="1" applyBorder="1" applyAlignment="1">
      <alignment horizontal="center" vertical="center"/>
    </xf>
    <xf numFmtId="182" fontId="19" fillId="0" borderId="6" xfId="22" applyNumberFormat="1" applyFont="1" applyFill="1" applyBorder="1" applyAlignment="1">
      <alignment horizontal="center" vertical="center"/>
    </xf>
    <xf numFmtId="182" fontId="16" fillId="0" borderId="0" xfId="22" applyNumberFormat="1" applyFont="1" applyFill="1" applyBorder="1" applyAlignment="1" applyProtection="1"/>
    <xf numFmtId="37" fontId="16" fillId="0" borderId="0" xfId="22" applyFont="1" applyFill="1" applyBorder="1" applyAlignment="1"/>
    <xf numFmtId="0" fontId="16" fillId="0" borderId="0" xfId="21" applyFont="1" applyFill="1" applyBorder="1" applyAlignment="1"/>
    <xf numFmtId="182" fontId="16" fillId="0" borderId="8" xfId="22" applyNumberFormat="1" applyFont="1" applyFill="1" applyBorder="1" applyAlignment="1">
      <alignment horizontal="right"/>
    </xf>
    <xf numFmtId="0" fontId="18" fillId="0" borderId="0" xfId="21" applyFont="1" applyFill="1" applyBorder="1" applyAlignment="1">
      <alignment horizontal="right"/>
    </xf>
    <xf numFmtId="37" fontId="18" fillId="0" borderId="0" xfId="22" applyFont="1" applyFill="1" applyBorder="1" applyAlignment="1">
      <alignment horizontal="right"/>
    </xf>
    <xf numFmtId="182" fontId="19" fillId="0" borderId="17" xfId="22" applyNumberFormat="1" applyFont="1" applyFill="1" applyBorder="1" applyAlignment="1">
      <alignment horizontal="center" vertical="center" wrapText="1"/>
    </xf>
    <xf numFmtId="182" fontId="19" fillId="0" borderId="13" xfId="22" applyNumberFormat="1" applyFont="1" applyFill="1" applyBorder="1" applyAlignment="1" applyProtection="1">
      <alignment horizontal="center" vertical="center" wrapText="1"/>
    </xf>
    <xf numFmtId="182" fontId="19" fillId="0" borderId="8" xfId="22" applyNumberFormat="1" applyFont="1" applyFill="1" applyBorder="1" applyAlignment="1" applyProtection="1">
      <alignment horizontal="center" vertical="center"/>
    </xf>
    <xf numFmtId="182" fontId="16" fillId="0" borderId="0" xfId="22" applyNumberFormat="1" applyFont="1" applyFill="1" applyBorder="1" applyAlignment="1" applyProtection="1">
      <alignment horizontal="right"/>
    </xf>
    <xf numFmtId="182" fontId="19" fillId="0" borderId="15" xfId="23" applyNumberFormat="1" applyFont="1" applyFill="1" applyBorder="1" applyAlignment="1" applyProtection="1">
      <alignment horizontal="center" vertical="center" wrapText="1"/>
    </xf>
    <xf numFmtId="182" fontId="19" fillId="0" borderId="17" xfId="23" applyNumberFormat="1" applyFont="1" applyFill="1" applyBorder="1" applyAlignment="1" applyProtection="1">
      <alignment horizontal="center" vertical="center"/>
    </xf>
    <xf numFmtId="182" fontId="19" fillId="0" borderId="16" xfId="23" applyNumberFormat="1" applyFont="1" applyFill="1" applyBorder="1" applyAlignment="1" applyProtection="1">
      <alignment horizontal="center" vertical="center"/>
    </xf>
    <xf numFmtId="182" fontId="19" fillId="0" borderId="13" xfId="23" applyNumberFormat="1" applyFont="1" applyFill="1" applyBorder="1" applyAlignment="1" applyProtection="1">
      <alignment horizontal="center" vertical="center" wrapText="1"/>
    </xf>
    <xf numFmtId="182" fontId="19" fillId="0" borderId="10" xfId="23" applyNumberFormat="1" applyFont="1" applyFill="1" applyBorder="1" applyAlignment="1" applyProtection="1">
      <alignment horizontal="center" vertical="center" wrapText="1"/>
    </xf>
    <xf numFmtId="182" fontId="19" fillId="0" borderId="8" xfId="23" applyNumberFormat="1" applyFont="1" applyFill="1" applyBorder="1" applyAlignment="1" applyProtection="1">
      <alignment horizontal="center" vertical="center" wrapText="1"/>
    </xf>
    <xf numFmtId="182" fontId="19" fillId="0" borderId="0" xfId="23" applyNumberFormat="1" applyFont="1" applyFill="1" applyBorder="1" applyAlignment="1" applyProtection="1">
      <alignment horizontal="center" vertical="center" wrapText="1"/>
    </xf>
    <xf numFmtId="182" fontId="19" fillId="0" borderId="7" xfId="23" applyNumberFormat="1" applyFont="1" applyFill="1" applyBorder="1" applyAlignment="1" applyProtection="1">
      <alignment horizontal="center" vertical="center" wrapText="1"/>
    </xf>
    <xf numFmtId="182" fontId="19" fillId="0" borderId="4" xfId="23" applyNumberFormat="1" applyFont="1" applyFill="1" applyBorder="1" applyAlignment="1" applyProtection="1">
      <alignment horizontal="center" vertical="center" wrapText="1"/>
    </xf>
    <xf numFmtId="182" fontId="28" fillId="0" borderId="0" xfId="23" applyNumberFormat="1" applyFont="1" applyFill="1" applyAlignment="1" applyProtection="1">
      <alignment horizontal="center" vertical="center"/>
    </xf>
    <xf numFmtId="0" fontId="49" fillId="0" borderId="0" xfId="0" applyFont="1" applyFill="1" applyAlignment="1">
      <alignment vertical="center"/>
    </xf>
    <xf numFmtId="182" fontId="16" fillId="0" borderId="8" xfId="23" applyNumberFormat="1" applyFont="1" applyFill="1" applyBorder="1" applyAlignment="1" applyProtection="1">
      <alignment horizontal="right"/>
    </xf>
    <xf numFmtId="182" fontId="16" fillId="0" borderId="0" xfId="23" applyNumberFormat="1" applyFont="1" applyFill="1" applyBorder="1" applyAlignment="1" applyProtection="1">
      <alignment horizontal="right"/>
    </xf>
    <xf numFmtId="182" fontId="19" fillId="0" borderId="12" xfId="23" applyNumberFormat="1" applyFont="1" applyFill="1" applyBorder="1" applyAlignment="1" applyProtection="1">
      <alignment horizontal="center" vertical="center"/>
    </xf>
    <xf numFmtId="182" fontId="19" fillId="0" borderId="2" xfId="23" applyNumberFormat="1" applyFont="1" applyFill="1" applyBorder="1" applyAlignment="1" applyProtection="1">
      <alignment horizontal="center" vertical="center"/>
    </xf>
    <xf numFmtId="182" fontId="19" fillId="0" borderId="14" xfId="23" applyNumberFormat="1" applyFont="1" applyFill="1" applyBorder="1" applyAlignment="1" applyProtection="1">
      <alignment horizontal="center" vertical="center"/>
    </xf>
    <xf numFmtId="182" fontId="16" fillId="0" borderId="9" xfId="22" applyNumberFormat="1" applyFont="1" applyFill="1" applyBorder="1" applyAlignment="1" applyProtection="1">
      <alignment horizontal="left"/>
    </xf>
    <xf numFmtId="37" fontId="16" fillId="0" borderId="9" xfId="22" applyFont="1" applyFill="1" applyBorder="1" applyAlignment="1">
      <alignment horizontal="left"/>
    </xf>
    <xf numFmtId="182" fontId="19" fillId="0" borderId="13" xfId="23" applyNumberFormat="1" applyFont="1" applyFill="1" applyBorder="1" applyAlignment="1" applyProtection="1">
      <alignment horizontal="center" vertical="center"/>
    </xf>
    <xf numFmtId="182" fontId="19" fillId="0" borderId="10" xfId="23" applyNumberFormat="1" applyFont="1" applyFill="1" applyBorder="1" applyAlignment="1" applyProtection="1">
      <alignment horizontal="center" vertical="center"/>
    </xf>
    <xf numFmtId="182" fontId="19" fillId="0" borderId="11" xfId="23" applyNumberFormat="1" applyFont="1" applyFill="1" applyBorder="1" applyAlignment="1" applyProtection="1">
      <alignment horizontal="center" vertical="center"/>
    </xf>
    <xf numFmtId="182" fontId="19" fillId="0" borderId="7" xfId="23" applyNumberFormat="1" applyFont="1" applyFill="1" applyBorder="1" applyAlignment="1" applyProtection="1">
      <alignment horizontal="center" vertical="center"/>
    </xf>
    <xf numFmtId="182" fontId="19" fillId="0" borderId="4" xfId="23" applyNumberFormat="1" applyFont="1" applyFill="1" applyBorder="1" applyAlignment="1" applyProtection="1">
      <alignment horizontal="center" vertical="center"/>
    </xf>
    <xf numFmtId="182" fontId="19" fillId="0" borderId="6" xfId="23" applyNumberFormat="1" applyFont="1" applyFill="1" applyBorder="1" applyAlignment="1" applyProtection="1">
      <alignment horizontal="center" vertical="center"/>
    </xf>
    <xf numFmtId="182" fontId="19" fillId="0" borderId="2" xfId="23" applyNumberFormat="1" applyFont="1" applyFill="1" applyBorder="1" applyAlignment="1" applyProtection="1">
      <alignment horizontal="center" vertical="center" shrinkToFit="1"/>
    </xf>
    <xf numFmtId="182" fontId="19" fillId="0" borderId="14" xfId="23" applyNumberFormat="1" applyFont="1" applyFill="1" applyBorder="1" applyAlignment="1" applyProtection="1">
      <alignment horizontal="center" vertical="center" shrinkToFit="1"/>
    </xf>
    <xf numFmtId="182" fontId="19" fillId="0" borderId="12" xfId="23" applyNumberFormat="1" applyFont="1" applyFill="1" applyBorder="1" applyAlignment="1" applyProtection="1">
      <alignment horizontal="center" vertical="center" wrapText="1"/>
    </xf>
    <xf numFmtId="182" fontId="19" fillId="0" borderId="11" xfId="23" applyNumberFormat="1" applyFont="1" applyFill="1" applyBorder="1" applyAlignment="1" applyProtection="1">
      <alignment horizontal="center" vertical="center" wrapText="1"/>
    </xf>
    <xf numFmtId="182" fontId="19" fillId="0" borderId="9" xfId="23" applyNumberFormat="1" applyFont="1" applyFill="1" applyBorder="1" applyAlignment="1" applyProtection="1">
      <alignment horizontal="center" vertical="center" wrapText="1"/>
    </xf>
    <xf numFmtId="182" fontId="19" fillId="0" borderId="6" xfId="23" applyNumberFormat="1" applyFont="1" applyFill="1" applyBorder="1" applyAlignment="1" applyProtection="1">
      <alignment horizontal="center" vertical="center" wrapText="1"/>
    </xf>
    <xf numFmtId="182" fontId="19" fillId="0" borderId="0" xfId="23" applyNumberFormat="1" applyFont="1" applyFill="1" applyAlignment="1" applyProtection="1">
      <alignment horizontal="center" vertical="center"/>
    </xf>
    <xf numFmtId="182" fontId="19" fillId="0" borderId="13" xfId="23" applyNumberFormat="1" applyFont="1" applyFill="1" applyBorder="1" applyAlignment="1" applyProtection="1">
      <alignment horizontal="center" vertical="center" shrinkToFit="1"/>
    </xf>
    <xf numFmtId="182" fontId="19" fillId="0" borderId="11" xfId="23" applyNumberFormat="1" applyFont="1" applyFill="1" applyBorder="1" applyAlignment="1" applyProtection="1">
      <alignment horizontal="center" vertical="center" shrinkToFit="1"/>
    </xf>
    <xf numFmtId="182" fontId="19" fillId="0" borderId="7" xfId="23" applyNumberFormat="1" applyFont="1" applyFill="1" applyBorder="1" applyAlignment="1" applyProtection="1">
      <alignment horizontal="center" vertical="center" shrinkToFit="1"/>
    </xf>
    <xf numFmtId="182" fontId="19" fillId="0" borderId="6" xfId="23" applyNumberFormat="1" applyFont="1" applyFill="1" applyBorder="1" applyAlignment="1" applyProtection="1">
      <alignment horizontal="center" vertical="center" shrinkToFit="1"/>
    </xf>
    <xf numFmtId="182" fontId="19" fillId="0" borderId="13" xfId="23" applyNumberFormat="1" applyFont="1" applyFill="1" applyBorder="1" applyAlignment="1" applyProtection="1">
      <alignment horizontal="center" vertical="center" wrapText="1" shrinkToFit="1"/>
    </xf>
    <xf numFmtId="0" fontId="48" fillId="0" borderId="11" xfId="0" applyFont="1" applyFill="1" applyBorder="1" applyAlignment="1">
      <alignment horizontal="center" vertical="center"/>
    </xf>
    <xf numFmtId="0" fontId="48" fillId="0" borderId="0" xfId="0" applyFont="1" applyFill="1" applyBorder="1" applyAlignment="1">
      <alignment horizontal="center" vertical="center"/>
    </xf>
    <xf numFmtId="0" fontId="48" fillId="0" borderId="9" xfId="0" applyFont="1" applyFill="1" applyBorder="1" applyAlignment="1">
      <alignment horizontal="center" vertical="center"/>
    </xf>
    <xf numFmtId="0" fontId="48" fillId="0" borderId="4" xfId="0" applyFont="1" applyFill="1" applyBorder="1" applyAlignment="1">
      <alignment horizontal="center" vertical="center"/>
    </xf>
    <xf numFmtId="0" fontId="48" fillId="0" borderId="6" xfId="0" applyFont="1" applyFill="1" applyBorder="1" applyAlignment="1">
      <alignment horizontal="center" vertical="center"/>
    </xf>
    <xf numFmtId="182" fontId="19" fillId="0" borderId="2" xfId="23" applyNumberFormat="1" applyFont="1" applyFill="1" applyBorder="1" applyAlignment="1" applyProtection="1">
      <alignment horizontal="distributed" vertical="center"/>
    </xf>
    <xf numFmtId="182" fontId="16" fillId="0" borderId="0" xfId="22" applyNumberFormat="1" applyFont="1" applyFill="1" applyBorder="1" applyAlignment="1" applyProtection="1">
      <alignment horizontal="left" shrinkToFit="1"/>
    </xf>
    <xf numFmtId="37" fontId="16" fillId="0" borderId="9" xfId="22" applyFont="1" applyFill="1" applyBorder="1" applyAlignment="1">
      <alignment horizontal="left" shrinkToFit="1"/>
    </xf>
    <xf numFmtId="0" fontId="48" fillId="0" borderId="10" xfId="0" applyFont="1" applyFill="1" applyBorder="1" applyAlignment="1">
      <alignment horizontal="center" vertical="center" shrinkToFit="1"/>
    </xf>
    <xf numFmtId="0" fontId="48" fillId="0" borderId="11" xfId="0" applyFont="1" applyFill="1" applyBorder="1" applyAlignment="1">
      <alignment horizontal="center" vertical="center" shrinkToFit="1"/>
    </xf>
    <xf numFmtId="0" fontId="48" fillId="0" borderId="7" xfId="0" applyFont="1" applyFill="1" applyBorder="1" applyAlignment="1">
      <alignment horizontal="center" vertical="center" shrinkToFit="1"/>
    </xf>
    <xf numFmtId="0" fontId="48" fillId="0" borderId="4" xfId="0" applyFont="1" applyFill="1" applyBorder="1" applyAlignment="1">
      <alignment horizontal="center" vertical="center" shrinkToFit="1"/>
    </xf>
    <xf numFmtId="0" fontId="48" fillId="0" borderId="6" xfId="0" applyFont="1" applyFill="1" applyBorder="1" applyAlignment="1">
      <alignment horizontal="center" vertical="center" shrinkToFit="1"/>
    </xf>
    <xf numFmtId="182" fontId="16" fillId="0" borderId="9" xfId="22" applyNumberFormat="1" applyFont="1" applyFill="1" applyBorder="1" applyAlignment="1" applyProtection="1">
      <alignment horizontal="left" shrinkToFit="1"/>
    </xf>
    <xf numFmtId="37" fontId="16" fillId="0" borderId="9" xfId="22" applyFont="1" applyFill="1" applyBorder="1" applyAlignment="1">
      <alignment shrinkToFit="1"/>
    </xf>
    <xf numFmtId="182" fontId="16" fillId="0" borderId="0" xfId="22" applyNumberFormat="1" applyFont="1" applyFill="1" applyBorder="1" applyAlignment="1" applyProtection="1">
      <alignment shrinkToFit="1"/>
    </xf>
    <xf numFmtId="182" fontId="16" fillId="0" borderId="9" xfId="22" applyNumberFormat="1" applyFont="1" applyFill="1" applyBorder="1" applyAlignment="1" applyProtection="1">
      <alignment shrinkToFit="1"/>
    </xf>
    <xf numFmtId="182" fontId="16" fillId="0" borderId="8" xfId="22" applyNumberFormat="1" applyFont="1" applyFill="1" applyBorder="1" applyAlignment="1" applyProtection="1">
      <alignment horizontal="right" shrinkToFit="1"/>
    </xf>
    <xf numFmtId="37" fontId="16" fillId="0" borderId="0" xfId="22" applyFont="1" applyFill="1" applyBorder="1" applyAlignment="1">
      <alignment horizontal="right" shrinkToFit="1"/>
    </xf>
    <xf numFmtId="182" fontId="16" fillId="0" borderId="0" xfId="22" applyNumberFormat="1" applyFont="1" applyFill="1" applyBorder="1" applyAlignment="1" applyProtection="1">
      <alignment horizontal="right" shrinkToFit="1"/>
    </xf>
    <xf numFmtId="182" fontId="19" fillId="0" borderId="17" xfId="23" applyNumberFormat="1" applyFont="1" applyFill="1" applyBorder="1" applyAlignment="1" applyProtection="1">
      <alignment horizontal="center" vertical="center" wrapText="1"/>
    </xf>
    <xf numFmtId="182" fontId="19" fillId="0" borderId="16" xfId="23" applyNumberFormat="1" applyFont="1" applyFill="1" applyBorder="1" applyAlignment="1" applyProtection="1">
      <alignment horizontal="center" vertical="center" wrapText="1"/>
    </xf>
    <xf numFmtId="0" fontId="48" fillId="0" borderId="10" xfId="0" applyFont="1" applyFill="1" applyBorder="1" applyAlignment="1">
      <alignment horizontal="center" vertical="center"/>
    </xf>
    <xf numFmtId="0" fontId="48" fillId="0" borderId="8" xfId="0" applyFont="1" applyFill="1" applyBorder="1" applyAlignment="1">
      <alignment horizontal="center" vertical="center"/>
    </xf>
    <xf numFmtId="0" fontId="48" fillId="0" borderId="7" xfId="0" applyFont="1" applyFill="1" applyBorder="1" applyAlignment="1">
      <alignment horizontal="center" vertical="center"/>
    </xf>
    <xf numFmtId="182" fontId="29" fillId="0" borderId="15" xfId="23" applyNumberFormat="1" applyFont="1" applyFill="1" applyBorder="1" applyAlignment="1" applyProtection="1">
      <alignment horizontal="center" vertical="center" wrapText="1"/>
    </xf>
    <xf numFmtId="182" fontId="29" fillId="0" borderId="17" xfId="23" applyNumberFormat="1" applyFont="1" applyFill="1" applyBorder="1" applyAlignment="1" applyProtection="1">
      <alignment horizontal="center" vertical="center" wrapText="1"/>
    </xf>
    <xf numFmtId="182" fontId="29" fillId="0" borderId="16" xfId="23" applyNumberFormat="1" applyFont="1" applyFill="1" applyBorder="1" applyAlignment="1" applyProtection="1">
      <alignment horizontal="center" vertical="center" wrapText="1"/>
    </xf>
    <xf numFmtId="182" fontId="19" fillId="0" borderId="15" xfId="23" applyNumberFormat="1" applyFont="1" applyFill="1" applyBorder="1" applyAlignment="1" applyProtection="1">
      <alignment horizontal="center" vertical="center"/>
    </xf>
    <xf numFmtId="182" fontId="19" fillId="0" borderId="10" xfId="23" applyNumberFormat="1" applyFont="1" applyFill="1" applyBorder="1" applyAlignment="1" applyProtection="1">
      <alignment horizontal="center" vertical="center" shrinkToFit="1"/>
    </xf>
    <xf numFmtId="182" fontId="19" fillId="0" borderId="8" xfId="23" applyNumberFormat="1" applyFont="1" applyFill="1" applyBorder="1" applyAlignment="1" applyProtection="1">
      <alignment horizontal="center" vertical="center" shrinkToFit="1"/>
    </xf>
    <xf numFmtId="182" fontId="19" fillId="0" borderId="0" xfId="23" applyNumberFormat="1" applyFont="1" applyFill="1" applyBorder="1" applyAlignment="1" applyProtection="1">
      <alignment horizontal="center" vertical="center" shrinkToFit="1"/>
    </xf>
    <xf numFmtId="182" fontId="19" fillId="0" borderId="9" xfId="23" applyNumberFormat="1" applyFont="1" applyFill="1" applyBorder="1" applyAlignment="1" applyProtection="1">
      <alignment horizontal="center" vertical="center" shrinkToFit="1"/>
    </xf>
    <xf numFmtId="182" fontId="19" fillId="0" borderId="12" xfId="23" applyNumberFormat="1" applyFont="1" applyFill="1" applyBorder="1" applyAlignment="1" applyProtection="1">
      <alignment horizontal="center" vertical="center" shrinkToFit="1"/>
    </xf>
    <xf numFmtId="182" fontId="19" fillId="0" borderId="4" xfId="23" applyNumberFormat="1" applyFont="1" applyFill="1" applyBorder="1" applyAlignment="1" applyProtection="1">
      <alignment horizontal="center" vertical="center" shrinkToFit="1"/>
    </xf>
    <xf numFmtId="0" fontId="20" fillId="0" borderId="15" xfId="20" applyFont="1" applyFill="1" applyBorder="1" applyAlignment="1">
      <alignment horizontal="center" vertical="center" shrinkToFit="1"/>
    </xf>
    <xf numFmtId="0" fontId="20" fillId="0" borderId="17" xfId="20" applyFont="1" applyFill="1" applyBorder="1" applyAlignment="1">
      <alignment horizontal="center" vertical="center" shrinkToFit="1"/>
    </xf>
    <xf numFmtId="0" fontId="20" fillId="0" borderId="16" xfId="20" applyFont="1" applyFill="1" applyBorder="1" applyAlignment="1">
      <alignment horizontal="center" vertical="center" shrinkToFit="1"/>
    </xf>
    <xf numFmtId="0" fontId="20" fillId="0" borderId="13" xfId="20" applyFont="1" applyFill="1" applyBorder="1" applyAlignment="1">
      <alignment horizontal="center" vertical="center" wrapText="1"/>
    </xf>
    <xf numFmtId="0" fontId="33" fillId="0" borderId="10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center" vertical="center" wrapText="1"/>
    </xf>
    <xf numFmtId="0" fontId="33" fillId="0" borderId="4" xfId="0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 wrapText="1"/>
    </xf>
    <xf numFmtId="0" fontId="20" fillId="0" borderId="10" xfId="20" applyFont="1" applyFill="1" applyBorder="1" applyAlignment="1">
      <alignment horizontal="center" vertical="center" wrapText="1"/>
    </xf>
    <xf numFmtId="0" fontId="20" fillId="0" borderId="11" xfId="20" applyFont="1" applyFill="1" applyBorder="1" applyAlignment="1">
      <alignment horizontal="center" vertical="center" wrapText="1"/>
    </xf>
    <xf numFmtId="0" fontId="20" fillId="0" borderId="4" xfId="20" applyFont="1" applyFill="1" applyBorder="1" applyAlignment="1">
      <alignment horizontal="center" vertical="center" wrapText="1"/>
    </xf>
    <xf numFmtId="0" fontId="20" fillId="0" borderId="6" xfId="20" applyFont="1" applyFill="1" applyBorder="1" applyAlignment="1">
      <alignment horizontal="center" vertical="center" wrapText="1"/>
    </xf>
    <xf numFmtId="0" fontId="20" fillId="0" borderId="7" xfId="20" applyFont="1" applyFill="1" applyBorder="1" applyAlignment="1">
      <alignment horizontal="center" vertical="center" wrapText="1"/>
    </xf>
    <xf numFmtId="182" fontId="20" fillId="0" borderId="0" xfId="22" applyNumberFormat="1" applyFont="1" applyFill="1" applyAlignment="1">
      <alignment horizontal="center" vertical="center"/>
    </xf>
    <xf numFmtId="182" fontId="20" fillId="0" borderId="11" xfId="22" applyNumberFormat="1" applyFont="1" applyFill="1" applyBorder="1" applyAlignment="1" applyProtection="1">
      <alignment horizontal="center" vertical="center"/>
      <protection locked="0"/>
    </xf>
    <xf numFmtId="0" fontId="33" fillId="0" borderId="9" xfId="0" applyFont="1" applyFill="1" applyBorder="1" applyAlignment="1">
      <alignment horizontal="center" vertical="center"/>
    </xf>
    <xf numFmtId="0" fontId="33" fillId="0" borderId="6" xfId="0" applyFont="1" applyFill="1" applyBorder="1" applyAlignment="1">
      <alignment horizontal="center" vertical="center"/>
    </xf>
    <xf numFmtId="0" fontId="20" fillId="0" borderId="13" xfId="20" applyFont="1" applyFill="1" applyBorder="1" applyAlignment="1">
      <alignment horizontal="center" vertical="center" shrinkToFit="1"/>
    </xf>
    <xf numFmtId="0" fontId="20" fillId="0" borderId="8" xfId="20" applyFont="1" applyFill="1" applyBorder="1" applyAlignment="1">
      <alignment horizontal="center" vertical="center" shrinkToFit="1"/>
    </xf>
    <xf numFmtId="0" fontId="20" fillId="0" borderId="7" xfId="20" applyFont="1" applyFill="1" applyBorder="1" applyAlignment="1">
      <alignment horizontal="center" vertical="center" shrinkToFit="1"/>
    </xf>
    <xf numFmtId="182" fontId="20" fillId="0" borderId="10" xfId="22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Fill="1" applyBorder="1" applyAlignment="1">
      <alignment horizontal="center" vertical="center"/>
    </xf>
    <xf numFmtId="0" fontId="33" fillId="0" borderId="4" xfId="0" applyFont="1" applyFill="1" applyBorder="1" applyAlignment="1">
      <alignment horizontal="center" vertical="center"/>
    </xf>
    <xf numFmtId="182" fontId="20" fillId="0" borderId="10" xfId="22" applyNumberFormat="1" applyFont="1" applyFill="1" applyBorder="1" applyAlignment="1" applyProtection="1">
      <alignment horizontal="center" vertical="center" shrinkToFit="1"/>
      <protection locked="0"/>
    </xf>
    <xf numFmtId="0" fontId="33" fillId="0" borderId="0" xfId="0" applyFont="1" applyFill="1" applyBorder="1" applyAlignment="1">
      <alignment horizontal="center" vertical="center" shrinkToFit="1"/>
    </xf>
    <xf numFmtId="0" fontId="33" fillId="0" borderId="4" xfId="0" applyFont="1" applyFill="1" applyBorder="1" applyAlignment="1">
      <alignment horizontal="center" vertical="center" shrinkToFit="1"/>
    </xf>
  </cellXfs>
  <cellStyles count="24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標準" xfId="0" builtinId="0"/>
    <cellStyle name="標準 2" xfId="20" xr:uid="{00000000-0005-0000-0000-000014000000}"/>
    <cellStyle name="標準 3" xfId="21" xr:uid="{00000000-0005-0000-0000-000015000000}"/>
    <cellStyle name="標準_第02表  H14" xfId="22" xr:uid="{00000000-0005-0000-0000-000016000000}"/>
    <cellStyle name="標準_第03表 H14" xfId="23" xr:uid="{00000000-0005-0000-0000-00001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C8" transitionEvaluation="1" codeName="Sheet1">
    <tabColor theme="3" tint="0.59999389629810485"/>
    <pageSetUpPr fitToPage="1"/>
  </sheetPr>
  <dimension ref="A1:AE76"/>
  <sheetViews>
    <sheetView showGridLines="0" tabSelected="1" zoomScaleNormal="100" zoomScaleSheetLayoutView="100" workbookViewId="0">
      <pane xSplit="2" ySplit="7" topLeftCell="C8" activePane="bottomRight" state="frozen"/>
      <selection sqref="A1:P1"/>
      <selection pane="topRight" sqref="A1:P1"/>
      <selection pane="bottomLeft" sqref="A1:P1"/>
      <selection pane="bottomRight" activeCell="D28" sqref="D28"/>
    </sheetView>
  </sheetViews>
  <sheetFormatPr defaultColWidth="7.75" defaultRowHeight="13.5" customHeight="1"/>
  <cols>
    <col min="1" max="1" width="3.875" style="4" customWidth="1"/>
    <col min="2" max="2" width="10.5" style="4" customWidth="1"/>
    <col min="3" max="5" width="8.5" style="4" customWidth="1"/>
    <col min="6" max="17" width="7.5" style="4" customWidth="1"/>
    <col min="18" max="20" width="7.75" style="4" customWidth="1"/>
    <col min="21" max="28" width="8.5" style="4" customWidth="1"/>
    <col min="29" max="29" width="10.5" style="3" customWidth="1"/>
    <col min="30" max="30" width="3.875" style="3" customWidth="1"/>
    <col min="31" max="31" width="7.75" style="3"/>
    <col min="32" max="16384" width="7.75" style="4"/>
  </cols>
  <sheetData>
    <row r="1" spans="1:31" ht="16.5" customHeight="1">
      <c r="A1" s="299" t="s">
        <v>139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300"/>
      <c r="P1" s="300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2" t="s">
        <v>73</v>
      </c>
    </row>
    <row r="2" spans="1:31" ht="16.5" customHeight="1">
      <c r="A2" s="209"/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17"/>
      <c r="P2" s="217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2"/>
    </row>
    <row r="3" spans="1:31" ht="16.5" customHeight="1">
      <c r="A3" s="5" t="s">
        <v>112</v>
      </c>
      <c r="B3" s="6"/>
      <c r="C3" s="7"/>
      <c r="D3" s="7"/>
      <c r="E3" s="7"/>
      <c r="F3" s="7"/>
      <c r="G3" s="7"/>
      <c r="H3" s="7"/>
      <c r="I3" s="7"/>
      <c r="J3" s="8"/>
      <c r="K3" s="8"/>
      <c r="L3" s="8"/>
      <c r="M3" s="8"/>
      <c r="N3" s="8"/>
      <c r="P3" s="8"/>
      <c r="Q3" s="9" t="s">
        <v>74</v>
      </c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5"/>
      <c r="AD3" s="10" t="s">
        <v>187</v>
      </c>
    </row>
    <row r="4" spans="1:31" ht="16.5" customHeight="1">
      <c r="A4" s="301" t="s">
        <v>147</v>
      </c>
      <c r="B4" s="302"/>
      <c r="C4" s="305" t="s">
        <v>137</v>
      </c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7"/>
      <c r="U4" s="308" t="s">
        <v>138</v>
      </c>
      <c r="V4" s="309"/>
      <c r="W4" s="309"/>
      <c r="X4" s="309"/>
      <c r="Y4" s="309"/>
      <c r="Z4" s="309"/>
      <c r="AA4" s="309"/>
      <c r="AB4" s="309"/>
      <c r="AC4" s="337" t="s">
        <v>147</v>
      </c>
      <c r="AD4" s="302"/>
    </row>
    <row r="5" spans="1:31" ht="16.5" customHeight="1">
      <c r="A5" s="303"/>
      <c r="B5" s="303"/>
      <c r="C5" s="319" t="s">
        <v>75</v>
      </c>
      <c r="D5" s="302"/>
      <c r="E5" s="317"/>
      <c r="F5" s="317" t="s">
        <v>78</v>
      </c>
      <c r="G5" s="325" t="s">
        <v>76</v>
      </c>
      <c r="H5" s="326"/>
      <c r="I5" s="327"/>
      <c r="J5" s="308" t="s">
        <v>77</v>
      </c>
      <c r="K5" s="309"/>
      <c r="L5" s="309"/>
      <c r="M5" s="309"/>
      <c r="N5" s="309"/>
      <c r="O5" s="309"/>
      <c r="P5" s="309"/>
      <c r="Q5" s="206"/>
      <c r="R5" s="206"/>
      <c r="S5" s="206"/>
      <c r="T5" s="207"/>
      <c r="U5" s="312" t="s">
        <v>75</v>
      </c>
      <c r="V5" s="312" t="s">
        <v>78</v>
      </c>
      <c r="W5" s="315" t="s">
        <v>79</v>
      </c>
      <c r="X5" s="308" t="s">
        <v>80</v>
      </c>
      <c r="Y5" s="309"/>
      <c r="Z5" s="309"/>
      <c r="AA5" s="309"/>
      <c r="AB5" s="309"/>
      <c r="AC5" s="338"/>
      <c r="AD5" s="303"/>
    </row>
    <row r="6" spans="1:31" ht="16.5" customHeight="1">
      <c r="A6" s="303"/>
      <c r="B6" s="303"/>
      <c r="C6" s="320"/>
      <c r="D6" s="304"/>
      <c r="E6" s="318"/>
      <c r="F6" s="318"/>
      <c r="G6" s="311"/>
      <c r="H6" s="328"/>
      <c r="I6" s="329"/>
      <c r="J6" s="321" t="s">
        <v>75</v>
      </c>
      <c r="K6" s="322"/>
      <c r="L6" s="323"/>
      <c r="M6" s="314" t="s">
        <v>81</v>
      </c>
      <c r="N6" s="314"/>
      <c r="O6" s="314" t="s">
        <v>131</v>
      </c>
      <c r="P6" s="314"/>
      <c r="Q6" s="314" t="s">
        <v>82</v>
      </c>
      <c r="R6" s="314"/>
      <c r="S6" s="314" t="s">
        <v>83</v>
      </c>
      <c r="T6" s="314"/>
      <c r="U6" s="324"/>
      <c r="V6" s="324"/>
      <c r="W6" s="336"/>
      <c r="X6" s="312" t="s">
        <v>75</v>
      </c>
      <c r="Y6" s="315" t="s">
        <v>84</v>
      </c>
      <c r="Z6" s="315" t="s">
        <v>141</v>
      </c>
      <c r="AA6" s="315" t="s">
        <v>85</v>
      </c>
      <c r="AB6" s="310" t="s">
        <v>83</v>
      </c>
      <c r="AC6" s="338"/>
      <c r="AD6" s="303"/>
    </row>
    <row r="7" spans="1:31" ht="16.5" customHeight="1">
      <c r="A7" s="304"/>
      <c r="B7" s="304"/>
      <c r="C7" s="208" t="s">
        <v>1</v>
      </c>
      <c r="D7" s="208" t="s">
        <v>86</v>
      </c>
      <c r="E7" s="208" t="s">
        <v>87</v>
      </c>
      <c r="F7" s="208" t="s">
        <v>86</v>
      </c>
      <c r="G7" s="208" t="s">
        <v>75</v>
      </c>
      <c r="H7" s="208" t="s">
        <v>86</v>
      </c>
      <c r="I7" s="208" t="s">
        <v>87</v>
      </c>
      <c r="J7" s="208" t="s">
        <v>75</v>
      </c>
      <c r="K7" s="11" t="s">
        <v>86</v>
      </c>
      <c r="L7" s="11" t="s">
        <v>87</v>
      </c>
      <c r="M7" s="11" t="s">
        <v>86</v>
      </c>
      <c r="N7" s="11" t="s">
        <v>87</v>
      </c>
      <c r="O7" s="11" t="s">
        <v>86</v>
      </c>
      <c r="P7" s="11" t="s">
        <v>87</v>
      </c>
      <c r="Q7" s="11" t="s">
        <v>86</v>
      </c>
      <c r="R7" s="11" t="s">
        <v>87</v>
      </c>
      <c r="S7" s="11" t="s">
        <v>86</v>
      </c>
      <c r="T7" s="11" t="s">
        <v>87</v>
      </c>
      <c r="U7" s="313"/>
      <c r="V7" s="313"/>
      <c r="W7" s="316"/>
      <c r="X7" s="313"/>
      <c r="Y7" s="316"/>
      <c r="Z7" s="316"/>
      <c r="AA7" s="316"/>
      <c r="AB7" s="311"/>
      <c r="AC7" s="320"/>
      <c r="AD7" s="304"/>
    </row>
    <row r="8" spans="1:31" ht="16.5" customHeight="1">
      <c r="B8" s="62"/>
      <c r="C8" s="12"/>
      <c r="D8" s="13"/>
      <c r="E8" s="13"/>
      <c r="F8" s="12"/>
      <c r="G8" s="12"/>
      <c r="H8" s="13"/>
      <c r="I8" s="13"/>
      <c r="J8" s="12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4"/>
    </row>
    <row r="9" spans="1:31" ht="16.5" customHeight="1">
      <c r="B9" s="292" t="s">
        <v>188</v>
      </c>
      <c r="C9" s="12">
        <f>SUM(D9:E9)</f>
        <v>117</v>
      </c>
      <c r="D9" s="12">
        <f>SUM(F9,H9,K9)</f>
        <v>117</v>
      </c>
      <c r="E9" s="12">
        <f>SUM(I9,L9)</f>
        <v>0</v>
      </c>
      <c r="F9" s="12">
        <v>0</v>
      </c>
      <c r="G9" s="12">
        <f>SUM(H9:I9)</f>
        <v>8</v>
      </c>
      <c r="H9" s="12">
        <v>8</v>
      </c>
      <c r="I9" s="12">
        <v>0</v>
      </c>
      <c r="J9" s="12">
        <f>SUM(K9:L9)</f>
        <v>109</v>
      </c>
      <c r="K9" s="12">
        <f>SUM(M9,O9,Q9,S9)</f>
        <v>109</v>
      </c>
      <c r="L9" s="12">
        <f>SUM(N9,P9,R9,T9)</f>
        <v>0</v>
      </c>
      <c r="M9" s="12">
        <v>36</v>
      </c>
      <c r="N9" s="12">
        <v>0</v>
      </c>
      <c r="O9" s="12">
        <v>73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f>SUM(V9:X9)</f>
        <v>479</v>
      </c>
      <c r="V9" s="12">
        <v>0</v>
      </c>
      <c r="W9" s="12">
        <v>31</v>
      </c>
      <c r="X9" s="12">
        <f>SUM(Y9:AB9)</f>
        <v>448</v>
      </c>
      <c r="Y9" s="12">
        <v>207</v>
      </c>
      <c r="Z9" s="12">
        <v>241</v>
      </c>
      <c r="AA9" s="12">
        <v>0</v>
      </c>
      <c r="AB9" s="12">
        <v>0</v>
      </c>
      <c r="AC9" s="61" t="s">
        <v>188</v>
      </c>
    </row>
    <row r="10" spans="1:31" s="47" customFormat="1" ht="16.5" customHeight="1">
      <c r="B10" s="218" t="s">
        <v>191</v>
      </c>
      <c r="C10" s="219">
        <f t="shared" ref="C10:AB10" si="0">SUM(C12,C32,C35,C40,C42,C45,C49,C53,C56,C59,C61)</f>
        <v>130</v>
      </c>
      <c r="D10" s="219">
        <f t="shared" si="0"/>
        <v>130</v>
      </c>
      <c r="E10" s="219">
        <f t="shared" si="0"/>
        <v>0</v>
      </c>
      <c r="F10" s="219">
        <f t="shared" si="0"/>
        <v>0</v>
      </c>
      <c r="G10" s="219">
        <f t="shared" si="0"/>
        <v>8</v>
      </c>
      <c r="H10" s="219">
        <f t="shared" si="0"/>
        <v>8</v>
      </c>
      <c r="I10" s="219">
        <f t="shared" si="0"/>
        <v>0</v>
      </c>
      <c r="J10" s="219">
        <f t="shared" si="0"/>
        <v>122</v>
      </c>
      <c r="K10" s="219">
        <f t="shared" si="0"/>
        <v>122</v>
      </c>
      <c r="L10" s="219">
        <f>SUM(L12,L32,L35,L40,L42,L45,L49,L53,L56,L59,L61)</f>
        <v>0</v>
      </c>
      <c r="M10" s="219">
        <f t="shared" si="0"/>
        <v>40</v>
      </c>
      <c r="N10" s="219">
        <f t="shared" si="0"/>
        <v>0</v>
      </c>
      <c r="O10" s="219">
        <f t="shared" si="0"/>
        <v>82</v>
      </c>
      <c r="P10" s="219">
        <f t="shared" si="0"/>
        <v>0</v>
      </c>
      <c r="Q10" s="219">
        <f t="shared" si="0"/>
        <v>0</v>
      </c>
      <c r="R10" s="219">
        <f t="shared" si="0"/>
        <v>0</v>
      </c>
      <c r="S10" s="219">
        <f t="shared" si="0"/>
        <v>0</v>
      </c>
      <c r="T10" s="219">
        <f t="shared" si="0"/>
        <v>0</v>
      </c>
      <c r="U10" s="219">
        <f t="shared" si="0"/>
        <v>523</v>
      </c>
      <c r="V10" s="219">
        <f t="shared" si="0"/>
        <v>0</v>
      </c>
      <c r="W10" s="219">
        <f t="shared" si="0"/>
        <v>33</v>
      </c>
      <c r="X10" s="219">
        <f t="shared" si="0"/>
        <v>490</v>
      </c>
      <c r="Y10" s="219">
        <f t="shared" si="0"/>
        <v>228</v>
      </c>
      <c r="Z10" s="219">
        <f t="shared" si="0"/>
        <v>262</v>
      </c>
      <c r="AA10" s="219">
        <f t="shared" si="0"/>
        <v>0</v>
      </c>
      <c r="AB10" s="219">
        <f t="shared" si="0"/>
        <v>0</v>
      </c>
      <c r="AC10" s="220" t="s">
        <v>191</v>
      </c>
      <c r="AD10" s="48"/>
      <c r="AE10" s="48"/>
    </row>
    <row r="11" spans="1:31" ht="16.5" customHeight="1">
      <c r="B11" s="3"/>
      <c r="C11" s="14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61"/>
      <c r="V11" s="161"/>
      <c r="W11" s="161"/>
      <c r="X11" s="161"/>
      <c r="Y11" s="161"/>
      <c r="Z11" s="161"/>
      <c r="AA11" s="161"/>
      <c r="AB11" s="161"/>
      <c r="AC11" s="15"/>
    </row>
    <row r="12" spans="1:31" s="102" customFormat="1" ht="16.5" customHeight="1">
      <c r="A12" s="294" t="s">
        <v>88</v>
      </c>
      <c r="B12" s="331"/>
      <c r="C12" s="221">
        <f>SUM(C14:C31)</f>
        <v>106</v>
      </c>
      <c r="D12" s="222">
        <f t="shared" ref="D12:AB12" si="1">SUM(D14:D31)</f>
        <v>106</v>
      </c>
      <c r="E12" s="222">
        <f t="shared" si="1"/>
        <v>0</v>
      </c>
      <c r="F12" s="222">
        <f t="shared" si="1"/>
        <v>0</v>
      </c>
      <c r="G12" s="222">
        <f t="shared" si="1"/>
        <v>3</v>
      </c>
      <c r="H12" s="222">
        <f t="shared" si="1"/>
        <v>3</v>
      </c>
      <c r="I12" s="222">
        <f t="shared" si="1"/>
        <v>0</v>
      </c>
      <c r="J12" s="222">
        <f t="shared" si="1"/>
        <v>103</v>
      </c>
      <c r="K12" s="222">
        <f t="shared" si="1"/>
        <v>103</v>
      </c>
      <c r="L12" s="222">
        <f t="shared" si="1"/>
        <v>0</v>
      </c>
      <c r="M12" s="222">
        <f t="shared" si="1"/>
        <v>34</v>
      </c>
      <c r="N12" s="222">
        <f t="shared" si="1"/>
        <v>0</v>
      </c>
      <c r="O12" s="222">
        <f t="shared" si="1"/>
        <v>69</v>
      </c>
      <c r="P12" s="222">
        <f t="shared" si="1"/>
        <v>0</v>
      </c>
      <c r="Q12" s="222">
        <f t="shared" si="1"/>
        <v>0</v>
      </c>
      <c r="R12" s="222">
        <f t="shared" si="1"/>
        <v>0</v>
      </c>
      <c r="S12" s="222">
        <f t="shared" si="1"/>
        <v>0</v>
      </c>
      <c r="T12" s="222">
        <f t="shared" si="1"/>
        <v>0</v>
      </c>
      <c r="U12" s="222">
        <f t="shared" si="1"/>
        <v>415</v>
      </c>
      <c r="V12" s="222">
        <f t="shared" si="1"/>
        <v>0</v>
      </c>
      <c r="W12" s="222">
        <f t="shared" si="1"/>
        <v>12</v>
      </c>
      <c r="X12" s="222">
        <f t="shared" si="1"/>
        <v>403</v>
      </c>
      <c r="Y12" s="222">
        <f t="shared" si="1"/>
        <v>188</v>
      </c>
      <c r="Z12" s="222">
        <f t="shared" si="1"/>
        <v>215</v>
      </c>
      <c r="AA12" s="222">
        <f t="shared" si="1"/>
        <v>0</v>
      </c>
      <c r="AB12" s="222">
        <f t="shared" si="1"/>
        <v>0</v>
      </c>
      <c r="AC12" s="296" t="s">
        <v>88</v>
      </c>
      <c r="AD12" s="335"/>
      <c r="AE12" s="101"/>
    </row>
    <row r="13" spans="1:31" s="102" customFormat="1" ht="16.5" customHeight="1">
      <c r="B13" s="223" t="s">
        <v>89</v>
      </c>
      <c r="C13" s="221">
        <f>SUM(C14:C18)</f>
        <v>57</v>
      </c>
      <c r="D13" s="222">
        <f t="shared" ref="D13:AB13" si="2">SUM(D14:D18)</f>
        <v>57</v>
      </c>
      <c r="E13" s="222">
        <f t="shared" si="2"/>
        <v>0</v>
      </c>
      <c r="F13" s="222">
        <f t="shared" si="2"/>
        <v>0</v>
      </c>
      <c r="G13" s="222">
        <f t="shared" si="2"/>
        <v>0</v>
      </c>
      <c r="H13" s="222">
        <f t="shared" si="2"/>
        <v>0</v>
      </c>
      <c r="I13" s="222">
        <f t="shared" si="2"/>
        <v>0</v>
      </c>
      <c r="J13" s="222">
        <f t="shared" si="2"/>
        <v>57</v>
      </c>
      <c r="K13" s="222">
        <f>SUM(K14:K18)</f>
        <v>57</v>
      </c>
      <c r="L13" s="222">
        <f t="shared" si="2"/>
        <v>0</v>
      </c>
      <c r="M13" s="222">
        <f t="shared" si="2"/>
        <v>21</v>
      </c>
      <c r="N13" s="222">
        <f t="shared" si="2"/>
        <v>0</v>
      </c>
      <c r="O13" s="222">
        <f t="shared" si="2"/>
        <v>36</v>
      </c>
      <c r="P13" s="222">
        <f t="shared" si="2"/>
        <v>0</v>
      </c>
      <c r="Q13" s="222">
        <f t="shared" si="2"/>
        <v>0</v>
      </c>
      <c r="R13" s="222">
        <f t="shared" si="2"/>
        <v>0</v>
      </c>
      <c r="S13" s="222">
        <f t="shared" si="2"/>
        <v>0</v>
      </c>
      <c r="T13" s="222">
        <f t="shared" si="2"/>
        <v>0</v>
      </c>
      <c r="U13" s="222">
        <f t="shared" si="2"/>
        <v>215</v>
      </c>
      <c r="V13" s="222">
        <f t="shared" si="2"/>
        <v>0</v>
      </c>
      <c r="W13" s="222">
        <f t="shared" si="2"/>
        <v>0</v>
      </c>
      <c r="X13" s="222">
        <f t="shared" si="2"/>
        <v>215</v>
      </c>
      <c r="Y13" s="222">
        <f>SUM(Y14:Y18)</f>
        <v>104</v>
      </c>
      <c r="Z13" s="222">
        <f t="shared" si="2"/>
        <v>111</v>
      </c>
      <c r="AA13" s="222">
        <f t="shared" si="2"/>
        <v>0</v>
      </c>
      <c r="AB13" s="222">
        <f t="shared" si="2"/>
        <v>0</v>
      </c>
      <c r="AC13" s="224" t="s">
        <v>89</v>
      </c>
      <c r="AD13" s="101"/>
      <c r="AE13" s="101"/>
    </row>
    <row r="14" spans="1:31" s="107" customFormat="1" ht="16.5" customHeight="1">
      <c r="A14" s="103"/>
      <c r="B14" s="104" t="s">
        <v>27</v>
      </c>
      <c r="C14" s="225">
        <f t="shared" ref="C14:C39" si="3">D14+E14</f>
        <v>13</v>
      </c>
      <c r="D14" s="170">
        <f t="shared" ref="D14:D31" si="4">F14+H14+K14</f>
        <v>13</v>
      </c>
      <c r="E14" s="170">
        <f>I14+L14</f>
        <v>0</v>
      </c>
      <c r="F14" s="170">
        <v>0</v>
      </c>
      <c r="G14" s="170">
        <f t="shared" ref="G14:G62" si="5">H14+I14</f>
        <v>0</v>
      </c>
      <c r="H14" s="170">
        <v>0</v>
      </c>
      <c r="I14" s="170">
        <v>0</v>
      </c>
      <c r="J14" s="170">
        <f t="shared" ref="J14:J62" si="6">K14+L14</f>
        <v>13</v>
      </c>
      <c r="K14" s="170">
        <f t="shared" ref="K14:K31" si="7">M14+O14+Q14+S14</f>
        <v>13</v>
      </c>
      <c r="L14" s="170">
        <f>N14+P14+R14+T14</f>
        <v>0</v>
      </c>
      <c r="M14" s="170">
        <v>6</v>
      </c>
      <c r="N14" s="170">
        <v>0</v>
      </c>
      <c r="O14" s="170">
        <v>7</v>
      </c>
      <c r="P14" s="170">
        <v>0</v>
      </c>
      <c r="Q14" s="170">
        <v>0</v>
      </c>
      <c r="R14" s="170">
        <v>0</v>
      </c>
      <c r="S14" s="170">
        <v>0</v>
      </c>
      <c r="T14" s="170">
        <v>0</v>
      </c>
      <c r="U14" s="104">
        <f>SUM(V14:X14)</f>
        <v>54</v>
      </c>
      <c r="V14" s="104">
        <v>0</v>
      </c>
      <c r="W14" s="171">
        <v>0</v>
      </c>
      <c r="X14" s="104">
        <f t="shared" ref="X14:X34" si="8">SUM(Y14:AB14)</f>
        <v>54</v>
      </c>
      <c r="Y14" s="171">
        <v>30</v>
      </c>
      <c r="Z14" s="171">
        <v>24</v>
      </c>
      <c r="AA14" s="171">
        <v>0</v>
      </c>
      <c r="AB14" s="171">
        <v>0</v>
      </c>
      <c r="AC14" s="105" t="s">
        <v>27</v>
      </c>
      <c r="AD14" s="106"/>
      <c r="AE14" s="106"/>
    </row>
    <row r="15" spans="1:31" s="107" customFormat="1" ht="16.5" customHeight="1">
      <c r="A15" s="103"/>
      <c r="B15" s="104" t="s">
        <v>28</v>
      </c>
      <c r="C15" s="225">
        <f t="shared" si="3"/>
        <v>11</v>
      </c>
      <c r="D15" s="170">
        <f t="shared" si="4"/>
        <v>11</v>
      </c>
      <c r="E15" s="170">
        <f t="shared" ref="E15:E30" si="9">I15+L15</f>
        <v>0</v>
      </c>
      <c r="F15" s="170">
        <v>0</v>
      </c>
      <c r="G15" s="170">
        <f t="shared" si="5"/>
        <v>0</v>
      </c>
      <c r="H15" s="170">
        <v>0</v>
      </c>
      <c r="I15" s="170">
        <v>0</v>
      </c>
      <c r="J15" s="170">
        <f t="shared" si="6"/>
        <v>11</v>
      </c>
      <c r="K15" s="170">
        <f t="shared" si="7"/>
        <v>11</v>
      </c>
      <c r="L15" s="170">
        <f t="shared" ref="L15:L31" si="10">N15+P15+R15+T15</f>
        <v>0</v>
      </c>
      <c r="M15" s="170">
        <v>5</v>
      </c>
      <c r="N15" s="170">
        <v>0</v>
      </c>
      <c r="O15" s="170">
        <v>6</v>
      </c>
      <c r="P15" s="170">
        <v>0</v>
      </c>
      <c r="Q15" s="170">
        <v>0</v>
      </c>
      <c r="R15" s="170">
        <v>0</v>
      </c>
      <c r="S15" s="170">
        <v>0</v>
      </c>
      <c r="T15" s="170">
        <v>0</v>
      </c>
      <c r="U15" s="104">
        <f t="shared" ref="U15:U62" si="11">SUM(V15:X15)</f>
        <v>37</v>
      </c>
      <c r="V15" s="104">
        <v>0</v>
      </c>
      <c r="W15" s="171">
        <v>0</v>
      </c>
      <c r="X15" s="104">
        <f t="shared" si="8"/>
        <v>37</v>
      </c>
      <c r="Y15" s="171">
        <v>20</v>
      </c>
      <c r="Z15" s="171">
        <v>17</v>
      </c>
      <c r="AA15" s="171">
        <v>0</v>
      </c>
      <c r="AB15" s="171">
        <v>0</v>
      </c>
      <c r="AC15" s="105" t="s">
        <v>28</v>
      </c>
      <c r="AD15" s="106"/>
      <c r="AE15" s="106"/>
    </row>
    <row r="16" spans="1:31" s="107" customFormat="1" ht="16.5" customHeight="1">
      <c r="A16" s="103"/>
      <c r="B16" s="104" t="s">
        <v>29</v>
      </c>
      <c r="C16" s="225">
        <f t="shared" si="3"/>
        <v>9</v>
      </c>
      <c r="D16" s="170">
        <f t="shared" si="4"/>
        <v>9</v>
      </c>
      <c r="E16" s="170">
        <f t="shared" si="9"/>
        <v>0</v>
      </c>
      <c r="F16" s="170">
        <v>0</v>
      </c>
      <c r="G16" s="170">
        <f t="shared" si="5"/>
        <v>0</v>
      </c>
      <c r="H16" s="170">
        <v>0</v>
      </c>
      <c r="I16" s="170">
        <v>0</v>
      </c>
      <c r="J16" s="170">
        <f t="shared" si="6"/>
        <v>9</v>
      </c>
      <c r="K16" s="170">
        <f t="shared" si="7"/>
        <v>9</v>
      </c>
      <c r="L16" s="170">
        <f t="shared" si="10"/>
        <v>0</v>
      </c>
      <c r="M16" s="170">
        <v>3</v>
      </c>
      <c r="N16" s="170">
        <v>0</v>
      </c>
      <c r="O16" s="170">
        <v>6</v>
      </c>
      <c r="P16" s="170">
        <v>0</v>
      </c>
      <c r="Q16" s="170">
        <v>0</v>
      </c>
      <c r="R16" s="170">
        <v>0</v>
      </c>
      <c r="S16" s="170">
        <v>0</v>
      </c>
      <c r="T16" s="170">
        <v>0</v>
      </c>
      <c r="U16" s="104">
        <f t="shared" si="11"/>
        <v>33</v>
      </c>
      <c r="V16" s="104">
        <v>0</v>
      </c>
      <c r="W16" s="171">
        <v>0</v>
      </c>
      <c r="X16" s="104">
        <f t="shared" si="8"/>
        <v>33</v>
      </c>
      <c r="Y16" s="171">
        <v>16</v>
      </c>
      <c r="Z16" s="171">
        <v>17</v>
      </c>
      <c r="AA16" s="171">
        <v>0</v>
      </c>
      <c r="AB16" s="171">
        <v>0</v>
      </c>
      <c r="AC16" s="105" t="s">
        <v>29</v>
      </c>
      <c r="AD16" s="106"/>
      <c r="AE16" s="106"/>
    </row>
    <row r="17" spans="1:31" s="107" customFormat="1" ht="16.5" customHeight="1">
      <c r="A17" s="103"/>
      <c r="B17" s="104" t="s">
        <v>30</v>
      </c>
      <c r="C17" s="225">
        <f t="shared" si="3"/>
        <v>10</v>
      </c>
      <c r="D17" s="170">
        <f t="shared" si="4"/>
        <v>10</v>
      </c>
      <c r="E17" s="170">
        <f t="shared" si="9"/>
        <v>0</v>
      </c>
      <c r="F17" s="170">
        <v>0</v>
      </c>
      <c r="G17" s="170">
        <f t="shared" si="5"/>
        <v>0</v>
      </c>
      <c r="H17" s="170">
        <v>0</v>
      </c>
      <c r="I17" s="170">
        <v>0</v>
      </c>
      <c r="J17" s="170">
        <f t="shared" si="6"/>
        <v>10</v>
      </c>
      <c r="K17" s="170">
        <f t="shared" si="7"/>
        <v>10</v>
      </c>
      <c r="L17" s="170">
        <f t="shared" si="10"/>
        <v>0</v>
      </c>
      <c r="M17" s="170">
        <v>3</v>
      </c>
      <c r="N17" s="170">
        <v>0</v>
      </c>
      <c r="O17" s="170">
        <v>7</v>
      </c>
      <c r="P17" s="170">
        <v>0</v>
      </c>
      <c r="Q17" s="170">
        <v>0</v>
      </c>
      <c r="R17" s="170">
        <v>0</v>
      </c>
      <c r="S17" s="170">
        <v>0</v>
      </c>
      <c r="T17" s="170">
        <v>0</v>
      </c>
      <c r="U17" s="104">
        <f t="shared" si="11"/>
        <v>43</v>
      </c>
      <c r="V17" s="104">
        <v>0</v>
      </c>
      <c r="W17" s="171">
        <v>0</v>
      </c>
      <c r="X17" s="104">
        <f t="shared" si="8"/>
        <v>43</v>
      </c>
      <c r="Y17" s="171">
        <v>22</v>
      </c>
      <c r="Z17" s="171">
        <v>21</v>
      </c>
      <c r="AA17" s="171">
        <v>0</v>
      </c>
      <c r="AB17" s="171">
        <v>0</v>
      </c>
      <c r="AC17" s="105" t="s">
        <v>30</v>
      </c>
      <c r="AD17" s="106"/>
      <c r="AE17" s="106"/>
    </row>
    <row r="18" spans="1:31" s="107" customFormat="1" ht="16.5" customHeight="1">
      <c r="A18" s="103"/>
      <c r="B18" s="104" t="s">
        <v>31</v>
      </c>
      <c r="C18" s="225">
        <f t="shared" si="3"/>
        <v>14</v>
      </c>
      <c r="D18" s="170">
        <f t="shared" si="4"/>
        <v>14</v>
      </c>
      <c r="E18" s="170">
        <f t="shared" si="9"/>
        <v>0</v>
      </c>
      <c r="F18" s="170">
        <v>0</v>
      </c>
      <c r="G18" s="170">
        <f t="shared" si="5"/>
        <v>0</v>
      </c>
      <c r="H18" s="170">
        <v>0</v>
      </c>
      <c r="I18" s="170">
        <v>0</v>
      </c>
      <c r="J18" s="170">
        <f t="shared" si="6"/>
        <v>14</v>
      </c>
      <c r="K18" s="170">
        <f t="shared" si="7"/>
        <v>14</v>
      </c>
      <c r="L18" s="170">
        <f t="shared" si="10"/>
        <v>0</v>
      </c>
      <c r="M18" s="170">
        <v>4</v>
      </c>
      <c r="N18" s="170">
        <v>0</v>
      </c>
      <c r="O18" s="170">
        <v>10</v>
      </c>
      <c r="P18" s="170">
        <v>0</v>
      </c>
      <c r="Q18" s="170">
        <v>0</v>
      </c>
      <c r="R18" s="170">
        <v>0</v>
      </c>
      <c r="S18" s="170">
        <v>0</v>
      </c>
      <c r="T18" s="170">
        <v>0</v>
      </c>
      <c r="U18" s="104">
        <f t="shared" si="11"/>
        <v>48</v>
      </c>
      <c r="V18" s="104">
        <v>0</v>
      </c>
      <c r="W18" s="171">
        <v>0</v>
      </c>
      <c r="X18" s="104">
        <f t="shared" si="8"/>
        <v>48</v>
      </c>
      <c r="Y18" s="171">
        <v>16</v>
      </c>
      <c r="Z18" s="171">
        <v>32</v>
      </c>
      <c r="AA18" s="171">
        <v>0</v>
      </c>
      <c r="AB18" s="171">
        <v>0</v>
      </c>
      <c r="AC18" s="105" t="s">
        <v>31</v>
      </c>
      <c r="AD18" s="106"/>
      <c r="AE18" s="106"/>
    </row>
    <row r="19" spans="1:31" s="107" customFormat="1" ht="16.5" customHeight="1">
      <c r="A19" s="103"/>
      <c r="B19" s="108" t="s">
        <v>32</v>
      </c>
      <c r="C19" s="225">
        <f t="shared" si="3"/>
        <v>7</v>
      </c>
      <c r="D19" s="170">
        <f t="shared" si="4"/>
        <v>7</v>
      </c>
      <c r="E19" s="170">
        <f t="shared" si="9"/>
        <v>0</v>
      </c>
      <c r="F19" s="170">
        <v>0</v>
      </c>
      <c r="G19" s="170">
        <f>H19+I19</f>
        <v>2</v>
      </c>
      <c r="H19" s="170">
        <v>2</v>
      </c>
      <c r="I19" s="170">
        <v>0</v>
      </c>
      <c r="J19" s="170">
        <f t="shared" si="6"/>
        <v>5</v>
      </c>
      <c r="K19" s="170">
        <f t="shared" si="7"/>
        <v>5</v>
      </c>
      <c r="L19" s="170">
        <f t="shared" si="10"/>
        <v>0</v>
      </c>
      <c r="M19" s="170">
        <v>0</v>
      </c>
      <c r="N19" s="170">
        <v>0</v>
      </c>
      <c r="O19" s="170">
        <v>5</v>
      </c>
      <c r="P19" s="170">
        <v>0</v>
      </c>
      <c r="Q19" s="170">
        <v>0</v>
      </c>
      <c r="R19" s="170">
        <v>0</v>
      </c>
      <c r="S19" s="170">
        <v>0</v>
      </c>
      <c r="T19" s="170">
        <v>0</v>
      </c>
      <c r="U19" s="104">
        <f t="shared" si="11"/>
        <v>21</v>
      </c>
      <c r="V19" s="104">
        <v>0</v>
      </c>
      <c r="W19" s="171">
        <v>6</v>
      </c>
      <c r="X19" s="104">
        <f t="shared" si="8"/>
        <v>15</v>
      </c>
      <c r="Y19" s="171">
        <v>0</v>
      </c>
      <c r="Z19" s="171">
        <v>15</v>
      </c>
      <c r="AA19" s="171">
        <v>0</v>
      </c>
      <c r="AB19" s="171">
        <v>0</v>
      </c>
      <c r="AC19" s="109" t="s">
        <v>32</v>
      </c>
      <c r="AD19" s="106"/>
      <c r="AE19" s="106"/>
    </row>
    <row r="20" spans="1:31" s="107" customFormat="1" ht="16.5" customHeight="1">
      <c r="A20" s="103"/>
      <c r="B20" s="108" t="s">
        <v>54</v>
      </c>
      <c r="C20" s="225">
        <f t="shared" si="3"/>
        <v>3</v>
      </c>
      <c r="D20" s="170">
        <f t="shared" si="4"/>
        <v>3</v>
      </c>
      <c r="E20" s="170">
        <f t="shared" si="9"/>
        <v>0</v>
      </c>
      <c r="F20" s="170">
        <v>0</v>
      </c>
      <c r="G20" s="170">
        <f t="shared" si="5"/>
        <v>0</v>
      </c>
      <c r="H20" s="170">
        <v>0</v>
      </c>
      <c r="I20" s="170">
        <v>0</v>
      </c>
      <c r="J20" s="170">
        <f t="shared" si="6"/>
        <v>3</v>
      </c>
      <c r="K20" s="170">
        <f t="shared" si="7"/>
        <v>3</v>
      </c>
      <c r="L20" s="170">
        <f t="shared" si="10"/>
        <v>0</v>
      </c>
      <c r="M20" s="170">
        <v>2</v>
      </c>
      <c r="N20" s="170">
        <v>0</v>
      </c>
      <c r="O20" s="170">
        <v>1</v>
      </c>
      <c r="P20" s="170">
        <v>0</v>
      </c>
      <c r="Q20" s="170">
        <v>0</v>
      </c>
      <c r="R20" s="170">
        <v>0</v>
      </c>
      <c r="S20" s="170">
        <v>0</v>
      </c>
      <c r="T20" s="170">
        <v>0</v>
      </c>
      <c r="U20" s="104">
        <f t="shared" si="11"/>
        <v>9</v>
      </c>
      <c r="V20" s="104">
        <v>0</v>
      </c>
      <c r="W20" s="171">
        <v>0</v>
      </c>
      <c r="X20" s="104">
        <f t="shared" si="8"/>
        <v>9</v>
      </c>
      <c r="Y20" s="171">
        <v>6</v>
      </c>
      <c r="Z20" s="171">
        <v>3</v>
      </c>
      <c r="AA20" s="171">
        <v>0</v>
      </c>
      <c r="AB20" s="171">
        <v>0</v>
      </c>
      <c r="AC20" s="109" t="s">
        <v>90</v>
      </c>
      <c r="AD20" s="106"/>
      <c r="AE20" s="106"/>
    </row>
    <row r="21" spans="1:31" s="107" customFormat="1" ht="16.5" customHeight="1">
      <c r="A21" s="103"/>
      <c r="B21" s="108" t="s">
        <v>33</v>
      </c>
      <c r="C21" s="225">
        <f t="shared" si="3"/>
        <v>1</v>
      </c>
      <c r="D21" s="170">
        <f t="shared" si="4"/>
        <v>1</v>
      </c>
      <c r="E21" s="170">
        <f t="shared" si="9"/>
        <v>0</v>
      </c>
      <c r="F21" s="170">
        <v>0</v>
      </c>
      <c r="G21" s="170">
        <f t="shared" si="5"/>
        <v>0</v>
      </c>
      <c r="H21" s="170">
        <v>0</v>
      </c>
      <c r="I21" s="170">
        <v>0</v>
      </c>
      <c r="J21" s="170">
        <f t="shared" si="6"/>
        <v>1</v>
      </c>
      <c r="K21" s="170">
        <f t="shared" si="7"/>
        <v>1</v>
      </c>
      <c r="L21" s="170">
        <f t="shared" si="10"/>
        <v>0</v>
      </c>
      <c r="M21" s="170">
        <v>1</v>
      </c>
      <c r="N21" s="170">
        <v>0</v>
      </c>
      <c r="O21" s="170">
        <v>0</v>
      </c>
      <c r="P21" s="170">
        <v>0</v>
      </c>
      <c r="Q21" s="170">
        <v>0</v>
      </c>
      <c r="R21" s="170">
        <v>0</v>
      </c>
      <c r="S21" s="170">
        <v>0</v>
      </c>
      <c r="T21" s="170">
        <v>0</v>
      </c>
      <c r="U21" s="104">
        <f t="shared" si="11"/>
        <v>9</v>
      </c>
      <c r="V21" s="104">
        <v>0</v>
      </c>
      <c r="W21" s="171">
        <v>0</v>
      </c>
      <c r="X21" s="104">
        <f t="shared" si="8"/>
        <v>9</v>
      </c>
      <c r="Y21" s="171">
        <v>9</v>
      </c>
      <c r="Z21" s="171">
        <v>0</v>
      </c>
      <c r="AA21" s="171">
        <v>0</v>
      </c>
      <c r="AB21" s="171">
        <v>0</v>
      </c>
      <c r="AC21" s="109" t="s">
        <v>33</v>
      </c>
      <c r="AD21" s="106"/>
      <c r="AE21" s="106"/>
    </row>
    <row r="22" spans="1:31" s="107" customFormat="1" ht="16.5" customHeight="1">
      <c r="A22" s="103"/>
      <c r="B22" s="108" t="s">
        <v>34</v>
      </c>
      <c r="C22" s="225">
        <f t="shared" si="3"/>
        <v>0</v>
      </c>
      <c r="D22" s="170">
        <f t="shared" si="4"/>
        <v>0</v>
      </c>
      <c r="E22" s="170">
        <f t="shared" si="9"/>
        <v>0</v>
      </c>
      <c r="F22" s="170">
        <v>0</v>
      </c>
      <c r="G22" s="170">
        <f t="shared" si="5"/>
        <v>0</v>
      </c>
      <c r="H22" s="170">
        <v>0</v>
      </c>
      <c r="I22" s="170">
        <v>0</v>
      </c>
      <c r="J22" s="170">
        <f t="shared" si="6"/>
        <v>0</v>
      </c>
      <c r="K22" s="170">
        <f t="shared" si="7"/>
        <v>0</v>
      </c>
      <c r="L22" s="170">
        <f t="shared" si="10"/>
        <v>0</v>
      </c>
      <c r="M22" s="170">
        <v>0</v>
      </c>
      <c r="N22" s="170">
        <v>0</v>
      </c>
      <c r="O22" s="170">
        <v>0</v>
      </c>
      <c r="P22" s="170">
        <v>0</v>
      </c>
      <c r="Q22" s="170">
        <v>0</v>
      </c>
      <c r="R22" s="170">
        <v>0</v>
      </c>
      <c r="S22" s="170">
        <v>0</v>
      </c>
      <c r="T22" s="170">
        <v>0</v>
      </c>
      <c r="U22" s="104">
        <f t="shared" si="11"/>
        <v>0</v>
      </c>
      <c r="V22" s="104">
        <v>0</v>
      </c>
      <c r="W22" s="171">
        <v>0</v>
      </c>
      <c r="X22" s="104">
        <f t="shared" si="8"/>
        <v>0</v>
      </c>
      <c r="Y22" s="171">
        <v>0</v>
      </c>
      <c r="Z22" s="171">
        <v>0</v>
      </c>
      <c r="AA22" s="171">
        <v>0</v>
      </c>
      <c r="AB22" s="171">
        <v>0</v>
      </c>
      <c r="AC22" s="109" t="s">
        <v>34</v>
      </c>
      <c r="AD22" s="106"/>
      <c r="AE22" s="106"/>
    </row>
    <row r="23" spans="1:31" s="107" customFormat="1" ht="16.5" customHeight="1">
      <c r="A23" s="103"/>
      <c r="B23" s="108" t="s">
        <v>35</v>
      </c>
      <c r="C23" s="225">
        <f t="shared" si="3"/>
        <v>6</v>
      </c>
      <c r="D23" s="170">
        <f t="shared" si="4"/>
        <v>6</v>
      </c>
      <c r="E23" s="170">
        <f t="shared" si="9"/>
        <v>0</v>
      </c>
      <c r="F23" s="170">
        <v>0</v>
      </c>
      <c r="G23" s="170">
        <f t="shared" si="5"/>
        <v>0</v>
      </c>
      <c r="H23" s="170">
        <v>0</v>
      </c>
      <c r="I23" s="170">
        <v>0</v>
      </c>
      <c r="J23" s="170">
        <f t="shared" si="6"/>
        <v>6</v>
      </c>
      <c r="K23" s="170">
        <f t="shared" si="7"/>
        <v>6</v>
      </c>
      <c r="L23" s="170">
        <f t="shared" si="10"/>
        <v>0</v>
      </c>
      <c r="M23" s="170">
        <v>3</v>
      </c>
      <c r="N23" s="170">
        <v>0</v>
      </c>
      <c r="O23" s="170">
        <v>3</v>
      </c>
      <c r="P23" s="170">
        <v>0</v>
      </c>
      <c r="Q23" s="170">
        <v>0</v>
      </c>
      <c r="R23" s="170">
        <v>0</v>
      </c>
      <c r="S23" s="170">
        <v>0</v>
      </c>
      <c r="T23" s="170">
        <v>0</v>
      </c>
      <c r="U23" s="104">
        <f t="shared" si="11"/>
        <v>44</v>
      </c>
      <c r="V23" s="104">
        <v>0</v>
      </c>
      <c r="W23" s="171">
        <v>0</v>
      </c>
      <c r="X23" s="104">
        <f t="shared" si="8"/>
        <v>44</v>
      </c>
      <c r="Y23" s="171">
        <v>35</v>
      </c>
      <c r="Z23" s="171">
        <v>9</v>
      </c>
      <c r="AA23" s="171">
        <v>0</v>
      </c>
      <c r="AB23" s="171">
        <v>0</v>
      </c>
      <c r="AC23" s="109" t="s">
        <v>35</v>
      </c>
      <c r="AD23" s="106"/>
      <c r="AE23" s="106"/>
    </row>
    <row r="24" spans="1:31" s="107" customFormat="1" ht="16.5" customHeight="1">
      <c r="A24" s="103"/>
      <c r="B24" s="108" t="s">
        <v>36</v>
      </c>
      <c r="C24" s="225">
        <f t="shared" si="3"/>
        <v>1</v>
      </c>
      <c r="D24" s="170">
        <f t="shared" si="4"/>
        <v>1</v>
      </c>
      <c r="E24" s="170">
        <f t="shared" si="9"/>
        <v>0</v>
      </c>
      <c r="F24" s="170">
        <v>0</v>
      </c>
      <c r="G24" s="170">
        <f t="shared" si="5"/>
        <v>0</v>
      </c>
      <c r="H24" s="170">
        <v>0</v>
      </c>
      <c r="I24" s="170">
        <v>0</v>
      </c>
      <c r="J24" s="170">
        <f t="shared" si="6"/>
        <v>1</v>
      </c>
      <c r="K24" s="170">
        <f t="shared" si="7"/>
        <v>1</v>
      </c>
      <c r="L24" s="170">
        <f t="shared" si="10"/>
        <v>0</v>
      </c>
      <c r="M24" s="170">
        <v>0</v>
      </c>
      <c r="N24" s="170">
        <v>0</v>
      </c>
      <c r="O24" s="170">
        <v>1</v>
      </c>
      <c r="P24" s="170">
        <v>0</v>
      </c>
      <c r="Q24" s="170">
        <v>0</v>
      </c>
      <c r="R24" s="170">
        <v>0</v>
      </c>
      <c r="S24" s="170">
        <v>0</v>
      </c>
      <c r="T24" s="170">
        <v>0</v>
      </c>
      <c r="U24" s="104">
        <f t="shared" si="11"/>
        <v>3</v>
      </c>
      <c r="V24" s="104">
        <v>0</v>
      </c>
      <c r="W24" s="171">
        <v>0</v>
      </c>
      <c r="X24" s="104">
        <f t="shared" si="8"/>
        <v>3</v>
      </c>
      <c r="Y24" s="171">
        <v>0</v>
      </c>
      <c r="Z24" s="171">
        <v>3</v>
      </c>
      <c r="AA24" s="171">
        <v>0</v>
      </c>
      <c r="AB24" s="171">
        <v>0</v>
      </c>
      <c r="AC24" s="109" t="s">
        <v>36</v>
      </c>
      <c r="AD24" s="106"/>
      <c r="AE24" s="106"/>
    </row>
    <row r="25" spans="1:31" s="107" customFormat="1" ht="16.5" customHeight="1">
      <c r="A25" s="103"/>
      <c r="B25" s="108" t="s">
        <v>37</v>
      </c>
      <c r="C25" s="225">
        <f t="shared" si="3"/>
        <v>4</v>
      </c>
      <c r="D25" s="170">
        <f t="shared" si="4"/>
        <v>4</v>
      </c>
      <c r="E25" s="170">
        <f t="shared" si="9"/>
        <v>0</v>
      </c>
      <c r="F25" s="170">
        <v>0</v>
      </c>
      <c r="G25" s="170">
        <f t="shared" si="5"/>
        <v>0</v>
      </c>
      <c r="H25" s="170">
        <v>0</v>
      </c>
      <c r="I25" s="170">
        <v>0</v>
      </c>
      <c r="J25" s="170">
        <f t="shared" si="6"/>
        <v>4</v>
      </c>
      <c r="K25" s="170">
        <f t="shared" si="7"/>
        <v>4</v>
      </c>
      <c r="L25" s="170">
        <f t="shared" si="10"/>
        <v>0</v>
      </c>
      <c r="M25" s="170">
        <v>3</v>
      </c>
      <c r="N25" s="170">
        <v>0</v>
      </c>
      <c r="O25" s="170">
        <v>1</v>
      </c>
      <c r="P25" s="170">
        <v>0</v>
      </c>
      <c r="Q25" s="170">
        <v>0</v>
      </c>
      <c r="R25" s="170">
        <v>0</v>
      </c>
      <c r="S25" s="170">
        <v>0</v>
      </c>
      <c r="T25" s="170">
        <v>0</v>
      </c>
      <c r="U25" s="104">
        <f t="shared" si="11"/>
        <v>15</v>
      </c>
      <c r="V25" s="104">
        <v>0</v>
      </c>
      <c r="W25" s="171">
        <v>0</v>
      </c>
      <c r="X25" s="104">
        <f t="shared" si="8"/>
        <v>15</v>
      </c>
      <c r="Y25" s="171">
        <v>12</v>
      </c>
      <c r="Z25" s="171">
        <v>3</v>
      </c>
      <c r="AA25" s="171">
        <v>0</v>
      </c>
      <c r="AB25" s="171">
        <v>0</v>
      </c>
      <c r="AC25" s="109" t="s">
        <v>37</v>
      </c>
      <c r="AD25" s="106"/>
      <c r="AE25" s="106"/>
    </row>
    <row r="26" spans="1:31" s="107" customFormat="1" ht="16.5" customHeight="1">
      <c r="A26" s="103"/>
      <c r="B26" s="108" t="s">
        <v>38</v>
      </c>
      <c r="C26" s="225">
        <f t="shared" si="3"/>
        <v>4</v>
      </c>
      <c r="D26" s="170">
        <f t="shared" si="4"/>
        <v>4</v>
      </c>
      <c r="E26" s="170">
        <f t="shared" si="9"/>
        <v>0</v>
      </c>
      <c r="F26" s="170">
        <v>0</v>
      </c>
      <c r="G26" s="170">
        <f t="shared" si="5"/>
        <v>0</v>
      </c>
      <c r="H26" s="170">
        <v>0</v>
      </c>
      <c r="I26" s="170">
        <v>0</v>
      </c>
      <c r="J26" s="170">
        <f t="shared" si="6"/>
        <v>4</v>
      </c>
      <c r="K26" s="170">
        <f t="shared" si="7"/>
        <v>4</v>
      </c>
      <c r="L26" s="170">
        <f t="shared" si="10"/>
        <v>0</v>
      </c>
      <c r="M26" s="170">
        <v>2</v>
      </c>
      <c r="N26" s="170">
        <v>0</v>
      </c>
      <c r="O26" s="170">
        <v>2</v>
      </c>
      <c r="P26" s="170">
        <v>0</v>
      </c>
      <c r="Q26" s="170">
        <v>0</v>
      </c>
      <c r="R26" s="170">
        <v>0</v>
      </c>
      <c r="S26" s="170">
        <v>0</v>
      </c>
      <c r="T26" s="170">
        <v>0</v>
      </c>
      <c r="U26" s="104">
        <f t="shared" si="11"/>
        <v>20</v>
      </c>
      <c r="V26" s="104">
        <v>0</v>
      </c>
      <c r="W26" s="171">
        <v>0</v>
      </c>
      <c r="X26" s="104">
        <f t="shared" si="8"/>
        <v>20</v>
      </c>
      <c r="Y26" s="171">
        <v>13</v>
      </c>
      <c r="Z26" s="171">
        <v>7</v>
      </c>
      <c r="AA26" s="171">
        <v>0</v>
      </c>
      <c r="AB26" s="171">
        <v>0</v>
      </c>
      <c r="AC26" s="109" t="s">
        <v>38</v>
      </c>
      <c r="AD26" s="106"/>
      <c r="AE26" s="106"/>
    </row>
    <row r="27" spans="1:31" s="107" customFormat="1" ht="16.5" customHeight="1">
      <c r="A27" s="103"/>
      <c r="B27" s="108" t="s">
        <v>55</v>
      </c>
      <c r="C27" s="225">
        <f t="shared" si="3"/>
        <v>12</v>
      </c>
      <c r="D27" s="170">
        <f t="shared" si="4"/>
        <v>12</v>
      </c>
      <c r="E27" s="170">
        <f t="shared" si="9"/>
        <v>0</v>
      </c>
      <c r="F27" s="170">
        <v>0</v>
      </c>
      <c r="G27" s="170">
        <f t="shared" si="5"/>
        <v>1</v>
      </c>
      <c r="H27" s="170">
        <v>1</v>
      </c>
      <c r="I27" s="170">
        <v>0</v>
      </c>
      <c r="J27" s="170">
        <f t="shared" si="6"/>
        <v>11</v>
      </c>
      <c r="K27" s="170">
        <f t="shared" si="7"/>
        <v>11</v>
      </c>
      <c r="L27" s="170">
        <f t="shared" si="10"/>
        <v>0</v>
      </c>
      <c r="M27" s="170">
        <v>0</v>
      </c>
      <c r="N27" s="170">
        <v>0</v>
      </c>
      <c r="O27" s="170">
        <v>11</v>
      </c>
      <c r="P27" s="170">
        <v>0</v>
      </c>
      <c r="Q27" s="170">
        <v>0</v>
      </c>
      <c r="R27" s="170">
        <v>0</v>
      </c>
      <c r="S27" s="170">
        <v>0</v>
      </c>
      <c r="T27" s="170">
        <v>0</v>
      </c>
      <c r="U27" s="104">
        <f t="shared" si="11"/>
        <v>38</v>
      </c>
      <c r="V27" s="104">
        <v>0</v>
      </c>
      <c r="W27" s="171">
        <v>6</v>
      </c>
      <c r="X27" s="104">
        <f t="shared" si="8"/>
        <v>32</v>
      </c>
      <c r="Y27" s="171">
        <v>0</v>
      </c>
      <c r="Z27" s="171">
        <v>32</v>
      </c>
      <c r="AA27" s="171">
        <v>0</v>
      </c>
      <c r="AB27" s="171">
        <v>0</v>
      </c>
      <c r="AC27" s="109" t="s">
        <v>91</v>
      </c>
      <c r="AD27" s="106"/>
      <c r="AE27" s="106"/>
    </row>
    <row r="28" spans="1:31" s="107" customFormat="1" ht="16.5" customHeight="1">
      <c r="A28" s="103"/>
      <c r="B28" s="108" t="s">
        <v>56</v>
      </c>
      <c r="C28" s="225">
        <f t="shared" si="3"/>
        <v>0</v>
      </c>
      <c r="D28" s="170">
        <f t="shared" si="4"/>
        <v>0</v>
      </c>
      <c r="E28" s="170">
        <f t="shared" si="9"/>
        <v>0</v>
      </c>
      <c r="F28" s="170">
        <v>0</v>
      </c>
      <c r="G28" s="170">
        <f t="shared" si="5"/>
        <v>0</v>
      </c>
      <c r="H28" s="170">
        <v>0</v>
      </c>
      <c r="I28" s="170">
        <v>0</v>
      </c>
      <c r="J28" s="170">
        <f t="shared" si="6"/>
        <v>0</v>
      </c>
      <c r="K28" s="170">
        <f t="shared" si="7"/>
        <v>0</v>
      </c>
      <c r="L28" s="170">
        <f t="shared" si="10"/>
        <v>0</v>
      </c>
      <c r="M28" s="170">
        <v>0</v>
      </c>
      <c r="N28" s="170">
        <v>0</v>
      </c>
      <c r="O28" s="170">
        <v>0</v>
      </c>
      <c r="P28" s="170">
        <v>0</v>
      </c>
      <c r="Q28" s="170">
        <v>0</v>
      </c>
      <c r="R28" s="170">
        <v>0</v>
      </c>
      <c r="S28" s="170">
        <v>0</v>
      </c>
      <c r="T28" s="170">
        <v>0</v>
      </c>
      <c r="U28" s="104">
        <f t="shared" si="11"/>
        <v>0</v>
      </c>
      <c r="V28" s="104">
        <v>0</v>
      </c>
      <c r="W28" s="171">
        <v>0</v>
      </c>
      <c r="X28" s="104">
        <f t="shared" si="8"/>
        <v>0</v>
      </c>
      <c r="Y28" s="171">
        <v>0</v>
      </c>
      <c r="Z28" s="171">
        <v>0</v>
      </c>
      <c r="AA28" s="171">
        <v>0</v>
      </c>
      <c r="AB28" s="171">
        <v>0</v>
      </c>
      <c r="AC28" s="109" t="s">
        <v>92</v>
      </c>
      <c r="AD28" s="106"/>
      <c r="AE28" s="106"/>
    </row>
    <row r="29" spans="1:31" s="107" customFormat="1" ht="16.5" customHeight="1">
      <c r="A29" s="103"/>
      <c r="B29" s="108" t="s">
        <v>57</v>
      </c>
      <c r="C29" s="225">
        <f t="shared" si="3"/>
        <v>0</v>
      </c>
      <c r="D29" s="170">
        <f t="shared" si="4"/>
        <v>0</v>
      </c>
      <c r="E29" s="170">
        <f t="shared" si="9"/>
        <v>0</v>
      </c>
      <c r="F29" s="170">
        <v>0</v>
      </c>
      <c r="G29" s="170">
        <f t="shared" si="5"/>
        <v>0</v>
      </c>
      <c r="H29" s="170">
        <v>0</v>
      </c>
      <c r="I29" s="170">
        <v>0</v>
      </c>
      <c r="J29" s="170">
        <f t="shared" si="6"/>
        <v>0</v>
      </c>
      <c r="K29" s="170">
        <f t="shared" si="7"/>
        <v>0</v>
      </c>
      <c r="L29" s="170">
        <f t="shared" si="10"/>
        <v>0</v>
      </c>
      <c r="M29" s="170">
        <v>0</v>
      </c>
      <c r="N29" s="170">
        <v>0</v>
      </c>
      <c r="O29" s="170">
        <v>0</v>
      </c>
      <c r="P29" s="170">
        <v>0</v>
      </c>
      <c r="Q29" s="170">
        <v>0</v>
      </c>
      <c r="R29" s="170">
        <v>0</v>
      </c>
      <c r="S29" s="170">
        <v>0</v>
      </c>
      <c r="T29" s="170">
        <v>0</v>
      </c>
      <c r="U29" s="104">
        <f t="shared" si="11"/>
        <v>0</v>
      </c>
      <c r="V29" s="104">
        <v>0</v>
      </c>
      <c r="W29" s="171">
        <v>0</v>
      </c>
      <c r="X29" s="104">
        <f t="shared" si="8"/>
        <v>0</v>
      </c>
      <c r="Y29" s="171">
        <v>0</v>
      </c>
      <c r="Z29" s="171">
        <v>0</v>
      </c>
      <c r="AA29" s="171">
        <v>0</v>
      </c>
      <c r="AB29" s="171">
        <v>0</v>
      </c>
      <c r="AC29" s="109" t="s">
        <v>93</v>
      </c>
      <c r="AD29" s="106"/>
      <c r="AE29" s="106"/>
    </row>
    <row r="30" spans="1:31" s="107" customFormat="1" ht="16.5" customHeight="1">
      <c r="A30" s="103"/>
      <c r="B30" s="108" t="s">
        <v>94</v>
      </c>
      <c r="C30" s="225">
        <f t="shared" si="3"/>
        <v>5</v>
      </c>
      <c r="D30" s="170">
        <f t="shared" si="4"/>
        <v>5</v>
      </c>
      <c r="E30" s="170">
        <f t="shared" si="9"/>
        <v>0</v>
      </c>
      <c r="F30" s="170">
        <v>0</v>
      </c>
      <c r="G30" s="170">
        <f t="shared" si="5"/>
        <v>0</v>
      </c>
      <c r="H30" s="170">
        <v>0</v>
      </c>
      <c r="I30" s="170">
        <v>0</v>
      </c>
      <c r="J30" s="170">
        <f t="shared" si="6"/>
        <v>5</v>
      </c>
      <c r="K30" s="170">
        <f t="shared" si="7"/>
        <v>5</v>
      </c>
      <c r="L30" s="170">
        <f t="shared" si="10"/>
        <v>0</v>
      </c>
      <c r="M30" s="170">
        <v>1</v>
      </c>
      <c r="N30" s="170">
        <v>0</v>
      </c>
      <c r="O30" s="170">
        <v>4</v>
      </c>
      <c r="P30" s="170">
        <v>0</v>
      </c>
      <c r="Q30" s="170">
        <v>0</v>
      </c>
      <c r="R30" s="170">
        <v>0</v>
      </c>
      <c r="S30" s="170">
        <v>0</v>
      </c>
      <c r="T30" s="170">
        <v>0</v>
      </c>
      <c r="U30" s="104">
        <f t="shared" si="11"/>
        <v>17</v>
      </c>
      <c r="V30" s="104">
        <v>0</v>
      </c>
      <c r="W30" s="171">
        <v>0</v>
      </c>
      <c r="X30" s="104">
        <f t="shared" si="8"/>
        <v>17</v>
      </c>
      <c r="Y30" s="171">
        <v>4</v>
      </c>
      <c r="Z30" s="171">
        <v>13</v>
      </c>
      <c r="AA30" s="171">
        <v>0</v>
      </c>
      <c r="AB30" s="171">
        <v>0</v>
      </c>
      <c r="AC30" s="109" t="s">
        <v>58</v>
      </c>
      <c r="AD30" s="106"/>
      <c r="AE30" s="106"/>
    </row>
    <row r="31" spans="1:31" s="107" customFormat="1" ht="16.5" customHeight="1">
      <c r="A31" s="103"/>
      <c r="B31" s="108" t="s">
        <v>136</v>
      </c>
      <c r="C31" s="225">
        <f>D31+E31</f>
        <v>6</v>
      </c>
      <c r="D31" s="170">
        <f t="shared" si="4"/>
        <v>6</v>
      </c>
      <c r="E31" s="170">
        <f>I31+L31</f>
        <v>0</v>
      </c>
      <c r="F31" s="170">
        <v>0</v>
      </c>
      <c r="G31" s="170">
        <f>H31+I31</f>
        <v>0</v>
      </c>
      <c r="H31" s="170">
        <v>0</v>
      </c>
      <c r="I31" s="170">
        <v>0</v>
      </c>
      <c r="J31" s="170">
        <f>K31+L31</f>
        <v>6</v>
      </c>
      <c r="K31" s="170">
        <f t="shared" si="7"/>
        <v>6</v>
      </c>
      <c r="L31" s="170">
        <f t="shared" si="10"/>
        <v>0</v>
      </c>
      <c r="M31" s="170">
        <v>1</v>
      </c>
      <c r="N31" s="170">
        <v>0</v>
      </c>
      <c r="O31" s="170">
        <v>5</v>
      </c>
      <c r="P31" s="170">
        <v>0</v>
      </c>
      <c r="Q31" s="170">
        <v>0</v>
      </c>
      <c r="R31" s="170">
        <v>0</v>
      </c>
      <c r="S31" s="170">
        <v>0</v>
      </c>
      <c r="T31" s="170">
        <v>0</v>
      </c>
      <c r="U31" s="104">
        <f>SUM(V31:X31)</f>
        <v>24</v>
      </c>
      <c r="V31" s="104">
        <v>0</v>
      </c>
      <c r="W31" s="171">
        <v>0</v>
      </c>
      <c r="X31" s="104">
        <f t="shared" si="8"/>
        <v>24</v>
      </c>
      <c r="Y31" s="171">
        <v>5</v>
      </c>
      <c r="Z31" s="171">
        <v>19</v>
      </c>
      <c r="AA31" s="171">
        <v>0</v>
      </c>
      <c r="AB31" s="171">
        <v>0</v>
      </c>
      <c r="AC31" s="109" t="s">
        <v>136</v>
      </c>
      <c r="AD31" s="106"/>
      <c r="AE31" s="106"/>
    </row>
    <row r="32" spans="1:31" s="102" customFormat="1" ht="16.5" customHeight="1">
      <c r="A32" s="294" t="s">
        <v>95</v>
      </c>
      <c r="B32" s="295"/>
      <c r="C32" s="226">
        <f t="shared" ref="C32:S32" si="12">SUM(C33:C34)</f>
        <v>2</v>
      </c>
      <c r="D32" s="227">
        <f t="shared" si="12"/>
        <v>2</v>
      </c>
      <c r="E32" s="227">
        <f t="shared" si="12"/>
        <v>0</v>
      </c>
      <c r="F32" s="227">
        <f t="shared" si="12"/>
        <v>0</v>
      </c>
      <c r="G32" s="227">
        <f t="shared" si="5"/>
        <v>2</v>
      </c>
      <c r="H32" s="227">
        <f t="shared" si="12"/>
        <v>2</v>
      </c>
      <c r="I32" s="227">
        <f t="shared" si="12"/>
        <v>0</v>
      </c>
      <c r="J32" s="227">
        <f t="shared" si="6"/>
        <v>0</v>
      </c>
      <c r="K32" s="227">
        <f t="shared" si="12"/>
        <v>0</v>
      </c>
      <c r="L32" s="227">
        <f t="shared" si="12"/>
        <v>0</v>
      </c>
      <c r="M32" s="227">
        <f t="shared" si="12"/>
        <v>0</v>
      </c>
      <c r="N32" s="227">
        <f t="shared" si="12"/>
        <v>0</v>
      </c>
      <c r="O32" s="227">
        <f t="shared" si="12"/>
        <v>0</v>
      </c>
      <c r="P32" s="227">
        <f t="shared" si="12"/>
        <v>0</v>
      </c>
      <c r="Q32" s="227">
        <f t="shared" si="12"/>
        <v>0</v>
      </c>
      <c r="R32" s="227">
        <f t="shared" si="12"/>
        <v>0</v>
      </c>
      <c r="S32" s="227">
        <f t="shared" si="12"/>
        <v>0</v>
      </c>
      <c r="T32" s="227">
        <f>SUM(T33:T34)</f>
        <v>0</v>
      </c>
      <c r="U32" s="228">
        <f>SUM(U33:U34)</f>
        <v>10</v>
      </c>
      <c r="V32" s="228">
        <f>SUM(V33:V34)</f>
        <v>0</v>
      </c>
      <c r="W32" s="228">
        <f>SUM(W33:W34)</f>
        <v>10</v>
      </c>
      <c r="X32" s="228">
        <f t="shared" si="8"/>
        <v>0</v>
      </c>
      <c r="Y32" s="228">
        <f>SUM(Y33:Y34)</f>
        <v>0</v>
      </c>
      <c r="Z32" s="228">
        <f>SUM(Z33:Z34)</f>
        <v>0</v>
      </c>
      <c r="AA32" s="228">
        <f>SUM(AA33:AA34)</f>
        <v>0</v>
      </c>
      <c r="AB32" s="228">
        <f>SUM(AB33:AB34)</f>
        <v>0</v>
      </c>
      <c r="AC32" s="296" t="s">
        <v>95</v>
      </c>
      <c r="AD32" s="334"/>
      <c r="AE32" s="101"/>
    </row>
    <row r="33" spans="1:31" s="107" customFormat="1" ht="16.5" customHeight="1">
      <c r="A33" s="103"/>
      <c r="B33" s="108" t="s">
        <v>39</v>
      </c>
      <c r="C33" s="225">
        <f t="shared" si="3"/>
        <v>2</v>
      </c>
      <c r="D33" s="170">
        <f>F33+H33+K33</f>
        <v>2</v>
      </c>
      <c r="E33" s="170">
        <f>I33+L33</f>
        <v>0</v>
      </c>
      <c r="F33" s="170">
        <v>0</v>
      </c>
      <c r="G33" s="170">
        <f t="shared" si="5"/>
        <v>2</v>
      </c>
      <c r="H33" s="170">
        <v>2</v>
      </c>
      <c r="I33" s="170">
        <v>0</v>
      </c>
      <c r="J33" s="170">
        <f t="shared" si="6"/>
        <v>0</v>
      </c>
      <c r="K33" s="170">
        <f>M33+O33+Q33+S33</f>
        <v>0</v>
      </c>
      <c r="L33" s="170">
        <f>N33+P33+R33+T33</f>
        <v>0</v>
      </c>
      <c r="M33" s="170">
        <v>0</v>
      </c>
      <c r="N33" s="170">
        <v>0</v>
      </c>
      <c r="O33" s="170">
        <v>0</v>
      </c>
      <c r="P33" s="170">
        <v>0</v>
      </c>
      <c r="Q33" s="170">
        <v>0</v>
      </c>
      <c r="R33" s="170">
        <v>0</v>
      </c>
      <c r="S33" s="170">
        <v>0</v>
      </c>
      <c r="T33" s="170">
        <v>0</v>
      </c>
      <c r="U33" s="104">
        <f t="shared" si="11"/>
        <v>10</v>
      </c>
      <c r="V33" s="104">
        <v>0</v>
      </c>
      <c r="W33" s="171">
        <v>10</v>
      </c>
      <c r="X33" s="104">
        <f t="shared" si="8"/>
        <v>0</v>
      </c>
      <c r="Y33" s="171">
        <v>0</v>
      </c>
      <c r="Z33" s="171">
        <v>0</v>
      </c>
      <c r="AA33" s="171">
        <v>0</v>
      </c>
      <c r="AB33" s="171">
        <v>0</v>
      </c>
      <c r="AC33" s="109" t="s">
        <v>39</v>
      </c>
      <c r="AD33" s="106"/>
      <c r="AE33" s="106"/>
    </row>
    <row r="34" spans="1:31" s="107" customFormat="1" ht="16.5" customHeight="1">
      <c r="A34" s="103"/>
      <c r="B34" s="108" t="s">
        <v>40</v>
      </c>
      <c r="C34" s="225">
        <f t="shared" si="3"/>
        <v>0</v>
      </c>
      <c r="D34" s="170">
        <f>F34+H34+K34</f>
        <v>0</v>
      </c>
      <c r="E34" s="170">
        <f>I34+L34</f>
        <v>0</v>
      </c>
      <c r="F34" s="170">
        <v>0</v>
      </c>
      <c r="G34" s="170">
        <f t="shared" si="5"/>
        <v>0</v>
      </c>
      <c r="H34" s="170">
        <v>0</v>
      </c>
      <c r="I34" s="170">
        <v>0</v>
      </c>
      <c r="J34" s="170">
        <f t="shared" si="6"/>
        <v>0</v>
      </c>
      <c r="K34" s="170">
        <f>M34+O34+Q34+S34</f>
        <v>0</v>
      </c>
      <c r="L34" s="170">
        <f>N34+P34+R34+T34</f>
        <v>0</v>
      </c>
      <c r="M34" s="170">
        <v>0</v>
      </c>
      <c r="N34" s="170">
        <v>0</v>
      </c>
      <c r="O34" s="170">
        <v>0</v>
      </c>
      <c r="P34" s="170">
        <v>0</v>
      </c>
      <c r="Q34" s="170">
        <v>0</v>
      </c>
      <c r="R34" s="170">
        <v>0</v>
      </c>
      <c r="S34" s="170">
        <v>0</v>
      </c>
      <c r="T34" s="170">
        <v>0</v>
      </c>
      <c r="U34" s="104">
        <f t="shared" si="11"/>
        <v>0</v>
      </c>
      <c r="V34" s="104">
        <v>0</v>
      </c>
      <c r="W34" s="171">
        <v>0</v>
      </c>
      <c r="X34" s="104">
        <f t="shared" si="8"/>
        <v>0</v>
      </c>
      <c r="Y34" s="171">
        <v>0</v>
      </c>
      <c r="Z34" s="171">
        <v>0</v>
      </c>
      <c r="AA34" s="171">
        <v>0</v>
      </c>
      <c r="AB34" s="171">
        <v>0</v>
      </c>
      <c r="AC34" s="109" t="s">
        <v>40</v>
      </c>
      <c r="AD34" s="106"/>
      <c r="AE34" s="106"/>
    </row>
    <row r="35" spans="1:31" s="102" customFormat="1" ht="16.5" customHeight="1">
      <c r="A35" s="330" t="s">
        <v>96</v>
      </c>
      <c r="B35" s="332"/>
      <c r="C35" s="226">
        <f t="shared" ref="C35:AB35" si="13">SUM(C36:C39)</f>
        <v>1</v>
      </c>
      <c r="D35" s="227">
        <f t="shared" si="13"/>
        <v>1</v>
      </c>
      <c r="E35" s="227">
        <f t="shared" si="13"/>
        <v>0</v>
      </c>
      <c r="F35" s="227">
        <f t="shared" si="13"/>
        <v>0</v>
      </c>
      <c r="G35" s="227">
        <f t="shared" si="5"/>
        <v>1</v>
      </c>
      <c r="H35" s="227">
        <f t="shared" si="13"/>
        <v>1</v>
      </c>
      <c r="I35" s="227">
        <f t="shared" si="13"/>
        <v>0</v>
      </c>
      <c r="J35" s="227">
        <f t="shared" si="6"/>
        <v>0</v>
      </c>
      <c r="K35" s="227">
        <f t="shared" si="13"/>
        <v>0</v>
      </c>
      <c r="L35" s="227">
        <f t="shared" si="13"/>
        <v>0</v>
      </c>
      <c r="M35" s="227">
        <f t="shared" si="13"/>
        <v>0</v>
      </c>
      <c r="N35" s="227">
        <f t="shared" si="13"/>
        <v>0</v>
      </c>
      <c r="O35" s="227">
        <f t="shared" si="13"/>
        <v>0</v>
      </c>
      <c r="P35" s="227">
        <f t="shared" si="13"/>
        <v>0</v>
      </c>
      <c r="Q35" s="227">
        <f t="shared" si="13"/>
        <v>0</v>
      </c>
      <c r="R35" s="227">
        <f t="shared" si="13"/>
        <v>0</v>
      </c>
      <c r="S35" s="227">
        <f t="shared" si="13"/>
        <v>0</v>
      </c>
      <c r="T35" s="227">
        <f t="shared" si="13"/>
        <v>0</v>
      </c>
      <c r="U35" s="227">
        <f t="shared" si="13"/>
        <v>5</v>
      </c>
      <c r="V35" s="227">
        <f t="shared" si="13"/>
        <v>0</v>
      </c>
      <c r="W35" s="227">
        <f t="shared" si="13"/>
        <v>5</v>
      </c>
      <c r="X35" s="227">
        <f t="shared" si="13"/>
        <v>0</v>
      </c>
      <c r="Y35" s="227">
        <f t="shared" si="13"/>
        <v>0</v>
      </c>
      <c r="Z35" s="227">
        <f t="shared" si="13"/>
        <v>0</v>
      </c>
      <c r="AA35" s="227">
        <f t="shared" si="13"/>
        <v>0</v>
      </c>
      <c r="AB35" s="227">
        <f t="shared" si="13"/>
        <v>0</v>
      </c>
      <c r="AC35" s="296" t="s">
        <v>96</v>
      </c>
      <c r="AD35" s="334"/>
      <c r="AE35" s="101"/>
    </row>
    <row r="36" spans="1:31" s="107" customFormat="1" ht="16.5" customHeight="1">
      <c r="A36" s="103"/>
      <c r="B36" s="108" t="s">
        <v>97</v>
      </c>
      <c r="C36" s="225">
        <f t="shared" si="3"/>
        <v>0</v>
      </c>
      <c r="D36" s="170">
        <f>F36+H36+K36</f>
        <v>0</v>
      </c>
      <c r="E36" s="170">
        <f>I36+L36</f>
        <v>0</v>
      </c>
      <c r="F36" s="170">
        <v>0</v>
      </c>
      <c r="G36" s="170">
        <f t="shared" si="5"/>
        <v>0</v>
      </c>
      <c r="H36" s="170">
        <v>0</v>
      </c>
      <c r="I36" s="170">
        <v>0</v>
      </c>
      <c r="J36" s="170">
        <f t="shared" si="6"/>
        <v>0</v>
      </c>
      <c r="K36" s="170">
        <f t="shared" ref="K36:L39" si="14">M36+O36+Q36+S36</f>
        <v>0</v>
      </c>
      <c r="L36" s="170">
        <f t="shared" si="14"/>
        <v>0</v>
      </c>
      <c r="M36" s="170">
        <v>0</v>
      </c>
      <c r="N36" s="170">
        <v>0</v>
      </c>
      <c r="O36" s="170">
        <v>0</v>
      </c>
      <c r="P36" s="170">
        <v>0</v>
      </c>
      <c r="Q36" s="170">
        <v>0</v>
      </c>
      <c r="R36" s="170">
        <v>0</v>
      </c>
      <c r="S36" s="170">
        <v>0</v>
      </c>
      <c r="T36" s="170">
        <v>0</v>
      </c>
      <c r="U36" s="104">
        <f t="shared" si="11"/>
        <v>0</v>
      </c>
      <c r="V36" s="104">
        <v>0</v>
      </c>
      <c r="W36" s="171">
        <v>0</v>
      </c>
      <c r="X36" s="104">
        <f>SUM(Y36:AB36)</f>
        <v>0</v>
      </c>
      <c r="Y36" s="171">
        <v>0</v>
      </c>
      <c r="Z36" s="171">
        <v>0</v>
      </c>
      <c r="AA36" s="171">
        <v>0</v>
      </c>
      <c r="AB36" s="171">
        <v>0</v>
      </c>
      <c r="AC36" s="109" t="s">
        <v>98</v>
      </c>
      <c r="AD36" s="106"/>
      <c r="AE36" s="106"/>
    </row>
    <row r="37" spans="1:31" s="107" customFormat="1" ht="16.5" customHeight="1">
      <c r="A37" s="103"/>
      <c r="B37" s="108" t="s">
        <v>60</v>
      </c>
      <c r="C37" s="225">
        <f t="shared" si="3"/>
        <v>0</v>
      </c>
      <c r="D37" s="170">
        <f>F37+H37+K37</f>
        <v>0</v>
      </c>
      <c r="E37" s="170">
        <f>I37+L37</f>
        <v>0</v>
      </c>
      <c r="F37" s="170">
        <v>0</v>
      </c>
      <c r="G37" s="170">
        <f t="shared" si="5"/>
        <v>0</v>
      </c>
      <c r="H37" s="170">
        <v>0</v>
      </c>
      <c r="I37" s="170">
        <v>0</v>
      </c>
      <c r="J37" s="170">
        <f t="shared" si="6"/>
        <v>0</v>
      </c>
      <c r="K37" s="170">
        <f t="shared" si="14"/>
        <v>0</v>
      </c>
      <c r="L37" s="170">
        <f t="shared" si="14"/>
        <v>0</v>
      </c>
      <c r="M37" s="170">
        <v>0</v>
      </c>
      <c r="N37" s="170">
        <v>0</v>
      </c>
      <c r="O37" s="170">
        <v>0</v>
      </c>
      <c r="P37" s="170">
        <v>0</v>
      </c>
      <c r="Q37" s="170">
        <v>0</v>
      </c>
      <c r="R37" s="170">
        <v>0</v>
      </c>
      <c r="S37" s="170">
        <v>0</v>
      </c>
      <c r="T37" s="170">
        <v>0</v>
      </c>
      <c r="U37" s="104">
        <f t="shared" si="11"/>
        <v>0</v>
      </c>
      <c r="V37" s="104">
        <v>0</v>
      </c>
      <c r="W37" s="171">
        <v>0</v>
      </c>
      <c r="X37" s="104">
        <f>SUM(Y37:AB37)</f>
        <v>0</v>
      </c>
      <c r="Y37" s="171">
        <v>0</v>
      </c>
      <c r="Z37" s="171">
        <v>0</v>
      </c>
      <c r="AA37" s="171">
        <v>0</v>
      </c>
      <c r="AB37" s="171">
        <v>0</v>
      </c>
      <c r="AC37" s="109" t="s">
        <v>99</v>
      </c>
      <c r="AD37" s="106"/>
      <c r="AE37" s="106"/>
    </row>
    <row r="38" spans="1:31" s="107" customFormat="1" ht="16.5" customHeight="1">
      <c r="A38" s="103"/>
      <c r="B38" s="108" t="s">
        <v>61</v>
      </c>
      <c r="C38" s="225">
        <f t="shared" si="3"/>
        <v>0</v>
      </c>
      <c r="D38" s="170">
        <f>F38+H38+K38</f>
        <v>0</v>
      </c>
      <c r="E38" s="170">
        <f>I38+L38</f>
        <v>0</v>
      </c>
      <c r="F38" s="170">
        <v>0</v>
      </c>
      <c r="G38" s="170">
        <f t="shared" si="5"/>
        <v>0</v>
      </c>
      <c r="H38" s="170">
        <v>0</v>
      </c>
      <c r="I38" s="170">
        <v>0</v>
      </c>
      <c r="J38" s="170">
        <f t="shared" si="6"/>
        <v>0</v>
      </c>
      <c r="K38" s="170">
        <f t="shared" si="14"/>
        <v>0</v>
      </c>
      <c r="L38" s="170">
        <f t="shared" si="14"/>
        <v>0</v>
      </c>
      <c r="M38" s="170">
        <v>0</v>
      </c>
      <c r="N38" s="170">
        <v>0</v>
      </c>
      <c r="O38" s="170">
        <v>0</v>
      </c>
      <c r="P38" s="170">
        <v>0</v>
      </c>
      <c r="Q38" s="170">
        <v>0</v>
      </c>
      <c r="R38" s="170">
        <v>0</v>
      </c>
      <c r="S38" s="170">
        <v>0</v>
      </c>
      <c r="T38" s="170">
        <v>0</v>
      </c>
      <c r="U38" s="104">
        <f t="shared" si="11"/>
        <v>0</v>
      </c>
      <c r="V38" s="104">
        <v>0</v>
      </c>
      <c r="W38" s="171">
        <v>0</v>
      </c>
      <c r="X38" s="104">
        <f>SUM(Y38:AB38)</f>
        <v>0</v>
      </c>
      <c r="Y38" s="171">
        <v>0</v>
      </c>
      <c r="Z38" s="171">
        <v>0</v>
      </c>
      <c r="AA38" s="171">
        <v>0</v>
      </c>
      <c r="AB38" s="171">
        <v>0</v>
      </c>
      <c r="AC38" s="109" t="s">
        <v>100</v>
      </c>
      <c r="AD38" s="106"/>
      <c r="AE38" s="106"/>
    </row>
    <row r="39" spans="1:31" s="107" customFormat="1" ht="16.5" customHeight="1">
      <c r="A39" s="103"/>
      <c r="B39" s="108" t="s">
        <v>62</v>
      </c>
      <c r="C39" s="225">
        <f t="shared" si="3"/>
        <v>1</v>
      </c>
      <c r="D39" s="170">
        <f>F39+H39+K39</f>
        <v>1</v>
      </c>
      <c r="E39" s="170">
        <f>I39+L39</f>
        <v>0</v>
      </c>
      <c r="F39" s="170">
        <v>0</v>
      </c>
      <c r="G39" s="170">
        <f t="shared" si="5"/>
        <v>1</v>
      </c>
      <c r="H39" s="170">
        <v>1</v>
      </c>
      <c r="I39" s="170">
        <v>0</v>
      </c>
      <c r="J39" s="170">
        <f t="shared" si="6"/>
        <v>0</v>
      </c>
      <c r="K39" s="170">
        <f t="shared" si="14"/>
        <v>0</v>
      </c>
      <c r="L39" s="170">
        <f t="shared" si="14"/>
        <v>0</v>
      </c>
      <c r="M39" s="170">
        <v>0</v>
      </c>
      <c r="N39" s="170">
        <v>0</v>
      </c>
      <c r="O39" s="170">
        <v>0</v>
      </c>
      <c r="P39" s="170">
        <v>0</v>
      </c>
      <c r="Q39" s="170">
        <v>0</v>
      </c>
      <c r="R39" s="170">
        <v>0</v>
      </c>
      <c r="S39" s="170">
        <v>0</v>
      </c>
      <c r="T39" s="170">
        <v>0</v>
      </c>
      <c r="U39" s="104">
        <f t="shared" si="11"/>
        <v>5</v>
      </c>
      <c r="V39" s="104">
        <v>0</v>
      </c>
      <c r="W39" s="171">
        <v>5</v>
      </c>
      <c r="X39" s="104">
        <f>SUM(Y39:AB39)</f>
        <v>0</v>
      </c>
      <c r="Y39" s="171">
        <v>0</v>
      </c>
      <c r="Z39" s="171">
        <v>0</v>
      </c>
      <c r="AA39" s="171">
        <v>0</v>
      </c>
      <c r="AB39" s="171">
        <v>0</v>
      </c>
      <c r="AC39" s="109" t="s">
        <v>101</v>
      </c>
      <c r="AD39" s="106"/>
      <c r="AE39" s="106"/>
    </row>
    <row r="40" spans="1:31" s="102" customFormat="1" ht="16.5" customHeight="1">
      <c r="A40" s="330" t="s">
        <v>102</v>
      </c>
      <c r="B40" s="331"/>
      <c r="C40" s="221">
        <f t="shared" ref="C40:AB40" si="15">C41</f>
        <v>1</v>
      </c>
      <c r="D40" s="222">
        <f t="shared" si="15"/>
        <v>1</v>
      </c>
      <c r="E40" s="222">
        <f t="shared" si="15"/>
        <v>0</v>
      </c>
      <c r="F40" s="222">
        <f t="shared" si="15"/>
        <v>0</v>
      </c>
      <c r="G40" s="222">
        <f t="shared" si="5"/>
        <v>0</v>
      </c>
      <c r="H40" s="222">
        <f t="shared" si="15"/>
        <v>0</v>
      </c>
      <c r="I40" s="222">
        <f t="shared" si="15"/>
        <v>0</v>
      </c>
      <c r="J40" s="222">
        <f t="shared" si="6"/>
        <v>1</v>
      </c>
      <c r="K40" s="222">
        <f t="shared" si="15"/>
        <v>1</v>
      </c>
      <c r="L40" s="222">
        <f t="shared" si="15"/>
        <v>0</v>
      </c>
      <c r="M40" s="222">
        <f t="shared" si="15"/>
        <v>0</v>
      </c>
      <c r="N40" s="222">
        <f t="shared" si="15"/>
        <v>0</v>
      </c>
      <c r="O40" s="222">
        <f t="shared" si="15"/>
        <v>1</v>
      </c>
      <c r="P40" s="222">
        <f t="shared" si="15"/>
        <v>0</v>
      </c>
      <c r="Q40" s="222">
        <f t="shared" si="15"/>
        <v>0</v>
      </c>
      <c r="R40" s="222">
        <f t="shared" si="15"/>
        <v>0</v>
      </c>
      <c r="S40" s="222">
        <f t="shared" si="15"/>
        <v>0</v>
      </c>
      <c r="T40" s="222">
        <f t="shared" si="15"/>
        <v>0</v>
      </c>
      <c r="U40" s="222">
        <f t="shared" si="15"/>
        <v>3</v>
      </c>
      <c r="V40" s="222">
        <f t="shared" si="15"/>
        <v>0</v>
      </c>
      <c r="W40" s="222">
        <f t="shared" si="15"/>
        <v>0</v>
      </c>
      <c r="X40" s="222">
        <f t="shared" si="15"/>
        <v>3</v>
      </c>
      <c r="Y40" s="222">
        <f t="shared" si="15"/>
        <v>0</v>
      </c>
      <c r="Z40" s="222">
        <f t="shared" si="15"/>
        <v>3</v>
      </c>
      <c r="AA40" s="222">
        <f t="shared" si="15"/>
        <v>0</v>
      </c>
      <c r="AB40" s="222">
        <f t="shared" si="15"/>
        <v>0</v>
      </c>
      <c r="AC40" s="333" t="s">
        <v>41</v>
      </c>
      <c r="AD40" s="334"/>
      <c r="AE40" s="101"/>
    </row>
    <row r="41" spans="1:31" s="107" customFormat="1" ht="16.5" customHeight="1">
      <c r="A41" s="103"/>
      <c r="B41" s="108" t="s">
        <v>42</v>
      </c>
      <c r="C41" s="225">
        <f>D41+E41</f>
        <v>1</v>
      </c>
      <c r="D41" s="170">
        <f>F41+H41+K41</f>
        <v>1</v>
      </c>
      <c r="E41" s="170">
        <f>I41+L41</f>
        <v>0</v>
      </c>
      <c r="F41" s="170">
        <v>0</v>
      </c>
      <c r="G41" s="170">
        <f t="shared" si="5"/>
        <v>0</v>
      </c>
      <c r="H41" s="170">
        <v>0</v>
      </c>
      <c r="I41" s="170">
        <v>0</v>
      </c>
      <c r="J41" s="170">
        <f t="shared" si="6"/>
        <v>1</v>
      </c>
      <c r="K41" s="170">
        <f>M41+O41+Q41+S41</f>
        <v>1</v>
      </c>
      <c r="L41" s="170">
        <f>N41+P41+R41+T41</f>
        <v>0</v>
      </c>
      <c r="M41" s="170">
        <v>0</v>
      </c>
      <c r="N41" s="170">
        <v>0</v>
      </c>
      <c r="O41" s="170">
        <v>1</v>
      </c>
      <c r="P41" s="170">
        <v>0</v>
      </c>
      <c r="Q41" s="170">
        <v>0</v>
      </c>
      <c r="R41" s="170">
        <v>0</v>
      </c>
      <c r="S41" s="170">
        <v>0</v>
      </c>
      <c r="T41" s="170">
        <v>0</v>
      </c>
      <c r="U41" s="104">
        <f t="shared" si="11"/>
        <v>3</v>
      </c>
      <c r="V41" s="104">
        <v>0</v>
      </c>
      <c r="W41" s="171">
        <v>0</v>
      </c>
      <c r="X41" s="104">
        <f>SUM(Y41:AB41)</f>
        <v>3</v>
      </c>
      <c r="Y41" s="171">
        <v>0</v>
      </c>
      <c r="Z41" s="171">
        <v>3</v>
      </c>
      <c r="AA41" s="171">
        <v>0</v>
      </c>
      <c r="AB41" s="171">
        <v>0</v>
      </c>
      <c r="AC41" s="109" t="s">
        <v>42</v>
      </c>
      <c r="AD41" s="106"/>
      <c r="AE41" s="106"/>
    </row>
    <row r="42" spans="1:31" s="102" customFormat="1" ht="16.5" customHeight="1">
      <c r="A42" s="330" t="s">
        <v>103</v>
      </c>
      <c r="B42" s="331"/>
      <c r="C42" s="221">
        <f t="shared" ref="C42:AB42" si="16">SUM(C43:C44)</f>
        <v>2</v>
      </c>
      <c r="D42" s="222">
        <f t="shared" si="16"/>
        <v>2</v>
      </c>
      <c r="E42" s="222">
        <f t="shared" si="16"/>
        <v>0</v>
      </c>
      <c r="F42" s="222">
        <f t="shared" si="16"/>
        <v>0</v>
      </c>
      <c r="G42" s="222">
        <f t="shared" si="5"/>
        <v>0</v>
      </c>
      <c r="H42" s="222">
        <f t="shared" si="16"/>
        <v>0</v>
      </c>
      <c r="I42" s="222">
        <f t="shared" si="16"/>
        <v>0</v>
      </c>
      <c r="J42" s="222">
        <f t="shared" si="6"/>
        <v>2</v>
      </c>
      <c r="K42" s="222">
        <f t="shared" si="16"/>
        <v>2</v>
      </c>
      <c r="L42" s="222">
        <f t="shared" si="16"/>
        <v>0</v>
      </c>
      <c r="M42" s="222">
        <f t="shared" si="16"/>
        <v>1</v>
      </c>
      <c r="N42" s="222">
        <f t="shared" si="16"/>
        <v>0</v>
      </c>
      <c r="O42" s="222">
        <f t="shared" si="16"/>
        <v>1</v>
      </c>
      <c r="P42" s="222">
        <f t="shared" si="16"/>
        <v>0</v>
      </c>
      <c r="Q42" s="222">
        <f t="shared" si="16"/>
        <v>0</v>
      </c>
      <c r="R42" s="222">
        <f t="shared" si="16"/>
        <v>0</v>
      </c>
      <c r="S42" s="222">
        <f t="shared" si="16"/>
        <v>0</v>
      </c>
      <c r="T42" s="222">
        <f t="shared" si="16"/>
        <v>0</v>
      </c>
      <c r="U42" s="222">
        <f t="shared" si="16"/>
        <v>9</v>
      </c>
      <c r="V42" s="222">
        <f t="shared" si="16"/>
        <v>0</v>
      </c>
      <c r="W42" s="222">
        <f t="shared" si="16"/>
        <v>0</v>
      </c>
      <c r="X42" s="222">
        <f t="shared" si="16"/>
        <v>9</v>
      </c>
      <c r="Y42" s="222">
        <f t="shared" si="16"/>
        <v>6</v>
      </c>
      <c r="Z42" s="222">
        <f t="shared" si="16"/>
        <v>3</v>
      </c>
      <c r="AA42" s="222">
        <f t="shared" si="16"/>
        <v>0</v>
      </c>
      <c r="AB42" s="222">
        <f t="shared" si="16"/>
        <v>0</v>
      </c>
      <c r="AC42" s="296" t="s">
        <v>103</v>
      </c>
      <c r="AD42" s="297"/>
      <c r="AE42" s="101"/>
    </row>
    <row r="43" spans="1:31" s="107" customFormat="1" ht="16.5" customHeight="1">
      <c r="A43" s="103"/>
      <c r="B43" s="108" t="s">
        <v>43</v>
      </c>
      <c r="C43" s="225">
        <f>D43+E43</f>
        <v>1</v>
      </c>
      <c r="D43" s="170">
        <f>F43+H43+K43</f>
        <v>1</v>
      </c>
      <c r="E43" s="170">
        <f>I43+L43</f>
        <v>0</v>
      </c>
      <c r="F43" s="170">
        <v>0</v>
      </c>
      <c r="G43" s="170">
        <f t="shared" si="5"/>
        <v>0</v>
      </c>
      <c r="H43" s="170">
        <v>0</v>
      </c>
      <c r="I43" s="170">
        <v>0</v>
      </c>
      <c r="J43" s="170">
        <f t="shared" si="6"/>
        <v>1</v>
      </c>
      <c r="K43" s="170">
        <f>M43+O43+Q43+S43</f>
        <v>1</v>
      </c>
      <c r="L43" s="170">
        <f>N43+P43+R43+T43</f>
        <v>0</v>
      </c>
      <c r="M43" s="170">
        <v>0</v>
      </c>
      <c r="N43" s="170">
        <v>0</v>
      </c>
      <c r="O43" s="170">
        <v>1</v>
      </c>
      <c r="P43" s="170">
        <v>0</v>
      </c>
      <c r="Q43" s="170">
        <v>0</v>
      </c>
      <c r="R43" s="170">
        <v>0</v>
      </c>
      <c r="S43" s="170">
        <v>0</v>
      </c>
      <c r="T43" s="170">
        <v>0</v>
      </c>
      <c r="U43" s="104">
        <f t="shared" si="11"/>
        <v>3</v>
      </c>
      <c r="V43" s="104">
        <v>0</v>
      </c>
      <c r="W43" s="171">
        <v>0</v>
      </c>
      <c r="X43" s="104">
        <f>SUM(Y43:AB43)</f>
        <v>3</v>
      </c>
      <c r="Y43" s="171">
        <v>0</v>
      </c>
      <c r="Z43" s="171">
        <v>3</v>
      </c>
      <c r="AA43" s="171">
        <v>0</v>
      </c>
      <c r="AB43" s="171">
        <v>0</v>
      </c>
      <c r="AC43" s="109" t="s">
        <v>43</v>
      </c>
      <c r="AD43" s="106"/>
      <c r="AE43" s="106"/>
    </row>
    <row r="44" spans="1:31" s="107" customFormat="1" ht="16.5" customHeight="1">
      <c r="A44" s="103"/>
      <c r="B44" s="108" t="s">
        <v>44</v>
      </c>
      <c r="C44" s="225">
        <f>D44+E44</f>
        <v>1</v>
      </c>
      <c r="D44" s="170">
        <f>F44+H44+K44</f>
        <v>1</v>
      </c>
      <c r="E44" s="170">
        <f>I44+L44</f>
        <v>0</v>
      </c>
      <c r="F44" s="170">
        <v>0</v>
      </c>
      <c r="G44" s="170">
        <f t="shared" si="5"/>
        <v>0</v>
      </c>
      <c r="H44" s="170">
        <v>0</v>
      </c>
      <c r="I44" s="170">
        <v>0</v>
      </c>
      <c r="J44" s="170">
        <f t="shared" si="6"/>
        <v>1</v>
      </c>
      <c r="K44" s="170">
        <f>M44+O44+Q44+S44</f>
        <v>1</v>
      </c>
      <c r="L44" s="170">
        <f>N44+P44+R44+T44</f>
        <v>0</v>
      </c>
      <c r="M44" s="170">
        <v>1</v>
      </c>
      <c r="N44" s="170">
        <v>0</v>
      </c>
      <c r="O44" s="170">
        <v>0</v>
      </c>
      <c r="P44" s="170">
        <v>0</v>
      </c>
      <c r="Q44" s="170">
        <v>0</v>
      </c>
      <c r="R44" s="170">
        <v>0</v>
      </c>
      <c r="S44" s="170">
        <v>0</v>
      </c>
      <c r="T44" s="170">
        <v>0</v>
      </c>
      <c r="U44" s="104">
        <f t="shared" si="11"/>
        <v>6</v>
      </c>
      <c r="V44" s="104">
        <v>0</v>
      </c>
      <c r="W44" s="171">
        <v>0</v>
      </c>
      <c r="X44" s="104">
        <f>SUM(Y44:AB44)</f>
        <v>6</v>
      </c>
      <c r="Y44" s="171">
        <v>6</v>
      </c>
      <c r="Z44" s="171">
        <v>0</v>
      </c>
      <c r="AA44" s="171">
        <v>0</v>
      </c>
      <c r="AB44" s="171">
        <v>0</v>
      </c>
      <c r="AC44" s="109" t="s">
        <v>44</v>
      </c>
      <c r="AD44" s="106"/>
      <c r="AE44" s="106"/>
    </row>
    <row r="45" spans="1:31" s="102" customFormat="1" ht="16.5" customHeight="1">
      <c r="A45" s="294" t="s">
        <v>104</v>
      </c>
      <c r="B45" s="298"/>
      <c r="C45" s="221">
        <f t="shared" ref="C45:AB45" si="17">SUM(C46:C48)</f>
        <v>6</v>
      </c>
      <c r="D45" s="222">
        <f t="shared" si="17"/>
        <v>6</v>
      </c>
      <c r="E45" s="222">
        <f t="shared" si="17"/>
        <v>0</v>
      </c>
      <c r="F45" s="222">
        <f t="shared" si="17"/>
        <v>0</v>
      </c>
      <c r="G45" s="222">
        <f t="shared" si="5"/>
        <v>0</v>
      </c>
      <c r="H45" s="222">
        <f t="shared" si="17"/>
        <v>0</v>
      </c>
      <c r="I45" s="222">
        <f t="shared" si="17"/>
        <v>0</v>
      </c>
      <c r="J45" s="222">
        <f t="shared" si="6"/>
        <v>6</v>
      </c>
      <c r="K45" s="222">
        <f t="shared" si="17"/>
        <v>6</v>
      </c>
      <c r="L45" s="222">
        <f t="shared" si="17"/>
        <v>0</v>
      </c>
      <c r="M45" s="222">
        <f t="shared" si="17"/>
        <v>3</v>
      </c>
      <c r="N45" s="222">
        <f t="shared" si="17"/>
        <v>0</v>
      </c>
      <c r="O45" s="222">
        <f t="shared" si="17"/>
        <v>3</v>
      </c>
      <c r="P45" s="222">
        <f t="shared" si="17"/>
        <v>0</v>
      </c>
      <c r="Q45" s="222">
        <f t="shared" si="17"/>
        <v>0</v>
      </c>
      <c r="R45" s="222">
        <f t="shared" si="17"/>
        <v>0</v>
      </c>
      <c r="S45" s="222">
        <f t="shared" si="17"/>
        <v>0</v>
      </c>
      <c r="T45" s="222">
        <f t="shared" si="17"/>
        <v>0</v>
      </c>
      <c r="U45" s="222">
        <f t="shared" si="17"/>
        <v>26</v>
      </c>
      <c r="V45" s="222">
        <f t="shared" si="17"/>
        <v>0</v>
      </c>
      <c r="W45" s="222">
        <f t="shared" si="17"/>
        <v>0</v>
      </c>
      <c r="X45" s="222">
        <f t="shared" si="17"/>
        <v>26</v>
      </c>
      <c r="Y45" s="222">
        <f t="shared" si="17"/>
        <v>18</v>
      </c>
      <c r="Z45" s="222">
        <f t="shared" si="17"/>
        <v>8</v>
      </c>
      <c r="AA45" s="222">
        <f t="shared" si="17"/>
        <v>0</v>
      </c>
      <c r="AB45" s="222">
        <f t="shared" si="17"/>
        <v>0</v>
      </c>
      <c r="AC45" s="296" t="s">
        <v>104</v>
      </c>
      <c r="AD45" s="297"/>
      <c r="AE45" s="101"/>
    </row>
    <row r="46" spans="1:31" s="107" customFormat="1" ht="16.5" customHeight="1">
      <c r="A46" s="103"/>
      <c r="B46" s="108" t="s">
        <v>45</v>
      </c>
      <c r="C46" s="225">
        <f>D46+E46</f>
        <v>1</v>
      </c>
      <c r="D46" s="170">
        <f>F46+H46+K46</f>
        <v>1</v>
      </c>
      <c r="E46" s="170">
        <f>I46+L46</f>
        <v>0</v>
      </c>
      <c r="F46" s="170">
        <v>0</v>
      </c>
      <c r="G46" s="170">
        <f t="shared" si="5"/>
        <v>0</v>
      </c>
      <c r="H46" s="170">
        <v>0</v>
      </c>
      <c r="I46" s="170">
        <v>0</v>
      </c>
      <c r="J46" s="170">
        <f t="shared" si="6"/>
        <v>1</v>
      </c>
      <c r="K46" s="170">
        <f t="shared" ref="K46:L48" si="18">M46+O46+Q46+S46</f>
        <v>1</v>
      </c>
      <c r="L46" s="170">
        <f t="shared" si="18"/>
        <v>0</v>
      </c>
      <c r="M46" s="170">
        <v>0</v>
      </c>
      <c r="N46" s="170">
        <v>0</v>
      </c>
      <c r="O46" s="170">
        <v>1</v>
      </c>
      <c r="P46" s="170">
        <v>0</v>
      </c>
      <c r="Q46" s="170">
        <v>0</v>
      </c>
      <c r="R46" s="170">
        <v>0</v>
      </c>
      <c r="S46" s="170">
        <v>0</v>
      </c>
      <c r="T46" s="170">
        <v>0</v>
      </c>
      <c r="U46" s="104">
        <f t="shared" si="11"/>
        <v>3</v>
      </c>
      <c r="V46" s="104">
        <v>0</v>
      </c>
      <c r="W46" s="171">
        <v>0</v>
      </c>
      <c r="X46" s="104">
        <f>SUM(Y46:AB46)</f>
        <v>3</v>
      </c>
      <c r="Y46" s="171">
        <v>0</v>
      </c>
      <c r="Z46" s="171">
        <v>3</v>
      </c>
      <c r="AA46" s="171">
        <v>0</v>
      </c>
      <c r="AB46" s="171">
        <v>0</v>
      </c>
      <c r="AC46" s="109" t="s">
        <v>45</v>
      </c>
      <c r="AD46" s="106"/>
      <c r="AE46" s="106"/>
    </row>
    <row r="47" spans="1:31" s="107" customFormat="1" ht="16.5" customHeight="1">
      <c r="A47" s="103"/>
      <c r="B47" s="108" t="s">
        <v>46</v>
      </c>
      <c r="C47" s="225">
        <f>D47+E47</f>
        <v>2</v>
      </c>
      <c r="D47" s="170">
        <f>F47+H47+K47</f>
        <v>2</v>
      </c>
      <c r="E47" s="170">
        <f>I47+L47</f>
        <v>0</v>
      </c>
      <c r="F47" s="170">
        <v>0</v>
      </c>
      <c r="G47" s="170">
        <f t="shared" si="5"/>
        <v>0</v>
      </c>
      <c r="H47" s="170">
        <v>0</v>
      </c>
      <c r="I47" s="170">
        <v>0</v>
      </c>
      <c r="J47" s="170">
        <f t="shared" si="6"/>
        <v>2</v>
      </c>
      <c r="K47" s="170">
        <f t="shared" si="18"/>
        <v>2</v>
      </c>
      <c r="L47" s="170">
        <f t="shared" si="18"/>
        <v>0</v>
      </c>
      <c r="M47" s="170">
        <v>2</v>
      </c>
      <c r="N47" s="170">
        <v>0</v>
      </c>
      <c r="O47" s="170">
        <v>0</v>
      </c>
      <c r="P47" s="170">
        <v>0</v>
      </c>
      <c r="Q47" s="170">
        <v>0</v>
      </c>
      <c r="R47" s="170">
        <v>0</v>
      </c>
      <c r="S47" s="170">
        <v>0</v>
      </c>
      <c r="T47" s="170">
        <v>0</v>
      </c>
      <c r="U47" s="104">
        <f t="shared" si="11"/>
        <v>7</v>
      </c>
      <c r="V47" s="104">
        <v>0</v>
      </c>
      <c r="W47" s="171">
        <v>0</v>
      </c>
      <c r="X47" s="104">
        <f>SUM(Y47:AB47)</f>
        <v>7</v>
      </c>
      <c r="Y47" s="171">
        <v>7</v>
      </c>
      <c r="Z47" s="171">
        <v>0</v>
      </c>
      <c r="AA47" s="171">
        <v>0</v>
      </c>
      <c r="AB47" s="171">
        <v>0</v>
      </c>
      <c r="AC47" s="109" t="s">
        <v>46</v>
      </c>
      <c r="AD47" s="106"/>
      <c r="AE47" s="106"/>
    </row>
    <row r="48" spans="1:31" s="107" customFormat="1" ht="16.5" customHeight="1">
      <c r="A48" s="103"/>
      <c r="B48" s="108" t="s">
        <v>47</v>
      </c>
      <c r="C48" s="225">
        <f>D48+E48</f>
        <v>3</v>
      </c>
      <c r="D48" s="170">
        <f>F48+H48+K48</f>
        <v>3</v>
      </c>
      <c r="E48" s="170">
        <f>I48+L48</f>
        <v>0</v>
      </c>
      <c r="F48" s="170">
        <v>0</v>
      </c>
      <c r="G48" s="170">
        <f t="shared" si="5"/>
        <v>0</v>
      </c>
      <c r="H48" s="170">
        <v>0</v>
      </c>
      <c r="I48" s="170">
        <v>0</v>
      </c>
      <c r="J48" s="170">
        <f t="shared" si="6"/>
        <v>3</v>
      </c>
      <c r="K48" s="170">
        <f t="shared" si="18"/>
        <v>3</v>
      </c>
      <c r="L48" s="170">
        <f t="shared" si="18"/>
        <v>0</v>
      </c>
      <c r="M48" s="170">
        <v>1</v>
      </c>
      <c r="N48" s="170">
        <v>0</v>
      </c>
      <c r="O48" s="170">
        <v>2</v>
      </c>
      <c r="P48" s="170">
        <v>0</v>
      </c>
      <c r="Q48" s="170">
        <v>0</v>
      </c>
      <c r="R48" s="170">
        <v>0</v>
      </c>
      <c r="S48" s="170">
        <v>0</v>
      </c>
      <c r="T48" s="170">
        <v>0</v>
      </c>
      <c r="U48" s="104">
        <f t="shared" si="11"/>
        <v>16</v>
      </c>
      <c r="V48" s="104">
        <v>0</v>
      </c>
      <c r="W48" s="171">
        <v>0</v>
      </c>
      <c r="X48" s="104">
        <f>SUM(Y48:AB48)</f>
        <v>16</v>
      </c>
      <c r="Y48" s="171">
        <v>11</v>
      </c>
      <c r="Z48" s="171">
        <v>5</v>
      </c>
      <c r="AA48" s="171">
        <v>0</v>
      </c>
      <c r="AB48" s="171">
        <v>0</v>
      </c>
      <c r="AC48" s="109" t="s">
        <v>47</v>
      </c>
      <c r="AD48" s="106"/>
      <c r="AE48" s="106"/>
    </row>
    <row r="49" spans="1:31" s="102" customFormat="1" ht="16.5" customHeight="1">
      <c r="A49" s="294" t="s">
        <v>105</v>
      </c>
      <c r="B49" s="298"/>
      <c r="C49" s="221">
        <f>SUM(C50:C52)</f>
        <v>6</v>
      </c>
      <c r="D49" s="222">
        <f>SUM(D50:D52)</f>
        <v>6</v>
      </c>
      <c r="E49" s="222">
        <f>SUM(E50:E52)</f>
        <v>0</v>
      </c>
      <c r="F49" s="222">
        <f>SUM(F50:F52)</f>
        <v>0</v>
      </c>
      <c r="G49" s="222">
        <f t="shared" si="5"/>
        <v>0</v>
      </c>
      <c r="H49" s="222">
        <f>SUM(H50:H52)</f>
        <v>0</v>
      </c>
      <c r="I49" s="222">
        <f>SUM(I50:I52)</f>
        <v>0</v>
      </c>
      <c r="J49" s="222">
        <f t="shared" si="6"/>
        <v>6</v>
      </c>
      <c r="K49" s="222">
        <f t="shared" ref="K49:AB49" si="19">SUM(K50:K52)</f>
        <v>6</v>
      </c>
      <c r="L49" s="222">
        <f t="shared" si="19"/>
        <v>0</v>
      </c>
      <c r="M49" s="222">
        <f t="shared" si="19"/>
        <v>1</v>
      </c>
      <c r="N49" s="222">
        <f t="shared" si="19"/>
        <v>0</v>
      </c>
      <c r="O49" s="222">
        <f t="shared" si="19"/>
        <v>5</v>
      </c>
      <c r="P49" s="222">
        <f t="shared" si="19"/>
        <v>0</v>
      </c>
      <c r="Q49" s="222">
        <f t="shared" si="19"/>
        <v>0</v>
      </c>
      <c r="R49" s="222">
        <f t="shared" si="19"/>
        <v>0</v>
      </c>
      <c r="S49" s="222">
        <f t="shared" si="19"/>
        <v>0</v>
      </c>
      <c r="T49" s="222">
        <f t="shared" si="19"/>
        <v>0</v>
      </c>
      <c r="U49" s="222">
        <f t="shared" si="19"/>
        <v>30</v>
      </c>
      <c r="V49" s="222">
        <f t="shared" si="19"/>
        <v>0</v>
      </c>
      <c r="W49" s="222">
        <f t="shared" si="19"/>
        <v>0</v>
      </c>
      <c r="X49" s="222">
        <f t="shared" si="19"/>
        <v>30</v>
      </c>
      <c r="Y49" s="222">
        <f t="shared" si="19"/>
        <v>10</v>
      </c>
      <c r="Z49" s="222">
        <f t="shared" si="19"/>
        <v>20</v>
      </c>
      <c r="AA49" s="222">
        <f t="shared" si="19"/>
        <v>0</v>
      </c>
      <c r="AB49" s="222">
        <f t="shared" si="19"/>
        <v>0</v>
      </c>
      <c r="AC49" s="296" t="s">
        <v>105</v>
      </c>
      <c r="AD49" s="297"/>
      <c r="AE49" s="101"/>
    </row>
    <row r="50" spans="1:31" s="107" customFormat="1" ht="16.5" customHeight="1">
      <c r="A50" s="103"/>
      <c r="B50" s="108" t="s">
        <v>48</v>
      </c>
      <c r="C50" s="225">
        <f>D50+E50</f>
        <v>4</v>
      </c>
      <c r="D50" s="170">
        <f>F50+H50+K50</f>
        <v>4</v>
      </c>
      <c r="E50" s="170">
        <f>I50+L50</f>
        <v>0</v>
      </c>
      <c r="F50" s="170">
        <v>0</v>
      </c>
      <c r="G50" s="170">
        <f t="shared" si="5"/>
        <v>0</v>
      </c>
      <c r="H50" s="170">
        <v>0</v>
      </c>
      <c r="I50" s="170">
        <v>0</v>
      </c>
      <c r="J50" s="170">
        <f t="shared" si="6"/>
        <v>4</v>
      </c>
      <c r="K50" s="170">
        <f t="shared" ref="K50:L52" si="20">M50+O50+Q50+S50</f>
        <v>4</v>
      </c>
      <c r="L50" s="170">
        <f t="shared" si="20"/>
        <v>0</v>
      </c>
      <c r="M50" s="170">
        <v>1</v>
      </c>
      <c r="N50" s="170">
        <v>0</v>
      </c>
      <c r="O50" s="170">
        <v>3</v>
      </c>
      <c r="P50" s="170">
        <v>0</v>
      </c>
      <c r="Q50" s="170">
        <v>0</v>
      </c>
      <c r="R50" s="170">
        <v>0</v>
      </c>
      <c r="S50" s="170">
        <v>0</v>
      </c>
      <c r="T50" s="170">
        <v>0</v>
      </c>
      <c r="U50" s="104">
        <f t="shared" si="11"/>
        <v>19</v>
      </c>
      <c r="V50" s="104">
        <v>0</v>
      </c>
      <c r="W50" s="171">
        <v>0</v>
      </c>
      <c r="X50" s="104">
        <f>SUM(Y50:AB50)</f>
        <v>19</v>
      </c>
      <c r="Y50" s="171">
        <v>10</v>
      </c>
      <c r="Z50" s="171">
        <v>9</v>
      </c>
      <c r="AA50" s="171">
        <v>0</v>
      </c>
      <c r="AB50" s="171">
        <v>0</v>
      </c>
      <c r="AC50" s="109" t="s">
        <v>48</v>
      </c>
      <c r="AD50" s="106"/>
      <c r="AE50" s="106"/>
    </row>
    <row r="51" spans="1:31" s="107" customFormat="1" ht="16.5" customHeight="1">
      <c r="A51" s="103"/>
      <c r="B51" s="108" t="s">
        <v>49</v>
      </c>
      <c r="C51" s="225">
        <f>D51+E51</f>
        <v>1</v>
      </c>
      <c r="D51" s="170">
        <f>F51+H51+K51</f>
        <v>1</v>
      </c>
      <c r="E51" s="170">
        <f>I51+L51</f>
        <v>0</v>
      </c>
      <c r="F51" s="170">
        <v>0</v>
      </c>
      <c r="G51" s="170">
        <f t="shared" si="5"/>
        <v>0</v>
      </c>
      <c r="H51" s="170">
        <v>0</v>
      </c>
      <c r="I51" s="170">
        <v>0</v>
      </c>
      <c r="J51" s="170">
        <f t="shared" si="6"/>
        <v>1</v>
      </c>
      <c r="K51" s="170">
        <f t="shared" si="20"/>
        <v>1</v>
      </c>
      <c r="L51" s="170">
        <f t="shared" si="20"/>
        <v>0</v>
      </c>
      <c r="M51" s="170">
        <v>0</v>
      </c>
      <c r="N51" s="170">
        <v>0</v>
      </c>
      <c r="O51" s="170">
        <v>1</v>
      </c>
      <c r="P51" s="170">
        <v>0</v>
      </c>
      <c r="Q51" s="170">
        <v>0</v>
      </c>
      <c r="R51" s="170">
        <v>0</v>
      </c>
      <c r="S51" s="170">
        <v>0</v>
      </c>
      <c r="T51" s="170">
        <v>0</v>
      </c>
      <c r="U51" s="104">
        <f t="shared" si="11"/>
        <v>6</v>
      </c>
      <c r="V51" s="104">
        <v>0</v>
      </c>
      <c r="W51" s="171">
        <v>0</v>
      </c>
      <c r="X51" s="104">
        <f>SUM(Y51:AB51)</f>
        <v>6</v>
      </c>
      <c r="Y51" s="171">
        <v>0</v>
      </c>
      <c r="Z51" s="171">
        <v>6</v>
      </c>
      <c r="AA51" s="171">
        <v>0</v>
      </c>
      <c r="AB51" s="171">
        <v>0</v>
      </c>
      <c r="AC51" s="109" t="s">
        <v>49</v>
      </c>
      <c r="AD51" s="106"/>
      <c r="AE51" s="106"/>
    </row>
    <row r="52" spans="1:31" s="107" customFormat="1" ht="16.5" customHeight="1">
      <c r="A52" s="103"/>
      <c r="B52" s="108" t="s">
        <v>50</v>
      </c>
      <c r="C52" s="225">
        <f>D52+E52</f>
        <v>1</v>
      </c>
      <c r="D52" s="170">
        <f>F52+H52+K52</f>
        <v>1</v>
      </c>
      <c r="E52" s="170">
        <f>I52+L52</f>
        <v>0</v>
      </c>
      <c r="F52" s="170">
        <v>0</v>
      </c>
      <c r="G52" s="170">
        <f t="shared" si="5"/>
        <v>0</v>
      </c>
      <c r="H52" s="170">
        <v>0</v>
      </c>
      <c r="I52" s="170">
        <v>0</v>
      </c>
      <c r="J52" s="170">
        <f t="shared" si="6"/>
        <v>1</v>
      </c>
      <c r="K52" s="170">
        <f t="shared" si="20"/>
        <v>1</v>
      </c>
      <c r="L52" s="170">
        <f t="shared" si="20"/>
        <v>0</v>
      </c>
      <c r="M52" s="170">
        <v>0</v>
      </c>
      <c r="N52" s="170">
        <v>0</v>
      </c>
      <c r="O52" s="170">
        <v>1</v>
      </c>
      <c r="P52" s="170">
        <v>0</v>
      </c>
      <c r="Q52" s="170">
        <v>0</v>
      </c>
      <c r="R52" s="170">
        <v>0</v>
      </c>
      <c r="S52" s="170">
        <v>0</v>
      </c>
      <c r="T52" s="170">
        <v>0</v>
      </c>
      <c r="U52" s="104">
        <f t="shared" si="11"/>
        <v>5</v>
      </c>
      <c r="V52" s="104">
        <v>0</v>
      </c>
      <c r="W52" s="171">
        <v>0</v>
      </c>
      <c r="X52" s="104">
        <f>SUM(Y52:AB52)</f>
        <v>5</v>
      </c>
      <c r="Y52" s="171">
        <v>0</v>
      </c>
      <c r="Z52" s="171">
        <v>5</v>
      </c>
      <c r="AA52" s="171">
        <v>0</v>
      </c>
      <c r="AB52" s="171">
        <v>0</v>
      </c>
      <c r="AC52" s="109" t="s">
        <v>50</v>
      </c>
      <c r="AD52" s="106"/>
      <c r="AE52" s="106"/>
    </row>
    <row r="53" spans="1:31" s="102" customFormat="1" ht="16.5" customHeight="1">
      <c r="A53" s="294" t="s">
        <v>106</v>
      </c>
      <c r="B53" s="298"/>
      <c r="C53" s="221">
        <f>SUM(C54:C55)</f>
        <v>4</v>
      </c>
      <c r="D53" s="222">
        <f t="shared" ref="D53:AB53" si="21">SUM(D54:D55)</f>
        <v>4</v>
      </c>
      <c r="E53" s="222">
        <f t="shared" si="21"/>
        <v>0</v>
      </c>
      <c r="F53" s="222">
        <f t="shared" si="21"/>
        <v>0</v>
      </c>
      <c r="G53" s="222">
        <f t="shared" si="5"/>
        <v>2</v>
      </c>
      <c r="H53" s="222">
        <f t="shared" si="21"/>
        <v>2</v>
      </c>
      <c r="I53" s="222">
        <f t="shared" si="21"/>
        <v>0</v>
      </c>
      <c r="J53" s="222">
        <f t="shared" si="6"/>
        <v>2</v>
      </c>
      <c r="K53" s="222">
        <f t="shared" si="21"/>
        <v>2</v>
      </c>
      <c r="L53" s="222">
        <f t="shared" si="21"/>
        <v>0</v>
      </c>
      <c r="M53" s="222">
        <f t="shared" si="21"/>
        <v>1</v>
      </c>
      <c r="N53" s="222">
        <f t="shared" si="21"/>
        <v>0</v>
      </c>
      <c r="O53" s="222">
        <f t="shared" si="21"/>
        <v>1</v>
      </c>
      <c r="P53" s="222">
        <f t="shared" si="21"/>
        <v>0</v>
      </c>
      <c r="Q53" s="222">
        <f t="shared" si="21"/>
        <v>0</v>
      </c>
      <c r="R53" s="222">
        <f t="shared" si="21"/>
        <v>0</v>
      </c>
      <c r="S53" s="222">
        <f t="shared" si="21"/>
        <v>0</v>
      </c>
      <c r="T53" s="222">
        <f t="shared" si="21"/>
        <v>0</v>
      </c>
      <c r="U53" s="222">
        <f t="shared" si="21"/>
        <v>19</v>
      </c>
      <c r="V53" s="222">
        <f t="shared" si="21"/>
        <v>0</v>
      </c>
      <c r="W53" s="222">
        <f t="shared" si="21"/>
        <v>6</v>
      </c>
      <c r="X53" s="222">
        <f t="shared" si="21"/>
        <v>13</v>
      </c>
      <c r="Y53" s="222">
        <f t="shared" si="21"/>
        <v>6</v>
      </c>
      <c r="Z53" s="222">
        <f t="shared" si="21"/>
        <v>7</v>
      </c>
      <c r="AA53" s="222">
        <f t="shared" si="21"/>
        <v>0</v>
      </c>
      <c r="AB53" s="222">
        <f t="shared" si="21"/>
        <v>0</v>
      </c>
      <c r="AC53" s="296" t="s">
        <v>106</v>
      </c>
      <c r="AD53" s="297"/>
      <c r="AE53" s="101"/>
    </row>
    <row r="54" spans="1:31" s="107" customFormat="1" ht="16.5" customHeight="1">
      <c r="A54" s="103"/>
      <c r="B54" s="108" t="s">
        <v>51</v>
      </c>
      <c r="C54" s="225">
        <f>D54+E54</f>
        <v>1</v>
      </c>
      <c r="D54" s="170">
        <f>F54+H54+K54</f>
        <v>1</v>
      </c>
      <c r="E54" s="170">
        <f>I54+L54</f>
        <v>0</v>
      </c>
      <c r="F54" s="170">
        <v>0</v>
      </c>
      <c r="G54" s="170">
        <f t="shared" si="5"/>
        <v>0</v>
      </c>
      <c r="H54" s="170">
        <v>0</v>
      </c>
      <c r="I54" s="170">
        <v>0</v>
      </c>
      <c r="J54" s="170">
        <f t="shared" si="6"/>
        <v>1</v>
      </c>
      <c r="K54" s="170">
        <f>M54+O54+Q54+S54</f>
        <v>1</v>
      </c>
      <c r="L54" s="170">
        <f>N54+P54+R54+T54</f>
        <v>0</v>
      </c>
      <c r="M54" s="170">
        <v>0</v>
      </c>
      <c r="N54" s="170">
        <v>0</v>
      </c>
      <c r="O54" s="170">
        <v>1</v>
      </c>
      <c r="P54" s="170">
        <v>0</v>
      </c>
      <c r="Q54" s="170">
        <v>0</v>
      </c>
      <c r="R54" s="170">
        <v>0</v>
      </c>
      <c r="S54" s="170">
        <v>0</v>
      </c>
      <c r="T54" s="170">
        <v>0</v>
      </c>
      <c r="U54" s="104">
        <f t="shared" si="11"/>
        <v>7</v>
      </c>
      <c r="V54" s="104">
        <v>0</v>
      </c>
      <c r="W54" s="171">
        <v>0</v>
      </c>
      <c r="X54" s="104">
        <f>SUM(Y54:AB54)</f>
        <v>7</v>
      </c>
      <c r="Y54" s="171">
        <v>0</v>
      </c>
      <c r="Z54" s="171">
        <v>7</v>
      </c>
      <c r="AA54" s="171">
        <v>0</v>
      </c>
      <c r="AB54" s="171">
        <v>0</v>
      </c>
      <c r="AC54" s="109" t="s">
        <v>51</v>
      </c>
      <c r="AD54" s="106"/>
      <c r="AE54" s="106"/>
    </row>
    <row r="55" spans="1:31" s="106" customFormat="1" ht="16.5" customHeight="1">
      <c r="A55" s="110"/>
      <c r="B55" s="108" t="s">
        <v>63</v>
      </c>
      <c r="C55" s="225">
        <f>D55+E55</f>
        <v>3</v>
      </c>
      <c r="D55" s="170">
        <f>F55+H55+K55</f>
        <v>3</v>
      </c>
      <c r="E55" s="170">
        <f>I55+L55</f>
        <v>0</v>
      </c>
      <c r="F55" s="170">
        <v>0</v>
      </c>
      <c r="G55" s="170">
        <f t="shared" si="5"/>
        <v>2</v>
      </c>
      <c r="H55" s="170">
        <v>2</v>
      </c>
      <c r="I55" s="170">
        <v>0</v>
      </c>
      <c r="J55" s="170">
        <f t="shared" si="6"/>
        <v>1</v>
      </c>
      <c r="K55" s="170">
        <f>M55+O55+Q55+S55</f>
        <v>1</v>
      </c>
      <c r="L55" s="170">
        <f>N55+P55+R55+T55</f>
        <v>0</v>
      </c>
      <c r="M55" s="170">
        <v>1</v>
      </c>
      <c r="N55" s="170">
        <v>0</v>
      </c>
      <c r="O55" s="170">
        <v>0</v>
      </c>
      <c r="P55" s="170">
        <v>0</v>
      </c>
      <c r="Q55" s="170">
        <v>0</v>
      </c>
      <c r="R55" s="170">
        <v>0</v>
      </c>
      <c r="S55" s="170">
        <v>0</v>
      </c>
      <c r="T55" s="170">
        <v>0</v>
      </c>
      <c r="U55" s="104">
        <f t="shared" si="11"/>
        <v>12</v>
      </c>
      <c r="V55" s="104">
        <v>0</v>
      </c>
      <c r="W55" s="171">
        <v>6</v>
      </c>
      <c r="X55" s="104">
        <f>SUM(Y55:AB55)</f>
        <v>6</v>
      </c>
      <c r="Y55" s="171">
        <v>6</v>
      </c>
      <c r="Z55" s="171">
        <v>0</v>
      </c>
      <c r="AA55" s="171">
        <v>0</v>
      </c>
      <c r="AB55" s="171">
        <v>0</v>
      </c>
      <c r="AC55" s="109" t="s">
        <v>63</v>
      </c>
    </row>
    <row r="56" spans="1:31" s="102" customFormat="1" ht="16.5" customHeight="1">
      <c r="A56" s="294" t="s">
        <v>107</v>
      </c>
      <c r="B56" s="298"/>
      <c r="C56" s="221">
        <f t="shared" ref="C56:AB56" si="22">SUM(C57:C58)</f>
        <v>2</v>
      </c>
      <c r="D56" s="222">
        <f t="shared" si="22"/>
        <v>2</v>
      </c>
      <c r="E56" s="222">
        <f t="shared" si="22"/>
        <v>0</v>
      </c>
      <c r="F56" s="222">
        <f t="shared" si="22"/>
        <v>0</v>
      </c>
      <c r="G56" s="222">
        <f t="shared" si="5"/>
        <v>0</v>
      </c>
      <c r="H56" s="222">
        <f t="shared" si="22"/>
        <v>0</v>
      </c>
      <c r="I56" s="222">
        <f t="shared" si="22"/>
        <v>0</v>
      </c>
      <c r="J56" s="222">
        <f t="shared" si="6"/>
        <v>2</v>
      </c>
      <c r="K56" s="222">
        <f t="shared" si="22"/>
        <v>2</v>
      </c>
      <c r="L56" s="222">
        <f t="shared" si="22"/>
        <v>0</v>
      </c>
      <c r="M56" s="222">
        <f t="shared" si="22"/>
        <v>0</v>
      </c>
      <c r="N56" s="222">
        <f t="shared" si="22"/>
        <v>0</v>
      </c>
      <c r="O56" s="222">
        <f t="shared" si="22"/>
        <v>2</v>
      </c>
      <c r="P56" s="222">
        <f t="shared" si="22"/>
        <v>0</v>
      </c>
      <c r="Q56" s="222">
        <f t="shared" si="22"/>
        <v>0</v>
      </c>
      <c r="R56" s="222">
        <f t="shared" si="22"/>
        <v>0</v>
      </c>
      <c r="S56" s="222">
        <f t="shared" si="22"/>
        <v>0</v>
      </c>
      <c r="T56" s="222">
        <f t="shared" si="22"/>
        <v>0</v>
      </c>
      <c r="U56" s="222">
        <f t="shared" si="22"/>
        <v>6</v>
      </c>
      <c r="V56" s="222">
        <f t="shared" si="22"/>
        <v>0</v>
      </c>
      <c r="W56" s="222">
        <f t="shared" si="22"/>
        <v>0</v>
      </c>
      <c r="X56" s="222">
        <f t="shared" si="22"/>
        <v>6</v>
      </c>
      <c r="Y56" s="222">
        <f t="shared" si="22"/>
        <v>0</v>
      </c>
      <c r="Z56" s="222">
        <f t="shared" si="22"/>
        <v>6</v>
      </c>
      <c r="AA56" s="222">
        <f t="shared" si="22"/>
        <v>0</v>
      </c>
      <c r="AB56" s="222">
        <f t="shared" si="22"/>
        <v>0</v>
      </c>
      <c r="AC56" s="296" t="s">
        <v>107</v>
      </c>
      <c r="AD56" s="297"/>
      <c r="AE56" s="101"/>
    </row>
    <row r="57" spans="1:31" s="107" customFormat="1" ht="16.5" customHeight="1">
      <c r="A57" s="111"/>
      <c r="B57" s="108" t="s">
        <v>52</v>
      </c>
      <c r="C57" s="225">
        <f>D57+E57</f>
        <v>1</v>
      </c>
      <c r="D57" s="170">
        <f>F57+H57+K57</f>
        <v>1</v>
      </c>
      <c r="E57" s="170">
        <f>I57+L57</f>
        <v>0</v>
      </c>
      <c r="F57" s="170">
        <v>0</v>
      </c>
      <c r="G57" s="170">
        <f t="shared" si="5"/>
        <v>0</v>
      </c>
      <c r="H57" s="170">
        <v>0</v>
      </c>
      <c r="I57" s="170">
        <v>0</v>
      </c>
      <c r="J57" s="170">
        <f t="shared" si="6"/>
        <v>1</v>
      </c>
      <c r="K57" s="170">
        <f>M57+O57+Q57+S57</f>
        <v>1</v>
      </c>
      <c r="L57" s="170">
        <f>N57+P57+R57+T57</f>
        <v>0</v>
      </c>
      <c r="M57" s="170">
        <v>0</v>
      </c>
      <c r="N57" s="170">
        <v>0</v>
      </c>
      <c r="O57" s="170">
        <v>1</v>
      </c>
      <c r="P57" s="170">
        <v>0</v>
      </c>
      <c r="Q57" s="170">
        <v>0</v>
      </c>
      <c r="R57" s="170">
        <v>0</v>
      </c>
      <c r="S57" s="170">
        <v>0</v>
      </c>
      <c r="T57" s="170">
        <v>0</v>
      </c>
      <c r="U57" s="104">
        <f t="shared" si="11"/>
        <v>3</v>
      </c>
      <c r="V57" s="104">
        <v>0</v>
      </c>
      <c r="W57" s="171">
        <v>0</v>
      </c>
      <c r="X57" s="104">
        <f>SUM(Y57:AB57)</f>
        <v>3</v>
      </c>
      <c r="Y57" s="171">
        <v>0</v>
      </c>
      <c r="Z57" s="171">
        <v>3</v>
      </c>
      <c r="AA57" s="171">
        <v>0</v>
      </c>
      <c r="AB57" s="171">
        <v>0</v>
      </c>
      <c r="AC57" s="109" t="s">
        <v>52</v>
      </c>
      <c r="AD57" s="106"/>
      <c r="AE57" s="106"/>
    </row>
    <row r="58" spans="1:31" s="107" customFormat="1" ht="16.5" customHeight="1">
      <c r="A58" s="111"/>
      <c r="B58" s="108" t="s">
        <v>64</v>
      </c>
      <c r="C58" s="225">
        <f>D58+E58</f>
        <v>1</v>
      </c>
      <c r="D58" s="170">
        <f>F58+H58+K58</f>
        <v>1</v>
      </c>
      <c r="E58" s="170">
        <f>I58+L58</f>
        <v>0</v>
      </c>
      <c r="F58" s="170">
        <v>0</v>
      </c>
      <c r="G58" s="170">
        <f t="shared" si="5"/>
        <v>0</v>
      </c>
      <c r="H58" s="170">
        <v>0</v>
      </c>
      <c r="I58" s="170">
        <v>0</v>
      </c>
      <c r="J58" s="170">
        <f t="shared" si="6"/>
        <v>1</v>
      </c>
      <c r="K58" s="170">
        <f>M58+O58+Q58+S58</f>
        <v>1</v>
      </c>
      <c r="L58" s="170">
        <f>N58+P58+R58+T58</f>
        <v>0</v>
      </c>
      <c r="M58" s="170">
        <v>0</v>
      </c>
      <c r="N58" s="170">
        <v>0</v>
      </c>
      <c r="O58" s="170">
        <v>1</v>
      </c>
      <c r="P58" s="170">
        <v>0</v>
      </c>
      <c r="Q58" s="170">
        <v>0</v>
      </c>
      <c r="R58" s="170">
        <v>0</v>
      </c>
      <c r="S58" s="170">
        <v>0</v>
      </c>
      <c r="T58" s="170">
        <v>0</v>
      </c>
      <c r="U58" s="104">
        <f t="shared" si="11"/>
        <v>3</v>
      </c>
      <c r="V58" s="104">
        <v>0</v>
      </c>
      <c r="W58" s="171">
        <v>0</v>
      </c>
      <c r="X58" s="104">
        <f>SUM(Y58:AB58)</f>
        <v>3</v>
      </c>
      <c r="Y58" s="171">
        <v>0</v>
      </c>
      <c r="Z58" s="171">
        <v>3</v>
      </c>
      <c r="AA58" s="171">
        <v>0</v>
      </c>
      <c r="AB58" s="171">
        <v>0</v>
      </c>
      <c r="AC58" s="109" t="s">
        <v>64</v>
      </c>
      <c r="AD58" s="106"/>
      <c r="AE58" s="106"/>
    </row>
    <row r="59" spans="1:31" s="102" customFormat="1" ht="16.5" customHeight="1">
      <c r="A59" s="294" t="s">
        <v>108</v>
      </c>
      <c r="B59" s="298"/>
      <c r="C59" s="221">
        <f t="shared" ref="C59:AB59" si="23">C60</f>
        <v>0</v>
      </c>
      <c r="D59" s="222">
        <f t="shared" si="23"/>
        <v>0</v>
      </c>
      <c r="E59" s="222">
        <f t="shared" si="23"/>
        <v>0</v>
      </c>
      <c r="F59" s="222">
        <f t="shared" si="23"/>
        <v>0</v>
      </c>
      <c r="G59" s="222">
        <f t="shared" si="5"/>
        <v>0</v>
      </c>
      <c r="H59" s="222">
        <f t="shared" si="23"/>
        <v>0</v>
      </c>
      <c r="I59" s="222">
        <f t="shared" si="23"/>
        <v>0</v>
      </c>
      <c r="J59" s="222">
        <f t="shared" si="6"/>
        <v>0</v>
      </c>
      <c r="K59" s="222">
        <f t="shared" si="23"/>
        <v>0</v>
      </c>
      <c r="L59" s="222">
        <f t="shared" si="23"/>
        <v>0</v>
      </c>
      <c r="M59" s="222">
        <f t="shared" si="23"/>
        <v>0</v>
      </c>
      <c r="N59" s="222">
        <f t="shared" si="23"/>
        <v>0</v>
      </c>
      <c r="O59" s="222">
        <f t="shared" si="23"/>
        <v>0</v>
      </c>
      <c r="P59" s="222">
        <f t="shared" si="23"/>
        <v>0</v>
      </c>
      <c r="Q59" s="222">
        <f t="shared" si="23"/>
        <v>0</v>
      </c>
      <c r="R59" s="222">
        <f t="shared" si="23"/>
        <v>0</v>
      </c>
      <c r="S59" s="222">
        <f t="shared" si="23"/>
        <v>0</v>
      </c>
      <c r="T59" s="222">
        <f t="shared" si="23"/>
        <v>0</v>
      </c>
      <c r="U59" s="222">
        <f t="shared" si="23"/>
        <v>0</v>
      </c>
      <c r="V59" s="222">
        <f t="shared" si="23"/>
        <v>0</v>
      </c>
      <c r="W59" s="222">
        <f t="shared" si="23"/>
        <v>0</v>
      </c>
      <c r="X59" s="222">
        <f t="shared" si="23"/>
        <v>0</v>
      </c>
      <c r="Y59" s="222">
        <f t="shared" si="23"/>
        <v>0</v>
      </c>
      <c r="Z59" s="222">
        <f t="shared" si="23"/>
        <v>0</v>
      </c>
      <c r="AA59" s="222">
        <f t="shared" si="23"/>
        <v>0</v>
      </c>
      <c r="AB59" s="222">
        <f t="shared" si="23"/>
        <v>0</v>
      </c>
      <c r="AC59" s="296" t="s">
        <v>108</v>
      </c>
      <c r="AD59" s="297"/>
      <c r="AE59" s="101"/>
    </row>
    <row r="60" spans="1:31" s="107" customFormat="1" ht="16.5" customHeight="1">
      <c r="A60" s="111"/>
      <c r="B60" s="108" t="s">
        <v>53</v>
      </c>
      <c r="C60" s="225">
        <f>D60+E60</f>
        <v>0</v>
      </c>
      <c r="D60" s="170">
        <f>F60+H60+K60</f>
        <v>0</v>
      </c>
      <c r="E60" s="170">
        <f>I60+L60</f>
        <v>0</v>
      </c>
      <c r="F60" s="170">
        <v>0</v>
      </c>
      <c r="G60" s="170">
        <f t="shared" si="5"/>
        <v>0</v>
      </c>
      <c r="H60" s="170">
        <v>0</v>
      </c>
      <c r="I60" s="170">
        <v>0</v>
      </c>
      <c r="J60" s="170">
        <f t="shared" si="6"/>
        <v>0</v>
      </c>
      <c r="K60" s="170">
        <f>M60+O60+Q60+S60</f>
        <v>0</v>
      </c>
      <c r="L60" s="170">
        <f>N60+P60+R60+T60</f>
        <v>0</v>
      </c>
      <c r="M60" s="170">
        <v>0</v>
      </c>
      <c r="N60" s="170">
        <v>0</v>
      </c>
      <c r="O60" s="170">
        <v>0</v>
      </c>
      <c r="P60" s="170">
        <v>0</v>
      </c>
      <c r="Q60" s="170">
        <v>0</v>
      </c>
      <c r="R60" s="170">
        <v>0</v>
      </c>
      <c r="S60" s="170">
        <v>0</v>
      </c>
      <c r="T60" s="170">
        <v>0</v>
      </c>
      <c r="U60" s="104">
        <f t="shared" si="11"/>
        <v>0</v>
      </c>
      <c r="V60" s="104">
        <v>0</v>
      </c>
      <c r="W60" s="171">
        <v>0</v>
      </c>
      <c r="X60" s="104">
        <f>SUM(Y60:AB60)</f>
        <v>0</v>
      </c>
      <c r="Y60" s="171">
        <v>0</v>
      </c>
      <c r="Z60" s="171">
        <v>0</v>
      </c>
      <c r="AA60" s="171">
        <v>0</v>
      </c>
      <c r="AB60" s="171">
        <v>0</v>
      </c>
      <c r="AC60" s="109" t="s">
        <v>53</v>
      </c>
      <c r="AD60" s="106"/>
      <c r="AE60" s="106"/>
    </row>
    <row r="61" spans="1:31" s="101" customFormat="1" ht="16.5" customHeight="1">
      <c r="A61" s="294" t="s">
        <v>109</v>
      </c>
      <c r="B61" s="298"/>
      <c r="C61" s="221">
        <f t="shared" ref="C61:AB61" si="24">C62</f>
        <v>0</v>
      </c>
      <c r="D61" s="222">
        <f t="shared" si="24"/>
        <v>0</v>
      </c>
      <c r="E61" s="222">
        <f t="shared" si="24"/>
        <v>0</v>
      </c>
      <c r="F61" s="222">
        <f t="shared" si="24"/>
        <v>0</v>
      </c>
      <c r="G61" s="222">
        <f t="shared" si="5"/>
        <v>0</v>
      </c>
      <c r="H61" s="222">
        <f t="shared" si="24"/>
        <v>0</v>
      </c>
      <c r="I61" s="222">
        <f t="shared" si="24"/>
        <v>0</v>
      </c>
      <c r="J61" s="222">
        <f t="shared" si="6"/>
        <v>0</v>
      </c>
      <c r="K61" s="222">
        <f t="shared" si="24"/>
        <v>0</v>
      </c>
      <c r="L61" s="222">
        <f t="shared" si="24"/>
        <v>0</v>
      </c>
      <c r="M61" s="222">
        <f t="shared" si="24"/>
        <v>0</v>
      </c>
      <c r="N61" s="222">
        <f t="shared" si="24"/>
        <v>0</v>
      </c>
      <c r="O61" s="222">
        <f t="shared" si="24"/>
        <v>0</v>
      </c>
      <c r="P61" s="222">
        <f t="shared" si="24"/>
        <v>0</v>
      </c>
      <c r="Q61" s="222">
        <f t="shared" si="24"/>
        <v>0</v>
      </c>
      <c r="R61" s="222">
        <f t="shared" si="24"/>
        <v>0</v>
      </c>
      <c r="S61" s="222">
        <f t="shared" si="24"/>
        <v>0</v>
      </c>
      <c r="T61" s="222">
        <f t="shared" si="24"/>
        <v>0</v>
      </c>
      <c r="U61" s="222">
        <f t="shared" si="24"/>
        <v>0</v>
      </c>
      <c r="V61" s="222">
        <f t="shared" si="24"/>
        <v>0</v>
      </c>
      <c r="W61" s="222">
        <f t="shared" si="24"/>
        <v>0</v>
      </c>
      <c r="X61" s="222">
        <f t="shared" si="24"/>
        <v>0</v>
      </c>
      <c r="Y61" s="222">
        <f t="shared" si="24"/>
        <v>0</v>
      </c>
      <c r="Z61" s="222">
        <f t="shared" si="24"/>
        <v>0</v>
      </c>
      <c r="AA61" s="222">
        <f t="shared" si="24"/>
        <v>0</v>
      </c>
      <c r="AB61" s="222">
        <f t="shared" si="24"/>
        <v>0</v>
      </c>
      <c r="AC61" s="296" t="s">
        <v>109</v>
      </c>
      <c r="AD61" s="297"/>
    </row>
    <row r="62" spans="1:31" s="107" customFormat="1" ht="16.5" customHeight="1">
      <c r="A62" s="111"/>
      <c r="B62" s="108" t="s">
        <v>65</v>
      </c>
      <c r="C62" s="225">
        <f>D62+E62</f>
        <v>0</v>
      </c>
      <c r="D62" s="170">
        <f>F62+H62+K62</f>
        <v>0</v>
      </c>
      <c r="E62" s="170">
        <f>I62+L62</f>
        <v>0</v>
      </c>
      <c r="F62" s="170">
        <v>0</v>
      </c>
      <c r="G62" s="170">
        <f t="shared" si="5"/>
        <v>0</v>
      </c>
      <c r="H62" s="170">
        <v>0</v>
      </c>
      <c r="I62" s="170">
        <v>0</v>
      </c>
      <c r="J62" s="170">
        <f t="shared" si="6"/>
        <v>0</v>
      </c>
      <c r="K62" s="170">
        <f>M62+O62+Q62+S62</f>
        <v>0</v>
      </c>
      <c r="L62" s="170">
        <f>N62+P62+R62+T62</f>
        <v>0</v>
      </c>
      <c r="M62" s="170">
        <v>0</v>
      </c>
      <c r="N62" s="170">
        <v>0</v>
      </c>
      <c r="O62" s="170">
        <v>0</v>
      </c>
      <c r="P62" s="170">
        <v>0</v>
      </c>
      <c r="Q62" s="170">
        <v>0</v>
      </c>
      <c r="R62" s="170">
        <v>0</v>
      </c>
      <c r="S62" s="170">
        <v>0</v>
      </c>
      <c r="T62" s="170">
        <v>0</v>
      </c>
      <c r="U62" s="104">
        <f t="shared" si="11"/>
        <v>0</v>
      </c>
      <c r="V62" s="104">
        <v>0</v>
      </c>
      <c r="W62" s="171">
        <v>0</v>
      </c>
      <c r="X62" s="104">
        <f>SUM(Y62:AB62)</f>
        <v>0</v>
      </c>
      <c r="Y62" s="171">
        <v>0</v>
      </c>
      <c r="Z62" s="171">
        <v>0</v>
      </c>
      <c r="AA62" s="171">
        <v>0</v>
      </c>
      <c r="AB62" s="171">
        <v>0</v>
      </c>
      <c r="AC62" s="109" t="s">
        <v>65</v>
      </c>
      <c r="AD62" s="106"/>
      <c r="AE62" s="106"/>
    </row>
    <row r="63" spans="1:31" ht="16.5" customHeight="1">
      <c r="A63" s="6"/>
      <c r="B63" s="6"/>
      <c r="C63" s="99"/>
      <c r="D63" s="6"/>
      <c r="E63" s="6"/>
      <c r="F63" s="100"/>
      <c r="G63" s="6"/>
      <c r="H63" s="6"/>
      <c r="I63" s="6"/>
      <c r="J63" s="6"/>
      <c r="K63" s="6"/>
      <c r="L63" s="6"/>
      <c r="M63" s="6"/>
      <c r="N63" s="6"/>
      <c r="O63" s="100"/>
      <c r="P63" s="100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99"/>
      <c r="AD63" s="6"/>
    </row>
    <row r="64" spans="1:31" s="18" customFormat="1" ht="13.5" customHeight="1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7"/>
      <c r="V64" s="17"/>
      <c r="W64" s="17"/>
      <c r="X64" s="17"/>
      <c r="Y64" s="17"/>
      <c r="Z64" s="17"/>
      <c r="AA64" s="17"/>
      <c r="AB64" s="17"/>
      <c r="AC64" s="16"/>
      <c r="AD64" s="17"/>
      <c r="AE64" s="17"/>
    </row>
    <row r="65" spans="2:31" s="18" customFormat="1" ht="13.5" customHeight="1">
      <c r="B65" s="16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6"/>
      <c r="AD65" s="17"/>
      <c r="AE65" s="17"/>
    </row>
    <row r="66" spans="2:31" ht="13.5" customHeight="1">
      <c r="B66" s="2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49"/>
      <c r="V66" s="20"/>
      <c r="W66" s="20"/>
      <c r="X66" s="20"/>
      <c r="Y66" s="20"/>
      <c r="Z66" s="20"/>
      <c r="AA66" s="20"/>
      <c r="AB66" s="20"/>
      <c r="AC66" s="2"/>
    </row>
    <row r="67" spans="2:31" ht="13.5" customHeight="1">
      <c r="B67" s="2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"/>
    </row>
    <row r="68" spans="2:31" ht="13.5" customHeight="1">
      <c r="B68" s="2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"/>
    </row>
    <row r="69" spans="2:31" ht="13.5" customHeight="1">
      <c r="B69" s="2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"/>
    </row>
    <row r="70" spans="2:31" ht="13.5" customHeight="1">
      <c r="B70" s="2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"/>
    </row>
    <row r="71" spans="2:31" ht="13.5" customHeight="1">
      <c r="B71" s="2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"/>
    </row>
    <row r="72" spans="2:31" ht="13.5" customHeight="1">
      <c r="B72" s="2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"/>
    </row>
    <row r="73" spans="2:31" ht="13.5" customHeight="1">
      <c r="B73" s="2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"/>
    </row>
    <row r="74" spans="2:31" ht="13.5" customHeight="1">
      <c r="B74" s="2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"/>
    </row>
    <row r="75" spans="2:31" ht="13.5" customHeight="1">
      <c r="B75" s="2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"/>
    </row>
    <row r="76" spans="2:31" ht="13.5" customHeight="1">
      <c r="B76" s="3"/>
    </row>
  </sheetData>
  <mergeCells count="45">
    <mergeCell ref="G5:I6"/>
    <mergeCell ref="M6:N6"/>
    <mergeCell ref="A42:B42"/>
    <mergeCell ref="AC42:AD42"/>
    <mergeCell ref="A35:B35"/>
    <mergeCell ref="A12:B12"/>
    <mergeCell ref="AC40:AD40"/>
    <mergeCell ref="AC12:AD12"/>
    <mergeCell ref="Q6:R6"/>
    <mergeCell ref="AC32:AD32"/>
    <mergeCell ref="U5:U7"/>
    <mergeCell ref="AA6:AA7"/>
    <mergeCell ref="W5:W7"/>
    <mergeCell ref="AC4:AD7"/>
    <mergeCell ref="AC35:AD35"/>
    <mergeCell ref="A40:B40"/>
    <mergeCell ref="A1:P1"/>
    <mergeCell ref="A4:B7"/>
    <mergeCell ref="C4:T4"/>
    <mergeCell ref="U4:AB4"/>
    <mergeCell ref="AB6:AB7"/>
    <mergeCell ref="X6:X7"/>
    <mergeCell ref="S6:T6"/>
    <mergeCell ref="X5:AB5"/>
    <mergeCell ref="Y6:Y7"/>
    <mergeCell ref="Z6:Z7"/>
    <mergeCell ref="F5:F6"/>
    <mergeCell ref="J5:P5"/>
    <mergeCell ref="C5:E6"/>
    <mergeCell ref="O6:P6"/>
    <mergeCell ref="J6:L6"/>
    <mergeCell ref="V5:V7"/>
    <mergeCell ref="A32:B32"/>
    <mergeCell ref="AC61:AD61"/>
    <mergeCell ref="A45:B45"/>
    <mergeCell ref="AC45:AD45"/>
    <mergeCell ref="A49:B49"/>
    <mergeCell ref="AC49:AD49"/>
    <mergeCell ref="A61:B61"/>
    <mergeCell ref="A59:B59"/>
    <mergeCell ref="AC56:AD56"/>
    <mergeCell ref="AC59:AD59"/>
    <mergeCell ref="A56:B56"/>
    <mergeCell ref="A53:B53"/>
    <mergeCell ref="AC53:AD53"/>
  </mergeCells>
  <phoneticPr fontId="17"/>
  <printOptions horizontalCentered="1" gridLinesSet="0"/>
  <pageMargins left="0.59055118110236227" right="0.59055118110236227" top="0.78740157480314965" bottom="0.78740157480314965" header="0.31496062992125984" footer="0.31496062992125984"/>
  <pageSetup paperSize="8" scale="77" orientation="landscape" r:id="rId1"/>
  <headerFooter alignWithMargins="0"/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C7" transitionEvaluation="1" codeName="Sheet2">
    <tabColor theme="3" tint="0.59999389629810485"/>
    <pageSetUpPr fitToPage="1"/>
  </sheetPr>
  <dimension ref="A1:BF80"/>
  <sheetViews>
    <sheetView showGridLines="0" zoomScaleNormal="100" zoomScaleSheetLayoutView="100" zoomScalePageLayoutView="75" workbookViewId="0">
      <pane xSplit="2" ySplit="6" topLeftCell="C7" activePane="bottomRight" state="frozen"/>
      <selection activeCell="D28" sqref="D28"/>
      <selection pane="topRight" activeCell="D28" sqref="D28"/>
      <selection pane="bottomLeft" activeCell="D28" sqref="D28"/>
      <selection pane="bottomRight" sqref="A1:Y1"/>
    </sheetView>
  </sheetViews>
  <sheetFormatPr defaultColWidth="8.75" defaultRowHeight="13.5" customHeight="1"/>
  <cols>
    <col min="1" max="1" width="1.375" style="23" customWidth="1"/>
    <col min="2" max="2" width="8.75" style="23" customWidth="1"/>
    <col min="3" max="3" width="6.75" style="23" customWidth="1"/>
    <col min="4" max="28" width="6.125" style="23" customWidth="1"/>
    <col min="29" max="29" width="6.125" style="37" customWidth="1"/>
    <col min="30" max="31" width="6.125" style="23" customWidth="1"/>
    <col min="32" max="32" width="6.125" style="25" customWidth="1"/>
    <col min="33" max="34" width="6.125" style="27" customWidth="1"/>
    <col min="35" max="35" width="6.125" style="25" customWidth="1"/>
    <col min="36" max="48" width="6.125" style="23" customWidth="1"/>
    <col min="49" max="49" width="7.125" style="23" bestFit="1" customWidth="1"/>
    <col min="50" max="50" width="6.75" style="23" customWidth="1"/>
    <col min="51" max="51" width="8.75" style="23" customWidth="1"/>
    <col min="52" max="52" width="1.375" style="23" customWidth="1"/>
    <col min="53" max="57" width="8.75" style="23"/>
    <col min="58" max="58" width="12.625" style="162" bestFit="1" customWidth="1"/>
    <col min="59" max="16384" width="8.75" style="23"/>
  </cols>
  <sheetData>
    <row r="1" spans="1:58" ht="20.25" customHeight="1">
      <c r="A1" s="349" t="s">
        <v>140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49"/>
      <c r="R1" s="350"/>
      <c r="S1" s="350"/>
      <c r="T1" s="350"/>
      <c r="U1" s="350"/>
      <c r="V1" s="350"/>
      <c r="W1" s="350"/>
      <c r="X1" s="350"/>
      <c r="Y1" s="350"/>
      <c r="Z1" s="21"/>
      <c r="AA1" s="21"/>
      <c r="AB1" s="21"/>
      <c r="AC1" s="22"/>
    </row>
    <row r="2" spans="1:58" ht="20.25" customHeight="1">
      <c r="A2" s="210"/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29"/>
      <c r="S2" s="229"/>
      <c r="T2" s="229"/>
      <c r="U2" s="229"/>
      <c r="V2" s="229"/>
      <c r="W2" s="229"/>
      <c r="X2" s="229"/>
      <c r="Y2" s="229"/>
      <c r="Z2" s="21"/>
      <c r="AA2" s="21"/>
      <c r="AB2" s="21"/>
      <c r="AC2" s="22"/>
    </row>
    <row r="3" spans="1:58" s="4" customFormat="1" ht="20.25" customHeight="1">
      <c r="A3" s="172" t="s">
        <v>124</v>
      </c>
      <c r="B3" s="6"/>
      <c r="C3" s="7"/>
      <c r="D3" s="7"/>
      <c r="E3" s="7"/>
      <c r="F3" s="7"/>
      <c r="G3" s="7"/>
      <c r="H3" s="7"/>
      <c r="I3" s="7"/>
      <c r="J3" s="8"/>
      <c r="K3" s="8"/>
      <c r="L3" s="8"/>
      <c r="M3" s="8"/>
      <c r="N3" s="8"/>
      <c r="P3" s="8"/>
      <c r="Q3" s="8"/>
      <c r="R3" s="8"/>
      <c r="S3" s="8"/>
      <c r="T3" s="8"/>
      <c r="U3" s="8"/>
      <c r="V3" s="8"/>
      <c r="W3" s="8"/>
      <c r="X3" s="8"/>
      <c r="Y3" s="8"/>
      <c r="Z3" s="173" t="s">
        <v>74</v>
      </c>
      <c r="AA3" s="8"/>
      <c r="AB3" s="8"/>
      <c r="AC3" s="8"/>
      <c r="AD3" s="8"/>
      <c r="AE3" s="8"/>
      <c r="AF3" s="68"/>
      <c r="AG3" s="3"/>
      <c r="AH3" s="3"/>
      <c r="AI3" s="3"/>
      <c r="AU3" s="10"/>
      <c r="AV3" s="10"/>
      <c r="AW3" s="10"/>
      <c r="AX3" s="10"/>
      <c r="AY3" s="6"/>
      <c r="AZ3" s="174" t="s">
        <v>163</v>
      </c>
      <c r="BB3" s="23" t="s">
        <v>166</v>
      </c>
      <c r="BC3" s="23"/>
      <c r="BD3" s="23"/>
      <c r="BE3" s="23"/>
      <c r="BF3" s="162"/>
    </row>
    <row r="4" spans="1:58" ht="20.25" customHeight="1">
      <c r="A4" s="344" t="s">
        <v>147</v>
      </c>
      <c r="B4" s="367"/>
      <c r="C4" s="358" t="s">
        <v>75</v>
      </c>
      <c r="D4" s="359"/>
      <c r="E4" s="360"/>
      <c r="F4" s="358" t="s">
        <v>150</v>
      </c>
      <c r="G4" s="359"/>
      <c r="H4" s="360"/>
      <c r="I4" s="358" t="s">
        <v>151</v>
      </c>
      <c r="J4" s="359"/>
      <c r="K4" s="360"/>
      <c r="L4" s="358" t="s">
        <v>152</v>
      </c>
      <c r="M4" s="359"/>
      <c r="N4" s="360"/>
      <c r="O4" s="353" t="s">
        <v>157</v>
      </c>
      <c r="P4" s="354"/>
      <c r="Q4" s="354"/>
      <c r="R4" s="354"/>
      <c r="S4" s="354"/>
      <c r="T4" s="354"/>
      <c r="U4" s="354"/>
      <c r="V4" s="354"/>
      <c r="W4" s="354"/>
      <c r="X4" s="354"/>
      <c r="Y4" s="355"/>
      <c r="Z4" s="353" t="s">
        <v>158</v>
      </c>
      <c r="AA4" s="354"/>
      <c r="AB4" s="354"/>
      <c r="AC4" s="354"/>
      <c r="AD4" s="354"/>
      <c r="AE4" s="354"/>
      <c r="AF4" s="354"/>
      <c r="AG4" s="354"/>
      <c r="AH4" s="355"/>
      <c r="AI4" s="353" t="s">
        <v>162</v>
      </c>
      <c r="AJ4" s="354"/>
      <c r="AK4" s="354"/>
      <c r="AL4" s="354"/>
      <c r="AM4" s="354"/>
      <c r="AN4" s="354"/>
      <c r="AO4" s="354"/>
      <c r="AP4" s="354"/>
      <c r="AQ4" s="354"/>
      <c r="AR4" s="354"/>
      <c r="AS4" s="355"/>
      <c r="AT4" s="343" t="s">
        <v>193</v>
      </c>
      <c r="AU4" s="359"/>
      <c r="AV4" s="360"/>
      <c r="AW4" s="340" t="s">
        <v>122</v>
      </c>
      <c r="AX4" s="340" t="s">
        <v>123</v>
      </c>
      <c r="AY4" s="343" t="s">
        <v>148</v>
      </c>
      <c r="AZ4" s="344"/>
    </row>
    <row r="5" spans="1:58" ht="30.75" customHeight="1">
      <c r="A5" s="346"/>
      <c r="B5" s="368"/>
      <c r="C5" s="361"/>
      <c r="D5" s="362"/>
      <c r="E5" s="363"/>
      <c r="F5" s="361"/>
      <c r="G5" s="362"/>
      <c r="H5" s="363"/>
      <c r="I5" s="361"/>
      <c r="J5" s="362"/>
      <c r="K5" s="363"/>
      <c r="L5" s="361"/>
      <c r="M5" s="362"/>
      <c r="N5" s="363"/>
      <c r="O5" s="353" t="s">
        <v>75</v>
      </c>
      <c r="P5" s="354"/>
      <c r="Q5" s="355"/>
      <c r="R5" s="354" t="s">
        <v>153</v>
      </c>
      <c r="S5" s="355"/>
      <c r="T5" s="366" t="s">
        <v>154</v>
      </c>
      <c r="U5" s="355"/>
      <c r="V5" s="366" t="s">
        <v>156</v>
      </c>
      <c r="W5" s="355"/>
      <c r="X5" s="353" t="s">
        <v>155</v>
      </c>
      <c r="Y5" s="355"/>
      <c r="Z5" s="353" t="s">
        <v>75</v>
      </c>
      <c r="AA5" s="354"/>
      <c r="AB5" s="355"/>
      <c r="AC5" s="354" t="s">
        <v>153</v>
      </c>
      <c r="AD5" s="355"/>
      <c r="AE5" s="366" t="s">
        <v>159</v>
      </c>
      <c r="AF5" s="355"/>
      <c r="AG5" s="366" t="s">
        <v>165</v>
      </c>
      <c r="AH5" s="355"/>
      <c r="AI5" s="353" t="s">
        <v>75</v>
      </c>
      <c r="AJ5" s="354"/>
      <c r="AK5" s="355"/>
      <c r="AL5" s="364" t="s">
        <v>153</v>
      </c>
      <c r="AM5" s="365"/>
      <c r="AN5" s="366" t="s">
        <v>160</v>
      </c>
      <c r="AO5" s="355"/>
      <c r="AP5" s="366" t="s">
        <v>161</v>
      </c>
      <c r="AQ5" s="355"/>
      <c r="AR5" s="366" t="s">
        <v>164</v>
      </c>
      <c r="AS5" s="355"/>
      <c r="AT5" s="361"/>
      <c r="AU5" s="362"/>
      <c r="AV5" s="363"/>
      <c r="AW5" s="341"/>
      <c r="AX5" s="341"/>
      <c r="AY5" s="345"/>
      <c r="AZ5" s="346"/>
      <c r="BB5" s="143" t="s">
        <v>149</v>
      </c>
      <c r="BC5" s="143" t="s">
        <v>167</v>
      </c>
      <c r="BD5" s="143" t="s">
        <v>195</v>
      </c>
      <c r="BE5" s="143" t="s">
        <v>75</v>
      </c>
      <c r="BF5" s="163" t="s">
        <v>168</v>
      </c>
    </row>
    <row r="6" spans="1:58" ht="20.25" customHeight="1">
      <c r="A6" s="348"/>
      <c r="B6" s="369"/>
      <c r="C6" s="212" t="s">
        <v>75</v>
      </c>
      <c r="D6" s="212" t="s">
        <v>113</v>
      </c>
      <c r="E6" s="212" t="s">
        <v>114</v>
      </c>
      <c r="F6" s="212" t="s">
        <v>75</v>
      </c>
      <c r="G6" s="212" t="s">
        <v>113</v>
      </c>
      <c r="H6" s="212" t="s">
        <v>114</v>
      </c>
      <c r="I6" s="212" t="s">
        <v>75</v>
      </c>
      <c r="J6" s="212" t="s">
        <v>113</v>
      </c>
      <c r="K6" s="212" t="s">
        <v>114</v>
      </c>
      <c r="L6" s="212" t="s">
        <v>75</v>
      </c>
      <c r="M6" s="212" t="s">
        <v>113</v>
      </c>
      <c r="N6" s="212" t="s">
        <v>114</v>
      </c>
      <c r="O6" s="212" t="s">
        <v>75</v>
      </c>
      <c r="P6" s="212" t="s">
        <v>113</v>
      </c>
      <c r="Q6" s="76" t="s">
        <v>114</v>
      </c>
      <c r="R6" s="213" t="s">
        <v>113</v>
      </c>
      <c r="S6" s="212" t="s">
        <v>114</v>
      </c>
      <c r="T6" s="212" t="s">
        <v>113</v>
      </c>
      <c r="U6" s="212" t="s">
        <v>114</v>
      </c>
      <c r="V6" s="212" t="s">
        <v>113</v>
      </c>
      <c r="W6" s="212" t="s">
        <v>114</v>
      </c>
      <c r="X6" s="212" t="s">
        <v>113</v>
      </c>
      <c r="Y6" s="76" t="s">
        <v>114</v>
      </c>
      <c r="Z6" s="76" t="s">
        <v>75</v>
      </c>
      <c r="AA6" s="212" t="s">
        <v>113</v>
      </c>
      <c r="AB6" s="76" t="s">
        <v>114</v>
      </c>
      <c r="AC6" s="213" t="s">
        <v>113</v>
      </c>
      <c r="AD6" s="212" t="s">
        <v>114</v>
      </c>
      <c r="AE6" s="212" t="s">
        <v>113</v>
      </c>
      <c r="AF6" s="212" t="s">
        <v>114</v>
      </c>
      <c r="AG6" s="212" t="s">
        <v>113</v>
      </c>
      <c r="AH6" s="212" t="s">
        <v>114</v>
      </c>
      <c r="AI6" s="212" t="s">
        <v>75</v>
      </c>
      <c r="AJ6" s="212" t="s">
        <v>113</v>
      </c>
      <c r="AK6" s="76" t="s">
        <v>114</v>
      </c>
      <c r="AL6" s="213" t="s">
        <v>113</v>
      </c>
      <c r="AM6" s="212" t="s">
        <v>114</v>
      </c>
      <c r="AN6" s="212" t="s">
        <v>113</v>
      </c>
      <c r="AO6" s="212" t="s">
        <v>114</v>
      </c>
      <c r="AP6" s="212" t="s">
        <v>113</v>
      </c>
      <c r="AQ6" s="212" t="s">
        <v>114</v>
      </c>
      <c r="AR6" s="212" t="s">
        <v>113</v>
      </c>
      <c r="AS6" s="212" t="s">
        <v>114</v>
      </c>
      <c r="AT6" s="212" t="s">
        <v>75</v>
      </c>
      <c r="AU6" s="212" t="s">
        <v>113</v>
      </c>
      <c r="AV6" s="212" t="s">
        <v>114</v>
      </c>
      <c r="AW6" s="342"/>
      <c r="AX6" s="342"/>
      <c r="AY6" s="347"/>
      <c r="AZ6" s="348"/>
    </row>
    <row r="7" spans="1:58" ht="20.25" customHeight="1">
      <c r="A7" s="25"/>
      <c r="B7" s="29"/>
      <c r="C7" s="26"/>
      <c r="D7" s="30"/>
      <c r="E7" s="30"/>
      <c r="F7" s="26"/>
      <c r="G7" s="30"/>
      <c r="H7" s="30"/>
      <c r="I7" s="26"/>
      <c r="J7" s="30"/>
      <c r="K7" s="30"/>
      <c r="L7" s="26"/>
      <c r="M7" s="30"/>
      <c r="N7" s="30"/>
      <c r="O7" s="26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158"/>
      <c r="AD7" s="159"/>
      <c r="AG7" s="160"/>
      <c r="AH7" s="160"/>
      <c r="AY7" s="42"/>
      <c r="AZ7" s="25"/>
    </row>
    <row r="8" spans="1:58" ht="20.25" customHeight="1">
      <c r="A8" s="25"/>
      <c r="B8" s="292" t="s">
        <v>189</v>
      </c>
      <c r="C8" s="63">
        <f>SUM(D8:E8)</f>
        <v>13412</v>
      </c>
      <c r="D8" s="63">
        <f>SUM(G8,J8,M8,P8,AA8,AJ8)</f>
        <v>6836</v>
      </c>
      <c r="E8" s="63">
        <f>SUM(H8,K8,N8,Q8,AB8,AK8)</f>
        <v>6576</v>
      </c>
      <c r="F8" s="63">
        <f>SUM(G8:H8)</f>
        <v>661</v>
      </c>
      <c r="G8" s="63">
        <v>355</v>
      </c>
      <c r="H8" s="63">
        <v>306</v>
      </c>
      <c r="I8" s="63">
        <f>SUM(J8:K8)</f>
        <v>1685</v>
      </c>
      <c r="J8" s="63">
        <v>853</v>
      </c>
      <c r="K8" s="63">
        <v>832</v>
      </c>
      <c r="L8" s="63">
        <f>SUM(M8:N8)</f>
        <v>1791</v>
      </c>
      <c r="M8" s="63">
        <v>905</v>
      </c>
      <c r="N8" s="63">
        <v>886</v>
      </c>
      <c r="O8" s="63">
        <f>SUM(P8:Q8)</f>
        <v>3058</v>
      </c>
      <c r="P8" s="63">
        <f>SUM(R8,T8,V8,X8)</f>
        <v>1585</v>
      </c>
      <c r="Q8" s="63">
        <f>SUM(S8,U8,W8,Y8)</f>
        <v>1473</v>
      </c>
      <c r="R8" s="63">
        <v>739</v>
      </c>
      <c r="S8" s="63">
        <v>686</v>
      </c>
      <c r="T8" s="63">
        <v>10</v>
      </c>
      <c r="U8" s="63">
        <v>14</v>
      </c>
      <c r="V8" s="63">
        <v>622</v>
      </c>
      <c r="W8" s="63">
        <v>566</v>
      </c>
      <c r="X8" s="63">
        <v>214</v>
      </c>
      <c r="Y8" s="63">
        <v>207</v>
      </c>
      <c r="Z8" s="63">
        <f>SUM(AA8:AB8)</f>
        <v>3052</v>
      </c>
      <c r="AA8" s="63">
        <f>SUM(AC8,AE8,AG8)</f>
        <v>1517</v>
      </c>
      <c r="AB8" s="63">
        <f>SUM(AD8,AF8,AH8)</f>
        <v>1535</v>
      </c>
      <c r="AC8" s="63">
        <v>697</v>
      </c>
      <c r="AD8" s="63">
        <v>691</v>
      </c>
      <c r="AE8" s="63">
        <v>639</v>
      </c>
      <c r="AF8" s="63">
        <v>625</v>
      </c>
      <c r="AG8" s="63">
        <v>181</v>
      </c>
      <c r="AH8" s="63">
        <v>219</v>
      </c>
      <c r="AI8" s="63">
        <f>SUM(AJ8:AK8)</f>
        <v>3165</v>
      </c>
      <c r="AJ8" s="63">
        <f>SUM(AL8,AN8,AP8,AR8)</f>
        <v>1621</v>
      </c>
      <c r="AK8" s="63">
        <f>SUM(AM8,AO8,AQ8,AS8)</f>
        <v>1544</v>
      </c>
      <c r="AL8" s="63">
        <v>647</v>
      </c>
      <c r="AM8" s="63">
        <v>615</v>
      </c>
      <c r="AN8" s="63">
        <v>603</v>
      </c>
      <c r="AO8" s="63">
        <v>584</v>
      </c>
      <c r="AP8" s="63">
        <v>179</v>
      </c>
      <c r="AQ8" s="63">
        <v>168</v>
      </c>
      <c r="AR8" s="63">
        <v>192</v>
      </c>
      <c r="AS8" s="63">
        <v>177</v>
      </c>
      <c r="AT8" s="63">
        <f>SUM(AU8:AV8)</f>
        <v>3077</v>
      </c>
      <c r="AU8" s="63">
        <v>1565</v>
      </c>
      <c r="AV8" s="63">
        <v>1512</v>
      </c>
      <c r="AW8" s="63">
        <v>16366</v>
      </c>
      <c r="AX8" s="230">
        <v>18.5</v>
      </c>
      <c r="AY8" s="67" t="s">
        <v>189</v>
      </c>
      <c r="AZ8" s="25"/>
      <c r="BB8" s="23">
        <v>16368</v>
      </c>
      <c r="BC8" s="23">
        <v>144</v>
      </c>
      <c r="BD8" s="23">
        <v>159</v>
      </c>
      <c r="BE8" s="23">
        <v>16671</v>
      </c>
      <c r="BF8" s="164">
        <f>ROUND(AT8/BE8*100,1)</f>
        <v>18.5</v>
      </c>
    </row>
    <row r="9" spans="1:58" s="43" customFormat="1" ht="20.25" customHeight="1">
      <c r="A9" s="231"/>
      <c r="B9" s="232" t="s">
        <v>192</v>
      </c>
      <c r="C9" s="231">
        <f t="shared" ref="C9:AC9" si="0">C14+C34+C37+C42+C44+C47+C51+C55+C58+C61+C63</f>
        <v>14508</v>
      </c>
      <c r="D9" s="231">
        <f t="shared" si="0"/>
        <v>7394</v>
      </c>
      <c r="E9" s="231">
        <f t="shared" si="0"/>
        <v>7114</v>
      </c>
      <c r="F9" s="231">
        <f t="shared" si="0"/>
        <v>724</v>
      </c>
      <c r="G9" s="231">
        <f t="shared" si="0"/>
        <v>358</v>
      </c>
      <c r="H9" s="231">
        <f t="shared" si="0"/>
        <v>366</v>
      </c>
      <c r="I9" s="231">
        <f t="shared" si="0"/>
        <v>1817</v>
      </c>
      <c r="J9" s="231">
        <f t="shared" si="0"/>
        <v>963</v>
      </c>
      <c r="K9" s="231">
        <f t="shared" si="0"/>
        <v>854</v>
      </c>
      <c r="L9" s="231">
        <f t="shared" si="0"/>
        <v>2024</v>
      </c>
      <c r="M9" s="231">
        <f t="shared" si="0"/>
        <v>1031</v>
      </c>
      <c r="N9" s="231">
        <f t="shared" si="0"/>
        <v>993</v>
      </c>
      <c r="O9" s="231">
        <f t="shared" si="0"/>
        <v>3230</v>
      </c>
      <c r="P9" s="231">
        <f t="shared" si="0"/>
        <v>1647</v>
      </c>
      <c r="Q9" s="231">
        <f t="shared" si="0"/>
        <v>1583</v>
      </c>
      <c r="R9" s="231">
        <f t="shared" si="0"/>
        <v>774</v>
      </c>
      <c r="S9" s="231">
        <f t="shared" si="0"/>
        <v>752</v>
      </c>
      <c r="T9" s="231">
        <f t="shared" si="0"/>
        <v>29</v>
      </c>
      <c r="U9" s="231">
        <f t="shared" si="0"/>
        <v>19</v>
      </c>
      <c r="V9" s="231">
        <f t="shared" si="0"/>
        <v>630</v>
      </c>
      <c r="W9" s="231">
        <f t="shared" si="0"/>
        <v>592</v>
      </c>
      <c r="X9" s="231">
        <f t="shared" si="0"/>
        <v>214</v>
      </c>
      <c r="Y9" s="231">
        <f t="shared" si="0"/>
        <v>220</v>
      </c>
      <c r="Z9" s="231">
        <f t="shared" si="0"/>
        <v>3326</v>
      </c>
      <c r="AA9" s="233">
        <f t="shared" si="0"/>
        <v>1706</v>
      </c>
      <c r="AB9" s="231">
        <f t="shared" si="0"/>
        <v>1620</v>
      </c>
      <c r="AC9" s="234">
        <f t="shared" si="0"/>
        <v>840</v>
      </c>
      <c r="AD9" s="234">
        <f t="shared" ref="AD9:AW9" si="1">AD14+AD34+AD37+AD42+AD44+AD47+AD51+AD55+AD58+AD61+AD63</f>
        <v>811</v>
      </c>
      <c r="AE9" s="43">
        <f t="shared" si="1"/>
        <v>647</v>
      </c>
      <c r="AF9" s="235">
        <f t="shared" si="1"/>
        <v>599</v>
      </c>
      <c r="AG9" s="234">
        <f t="shared" si="1"/>
        <v>219</v>
      </c>
      <c r="AH9" s="236">
        <f t="shared" si="1"/>
        <v>210</v>
      </c>
      <c r="AI9" s="235">
        <f t="shared" si="1"/>
        <v>3387</v>
      </c>
      <c r="AJ9" s="43">
        <f t="shared" si="1"/>
        <v>1689</v>
      </c>
      <c r="AK9" s="43">
        <f t="shared" si="1"/>
        <v>1698</v>
      </c>
      <c r="AL9" s="43">
        <f t="shared" si="1"/>
        <v>747</v>
      </c>
      <c r="AM9" s="43">
        <f t="shared" si="1"/>
        <v>730</v>
      </c>
      <c r="AN9" s="43">
        <f t="shared" si="1"/>
        <v>567</v>
      </c>
      <c r="AO9" s="43">
        <f t="shared" si="1"/>
        <v>613</v>
      </c>
      <c r="AP9" s="43">
        <f t="shared" si="1"/>
        <v>167</v>
      </c>
      <c r="AQ9" s="43">
        <f t="shared" si="1"/>
        <v>177</v>
      </c>
      <c r="AR9" s="43">
        <f t="shared" si="1"/>
        <v>208</v>
      </c>
      <c r="AS9" s="43">
        <f t="shared" si="1"/>
        <v>178</v>
      </c>
      <c r="AT9" s="43">
        <f t="shared" si="1"/>
        <v>3194</v>
      </c>
      <c r="AU9" s="43">
        <f t="shared" si="1"/>
        <v>1631</v>
      </c>
      <c r="AV9" s="43">
        <f t="shared" si="1"/>
        <v>1563</v>
      </c>
      <c r="AW9" s="237">
        <f t="shared" si="1"/>
        <v>17869</v>
      </c>
      <c r="AX9" s="238">
        <v>20</v>
      </c>
      <c r="AY9" s="239" t="s">
        <v>192</v>
      </c>
      <c r="AZ9" s="231"/>
      <c r="BB9" s="50">
        <v>15614</v>
      </c>
      <c r="BC9" s="50">
        <v>144</v>
      </c>
      <c r="BD9" s="50">
        <v>180</v>
      </c>
      <c r="BE9" s="50">
        <f>BB9+BC9+BD9</f>
        <v>15938</v>
      </c>
      <c r="BF9" s="165">
        <f>ROUND(AT9/BE9*100,1)</f>
        <v>20</v>
      </c>
    </row>
    <row r="10" spans="1:58" s="89" customFormat="1" ht="20.25" customHeight="1">
      <c r="A10" s="87"/>
      <c r="B10" s="88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6"/>
      <c r="AD10" s="156"/>
      <c r="AE10" s="157"/>
      <c r="AF10" s="154"/>
      <c r="AG10" s="156"/>
      <c r="AH10" s="156"/>
      <c r="AI10" s="154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240"/>
      <c r="AY10" s="131"/>
      <c r="AZ10" s="87"/>
      <c r="BB10" s="289"/>
      <c r="BF10" s="166"/>
    </row>
    <row r="11" spans="1:58" ht="20.25" customHeight="1">
      <c r="A11" s="25"/>
      <c r="B11" s="28" t="s">
        <v>110</v>
      </c>
      <c r="C11" s="241">
        <f>SUM(D11:E11)</f>
        <v>694</v>
      </c>
      <c r="D11" s="178">
        <f>G11+J11+M11+P11+AA11+AJ11</f>
        <v>342</v>
      </c>
      <c r="E11" s="178">
        <f>H11+K11+N11+Q11+AB11+AK11</f>
        <v>352</v>
      </c>
      <c r="F11" s="178">
        <f>SUM(G11:H11)</f>
        <v>23</v>
      </c>
      <c r="G11" s="30">
        <v>10</v>
      </c>
      <c r="H11" s="30">
        <v>13</v>
      </c>
      <c r="I11" s="178">
        <f>SUM(J11:K11)</f>
        <v>83</v>
      </c>
      <c r="J11" s="30">
        <v>43</v>
      </c>
      <c r="K11" s="30">
        <v>40</v>
      </c>
      <c r="L11" s="178">
        <f>SUM(M11:N11)</f>
        <v>106</v>
      </c>
      <c r="M11" s="30">
        <v>55</v>
      </c>
      <c r="N11" s="30">
        <v>51</v>
      </c>
      <c r="O11" s="178">
        <f>SUM(P11:Q11)</f>
        <v>136</v>
      </c>
      <c r="P11" s="30">
        <f>R11+T11+V11+X11</f>
        <v>67</v>
      </c>
      <c r="Q11" s="30">
        <f>S11+U11+W11+Y11</f>
        <v>69</v>
      </c>
      <c r="R11" s="30">
        <v>34</v>
      </c>
      <c r="S11" s="30">
        <v>33</v>
      </c>
      <c r="T11" s="30">
        <v>0</v>
      </c>
      <c r="U11" s="30">
        <v>0</v>
      </c>
      <c r="V11" s="30">
        <v>32</v>
      </c>
      <c r="W11" s="30">
        <v>36</v>
      </c>
      <c r="X11" s="30">
        <v>1</v>
      </c>
      <c r="Y11" s="30">
        <v>0</v>
      </c>
      <c r="Z11" s="30">
        <f>SUM(AA11:AB11)</f>
        <v>164</v>
      </c>
      <c r="AA11" s="30">
        <f>AC11+AE11+AG11</f>
        <v>76</v>
      </c>
      <c r="AB11" s="30">
        <f>AD11+AF11+AH11</f>
        <v>88</v>
      </c>
      <c r="AC11" s="161">
        <v>38</v>
      </c>
      <c r="AD11" s="161">
        <v>44</v>
      </c>
      <c r="AE11" s="290">
        <v>19</v>
      </c>
      <c r="AF11" s="26">
        <v>16</v>
      </c>
      <c r="AG11" s="161">
        <v>19</v>
      </c>
      <c r="AH11" s="12">
        <v>28</v>
      </c>
      <c r="AI11" s="26">
        <f>SUM(AJ11:AK11)</f>
        <v>182</v>
      </c>
      <c r="AJ11" s="290">
        <f>AL11+AN11+AP11+AR11</f>
        <v>91</v>
      </c>
      <c r="AK11" s="290">
        <f>AM11+AO11+AQ11+AS11</f>
        <v>91</v>
      </c>
      <c r="AL11" s="290">
        <v>36</v>
      </c>
      <c r="AM11" s="290">
        <v>36</v>
      </c>
      <c r="AN11" s="290">
        <v>20</v>
      </c>
      <c r="AO11" s="290">
        <v>19</v>
      </c>
      <c r="AP11" s="290">
        <v>4</v>
      </c>
      <c r="AQ11" s="290">
        <v>2</v>
      </c>
      <c r="AR11" s="290">
        <v>31</v>
      </c>
      <c r="AS11" s="290">
        <v>34</v>
      </c>
      <c r="AT11" s="290">
        <f>SUM(AU11:AV11)</f>
        <v>145</v>
      </c>
      <c r="AU11" s="290">
        <v>82</v>
      </c>
      <c r="AV11" s="290">
        <v>63</v>
      </c>
      <c r="AW11" s="290">
        <v>1185</v>
      </c>
      <c r="AX11" s="242" t="s">
        <v>125</v>
      </c>
      <c r="AY11" s="65" t="s">
        <v>110</v>
      </c>
      <c r="AZ11" s="25"/>
    </row>
    <row r="12" spans="1:58" ht="20.25" customHeight="1">
      <c r="A12" s="25"/>
      <c r="B12" s="28" t="s">
        <v>111</v>
      </c>
      <c r="C12" s="241">
        <f>SUM(D12:E12)</f>
        <v>13814</v>
      </c>
      <c r="D12" s="178">
        <f>G12+J12+M12+P12+AA12+AJ12</f>
        <v>7052</v>
      </c>
      <c r="E12" s="178">
        <f>H12+K12+N12+Q12+AB12+AK12</f>
        <v>6762</v>
      </c>
      <c r="F12" s="178">
        <f>SUM(G12:H12)</f>
        <v>701</v>
      </c>
      <c r="G12" s="30">
        <v>348</v>
      </c>
      <c r="H12" s="30">
        <v>353</v>
      </c>
      <c r="I12" s="178">
        <f>SUM(J12:K12)</f>
        <v>1734</v>
      </c>
      <c r="J12" s="30">
        <v>920</v>
      </c>
      <c r="K12" s="30">
        <v>814</v>
      </c>
      <c r="L12" s="178">
        <f>SUM(M12:N12)</f>
        <v>1918</v>
      </c>
      <c r="M12" s="30">
        <v>976</v>
      </c>
      <c r="N12" s="30">
        <v>942</v>
      </c>
      <c r="O12" s="178">
        <f>SUM(P12:Q12)</f>
        <v>3094</v>
      </c>
      <c r="P12" s="30">
        <f>R12+T12+V12+X12</f>
        <v>1580</v>
      </c>
      <c r="Q12" s="30">
        <f>S12+U12+W12+Y12</f>
        <v>1514</v>
      </c>
      <c r="R12" s="30">
        <v>740</v>
      </c>
      <c r="S12" s="30">
        <v>719</v>
      </c>
      <c r="T12" s="30">
        <v>29</v>
      </c>
      <c r="U12" s="30">
        <v>19</v>
      </c>
      <c r="V12" s="30">
        <v>598</v>
      </c>
      <c r="W12" s="30">
        <v>556</v>
      </c>
      <c r="X12" s="30">
        <v>213</v>
      </c>
      <c r="Y12" s="30">
        <v>220</v>
      </c>
      <c r="Z12" s="30">
        <f>SUM(AA12:AB12)</f>
        <v>3162</v>
      </c>
      <c r="AA12" s="30">
        <f>AC12+AE12+AG12</f>
        <v>1630</v>
      </c>
      <c r="AB12" s="30">
        <f>AD12+AF12+AH12</f>
        <v>1532</v>
      </c>
      <c r="AC12" s="161">
        <v>802</v>
      </c>
      <c r="AD12" s="161">
        <v>767</v>
      </c>
      <c r="AE12" s="290">
        <v>628</v>
      </c>
      <c r="AF12" s="26">
        <v>583</v>
      </c>
      <c r="AG12" s="161">
        <v>200</v>
      </c>
      <c r="AH12" s="12">
        <v>182</v>
      </c>
      <c r="AI12" s="26">
        <f>SUM(AJ12:AK12)</f>
        <v>3205</v>
      </c>
      <c r="AJ12" s="290">
        <f>AL12+AN12+AP12+AR12</f>
        <v>1598</v>
      </c>
      <c r="AK12" s="290">
        <f>AM12+AO12+AQ12+AS12</f>
        <v>1607</v>
      </c>
      <c r="AL12" s="290">
        <v>711</v>
      </c>
      <c r="AM12" s="290">
        <v>694</v>
      </c>
      <c r="AN12" s="290">
        <v>547</v>
      </c>
      <c r="AO12" s="290">
        <v>594</v>
      </c>
      <c r="AP12" s="290">
        <v>163</v>
      </c>
      <c r="AQ12" s="290">
        <v>175</v>
      </c>
      <c r="AR12" s="290">
        <v>177</v>
      </c>
      <c r="AS12" s="290">
        <v>144</v>
      </c>
      <c r="AT12" s="290">
        <f>SUM(AU12:AV12)</f>
        <v>3049</v>
      </c>
      <c r="AU12" s="290">
        <v>1549</v>
      </c>
      <c r="AV12" s="290">
        <v>1500</v>
      </c>
      <c r="AW12" s="290">
        <v>16684</v>
      </c>
      <c r="AX12" s="242" t="s">
        <v>125</v>
      </c>
      <c r="AY12" s="65" t="s">
        <v>111</v>
      </c>
      <c r="AZ12" s="25"/>
    </row>
    <row r="13" spans="1:58" s="134" customFormat="1" ht="20.25" customHeight="1">
      <c r="A13" s="132"/>
      <c r="B13" s="133"/>
      <c r="C13" s="148"/>
      <c r="D13" s="148"/>
      <c r="E13" s="148"/>
      <c r="F13" s="148"/>
      <c r="G13" s="148"/>
      <c r="H13" s="148"/>
      <c r="I13" s="148"/>
      <c r="J13" s="149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8"/>
      <c r="AB13" s="148"/>
      <c r="AC13" s="150"/>
      <c r="AD13" s="151"/>
      <c r="AE13" s="152"/>
      <c r="AF13" s="153"/>
      <c r="AG13" s="151"/>
      <c r="AH13" s="151"/>
      <c r="AI13" s="153"/>
      <c r="AJ13" s="152"/>
      <c r="AK13" s="152"/>
      <c r="AL13" s="152"/>
      <c r="AM13" s="152"/>
      <c r="AN13" s="152"/>
      <c r="AO13" s="152"/>
      <c r="AP13" s="152"/>
      <c r="AQ13" s="152"/>
      <c r="AR13" s="152"/>
      <c r="AS13" s="152"/>
      <c r="AT13" s="152"/>
      <c r="AU13" s="152"/>
      <c r="AV13" s="152"/>
      <c r="AW13" s="152"/>
      <c r="AX13" s="243"/>
      <c r="AY13" s="135"/>
      <c r="AZ13" s="132"/>
      <c r="BB13" s="23"/>
      <c r="BC13" s="23"/>
      <c r="BD13" s="23"/>
      <c r="BE13" s="23"/>
      <c r="BF13" s="162"/>
    </row>
    <row r="14" spans="1:58" s="112" customFormat="1" ht="23.25" customHeight="1">
      <c r="A14" s="294" t="s">
        <v>88</v>
      </c>
      <c r="B14" s="357"/>
      <c r="C14" s="244">
        <f>SUM(C16:C33)</f>
        <v>11837</v>
      </c>
      <c r="D14" s="245">
        <f t="shared" ref="D14:AW14" si="2">SUM(D16:D33)</f>
        <v>6039</v>
      </c>
      <c r="E14" s="245">
        <f t="shared" si="2"/>
        <v>5798</v>
      </c>
      <c r="F14" s="245">
        <f t="shared" si="2"/>
        <v>619</v>
      </c>
      <c r="G14" s="245">
        <f t="shared" si="2"/>
        <v>305</v>
      </c>
      <c r="H14" s="245">
        <f t="shared" si="2"/>
        <v>314</v>
      </c>
      <c r="I14" s="245">
        <f t="shared" si="2"/>
        <v>1496</v>
      </c>
      <c r="J14" s="246">
        <f>SUM(J16:J33)</f>
        <v>789</v>
      </c>
      <c r="K14" s="245">
        <f t="shared" si="2"/>
        <v>707</v>
      </c>
      <c r="L14" s="245">
        <f t="shared" si="2"/>
        <v>1635</v>
      </c>
      <c r="M14" s="245">
        <f t="shared" si="2"/>
        <v>841</v>
      </c>
      <c r="N14" s="245">
        <f t="shared" si="2"/>
        <v>794</v>
      </c>
      <c r="O14" s="245">
        <f t="shared" si="2"/>
        <v>2667</v>
      </c>
      <c r="P14" s="245">
        <f t="shared" si="2"/>
        <v>1354</v>
      </c>
      <c r="Q14" s="245">
        <f t="shared" si="2"/>
        <v>1313</v>
      </c>
      <c r="R14" s="245">
        <f t="shared" si="2"/>
        <v>645</v>
      </c>
      <c r="S14" s="245">
        <f t="shared" si="2"/>
        <v>619</v>
      </c>
      <c r="T14" s="245">
        <f t="shared" si="2"/>
        <v>24</v>
      </c>
      <c r="U14" s="245">
        <f t="shared" si="2"/>
        <v>14</v>
      </c>
      <c r="V14" s="245">
        <f t="shared" si="2"/>
        <v>516</v>
      </c>
      <c r="W14" s="245">
        <f t="shared" si="2"/>
        <v>506</v>
      </c>
      <c r="X14" s="245">
        <f t="shared" si="2"/>
        <v>169</v>
      </c>
      <c r="Y14" s="245">
        <f t="shared" si="2"/>
        <v>174</v>
      </c>
      <c r="Z14" s="245">
        <f t="shared" si="2"/>
        <v>2693</v>
      </c>
      <c r="AA14" s="245">
        <f t="shared" si="2"/>
        <v>1383</v>
      </c>
      <c r="AB14" s="245">
        <f t="shared" si="2"/>
        <v>1310</v>
      </c>
      <c r="AC14" s="245">
        <f t="shared" si="2"/>
        <v>690</v>
      </c>
      <c r="AD14" s="245">
        <f t="shared" si="2"/>
        <v>651</v>
      </c>
      <c r="AE14" s="245">
        <f t="shared" si="2"/>
        <v>514</v>
      </c>
      <c r="AF14" s="245">
        <f t="shared" si="2"/>
        <v>488</v>
      </c>
      <c r="AG14" s="245">
        <f t="shared" si="2"/>
        <v>179</v>
      </c>
      <c r="AH14" s="245">
        <f t="shared" si="2"/>
        <v>171</v>
      </c>
      <c r="AI14" s="245">
        <f t="shared" si="2"/>
        <v>2727</v>
      </c>
      <c r="AJ14" s="245">
        <f t="shared" si="2"/>
        <v>1367</v>
      </c>
      <c r="AK14" s="245">
        <f t="shared" si="2"/>
        <v>1360</v>
      </c>
      <c r="AL14" s="245">
        <f t="shared" si="2"/>
        <v>613</v>
      </c>
      <c r="AM14" s="245">
        <f t="shared" si="2"/>
        <v>597</v>
      </c>
      <c r="AN14" s="245">
        <f t="shared" si="2"/>
        <v>453</v>
      </c>
      <c r="AO14" s="245">
        <f t="shared" si="2"/>
        <v>482</v>
      </c>
      <c r="AP14" s="245">
        <f t="shared" si="2"/>
        <v>137</v>
      </c>
      <c r="AQ14" s="245">
        <f t="shared" si="2"/>
        <v>150</v>
      </c>
      <c r="AR14" s="245">
        <f t="shared" si="2"/>
        <v>164</v>
      </c>
      <c r="AS14" s="245">
        <f t="shared" si="2"/>
        <v>131</v>
      </c>
      <c r="AT14" s="245">
        <f t="shared" si="2"/>
        <v>2579</v>
      </c>
      <c r="AU14" s="245">
        <f t="shared" si="2"/>
        <v>1291</v>
      </c>
      <c r="AV14" s="245">
        <f t="shared" si="2"/>
        <v>1288</v>
      </c>
      <c r="AW14" s="245">
        <f t="shared" si="2"/>
        <v>14143</v>
      </c>
      <c r="AX14" s="247">
        <v>18.8</v>
      </c>
      <c r="AY14" s="296" t="s">
        <v>88</v>
      </c>
      <c r="AZ14" s="297"/>
      <c r="BB14" s="204">
        <f>SUM(BB16:BB33)</f>
        <v>13435</v>
      </c>
      <c r="BC14" s="204">
        <f>SUM(BC16:BC33)</f>
        <v>107</v>
      </c>
      <c r="BD14" s="204">
        <f>SUM(BD16:BD33)</f>
        <v>167</v>
      </c>
      <c r="BE14" s="50">
        <f>BB14+BC14+BD14</f>
        <v>13709</v>
      </c>
      <c r="BF14" s="165">
        <f>ROUND(AT14/BE14*100,1)</f>
        <v>18.8</v>
      </c>
    </row>
    <row r="15" spans="1:58" s="112" customFormat="1" ht="23.25" customHeight="1">
      <c r="A15" s="101"/>
      <c r="B15" s="248" t="s">
        <v>89</v>
      </c>
      <c r="C15" s="244">
        <f>SUM(C16:C20)</f>
        <v>6460</v>
      </c>
      <c r="D15" s="245">
        <f t="shared" ref="D15:AB15" si="3">SUM(D16:D20)</f>
        <v>3278</v>
      </c>
      <c r="E15" s="245">
        <f t="shared" si="3"/>
        <v>3182</v>
      </c>
      <c r="F15" s="245">
        <f>SUM(F16:F20)</f>
        <v>373</v>
      </c>
      <c r="G15" s="245">
        <f t="shared" si="3"/>
        <v>178</v>
      </c>
      <c r="H15" s="245">
        <f t="shared" si="3"/>
        <v>195</v>
      </c>
      <c r="I15" s="245">
        <f>SUM(I16:I20)</f>
        <v>829</v>
      </c>
      <c r="J15" s="246">
        <f t="shared" si="3"/>
        <v>449</v>
      </c>
      <c r="K15" s="245">
        <f t="shared" si="3"/>
        <v>380</v>
      </c>
      <c r="L15" s="245">
        <f t="shared" si="3"/>
        <v>905</v>
      </c>
      <c r="M15" s="245">
        <f t="shared" si="3"/>
        <v>460</v>
      </c>
      <c r="N15" s="245">
        <f t="shared" si="3"/>
        <v>445</v>
      </c>
      <c r="O15" s="245">
        <f t="shared" si="3"/>
        <v>1402</v>
      </c>
      <c r="P15" s="245">
        <f t="shared" si="3"/>
        <v>701</v>
      </c>
      <c r="Q15" s="245">
        <f t="shared" si="3"/>
        <v>701</v>
      </c>
      <c r="R15" s="245">
        <f t="shared" si="3"/>
        <v>334</v>
      </c>
      <c r="S15" s="245">
        <f t="shared" si="3"/>
        <v>349</v>
      </c>
      <c r="T15" s="245">
        <f t="shared" si="3"/>
        <v>11</v>
      </c>
      <c r="U15" s="245">
        <f t="shared" si="3"/>
        <v>6</v>
      </c>
      <c r="V15" s="245">
        <f t="shared" si="3"/>
        <v>282</v>
      </c>
      <c r="W15" s="245">
        <f t="shared" si="3"/>
        <v>263</v>
      </c>
      <c r="X15" s="245">
        <f t="shared" si="3"/>
        <v>74</v>
      </c>
      <c r="Y15" s="245">
        <f t="shared" si="3"/>
        <v>83</v>
      </c>
      <c r="Z15" s="245">
        <f t="shared" si="3"/>
        <v>1461</v>
      </c>
      <c r="AA15" s="245">
        <f>SUM(AA16:AA20)</f>
        <v>744</v>
      </c>
      <c r="AB15" s="245">
        <f t="shared" si="3"/>
        <v>717</v>
      </c>
      <c r="AC15" s="245">
        <f t="shared" ref="AC15:AV15" si="4">SUM(AC16:AC20)</f>
        <v>365</v>
      </c>
      <c r="AD15" s="245">
        <f t="shared" si="4"/>
        <v>379</v>
      </c>
      <c r="AE15" s="245">
        <f t="shared" si="4"/>
        <v>313</v>
      </c>
      <c r="AF15" s="245">
        <f t="shared" si="4"/>
        <v>278</v>
      </c>
      <c r="AG15" s="245">
        <f t="shared" si="4"/>
        <v>66</v>
      </c>
      <c r="AH15" s="245">
        <f t="shared" si="4"/>
        <v>60</v>
      </c>
      <c r="AI15" s="245">
        <f t="shared" si="4"/>
        <v>1490</v>
      </c>
      <c r="AJ15" s="245">
        <f>SUM(AJ16:AJ20)</f>
        <v>746</v>
      </c>
      <c r="AK15" s="245">
        <f t="shared" si="4"/>
        <v>744</v>
      </c>
      <c r="AL15" s="245">
        <f t="shared" si="4"/>
        <v>345</v>
      </c>
      <c r="AM15" s="245">
        <f t="shared" si="4"/>
        <v>338</v>
      </c>
      <c r="AN15" s="245">
        <f t="shared" si="4"/>
        <v>279</v>
      </c>
      <c r="AO15" s="245">
        <f t="shared" si="4"/>
        <v>290</v>
      </c>
      <c r="AP15" s="245">
        <f t="shared" si="4"/>
        <v>68</v>
      </c>
      <c r="AQ15" s="245">
        <f t="shared" si="4"/>
        <v>62</v>
      </c>
      <c r="AR15" s="245">
        <f t="shared" si="4"/>
        <v>54</v>
      </c>
      <c r="AS15" s="245">
        <f t="shared" si="4"/>
        <v>54</v>
      </c>
      <c r="AT15" s="245">
        <f t="shared" si="4"/>
        <v>1507</v>
      </c>
      <c r="AU15" s="245">
        <f>SUM(AU16:AU20)</f>
        <v>747</v>
      </c>
      <c r="AV15" s="245">
        <f t="shared" si="4"/>
        <v>760</v>
      </c>
      <c r="AW15" s="245">
        <f>SUM(AW16:AW20)</f>
        <v>7691</v>
      </c>
      <c r="AX15" s="247">
        <v>18.899999999999999</v>
      </c>
      <c r="AY15" s="249" t="s">
        <v>89</v>
      </c>
      <c r="AZ15" s="250"/>
      <c r="BB15" s="204">
        <f>SUM(BB16:BB20)</f>
        <v>7868</v>
      </c>
      <c r="BC15" s="204"/>
      <c r="BD15" s="204">
        <f>SUM(BD16:BD20)</f>
        <v>87</v>
      </c>
      <c r="BE15" s="50">
        <f t="shared" ref="BE15:BE64" si="5">BB15+BC15+BD15</f>
        <v>7955</v>
      </c>
      <c r="BF15" s="165">
        <f t="shared" ref="BF15:BF64" si="6">ROUND(AT15/BE15*100,1)</f>
        <v>18.899999999999999</v>
      </c>
    </row>
    <row r="16" spans="1:58" s="114" customFormat="1" ht="20.25" customHeight="1">
      <c r="A16" s="110"/>
      <c r="B16" s="113" t="s">
        <v>27</v>
      </c>
      <c r="C16" s="251">
        <f t="shared" ref="C16:C32" si="7">SUM(D16:E16)</f>
        <v>1577</v>
      </c>
      <c r="D16" s="251">
        <f t="shared" ref="D16:D33" si="8">G16+J16+M16+P16+AA16+AJ16</f>
        <v>766</v>
      </c>
      <c r="E16" s="251">
        <f t="shared" ref="E16:E33" si="9">H16+K16+N16+Q16+AB16+AK16</f>
        <v>811</v>
      </c>
      <c r="F16" s="251">
        <f t="shared" ref="F16:F32" si="10">SUM(G16:H16)</f>
        <v>79</v>
      </c>
      <c r="G16" s="251">
        <v>38</v>
      </c>
      <c r="H16" s="251">
        <v>41</v>
      </c>
      <c r="I16" s="251">
        <f t="shared" ref="I16:I32" si="11">SUM(J16:K16)</f>
        <v>191</v>
      </c>
      <c r="J16" s="251">
        <v>93</v>
      </c>
      <c r="K16" s="251">
        <v>98</v>
      </c>
      <c r="L16" s="251">
        <f t="shared" ref="L16:L32" si="12">SUM(M16:N16)</f>
        <v>204</v>
      </c>
      <c r="M16" s="251">
        <v>102</v>
      </c>
      <c r="N16" s="251">
        <v>102</v>
      </c>
      <c r="O16" s="251">
        <f t="shared" ref="O16:O32" si="13">SUM(P16:Q16)</f>
        <v>343</v>
      </c>
      <c r="P16" s="251">
        <f t="shared" ref="P16:P33" si="14">R16+T16+V16+X16</f>
        <v>163</v>
      </c>
      <c r="Q16" s="251">
        <f t="shared" ref="Q16:Q33" si="15">S16+U16+W16+Y16</f>
        <v>180</v>
      </c>
      <c r="R16" s="251">
        <v>77</v>
      </c>
      <c r="S16" s="251">
        <v>84</v>
      </c>
      <c r="T16" s="251">
        <v>2</v>
      </c>
      <c r="U16" s="251">
        <v>1</v>
      </c>
      <c r="V16" s="251">
        <v>75</v>
      </c>
      <c r="W16" s="251">
        <v>81</v>
      </c>
      <c r="X16" s="251">
        <v>9</v>
      </c>
      <c r="Y16" s="251">
        <v>14</v>
      </c>
      <c r="Z16" s="251">
        <f t="shared" ref="Z16:Z32" si="16">SUM(AA16:AB16)</f>
        <v>380</v>
      </c>
      <c r="AA16" s="251">
        <f t="shared" ref="AA16:AA33" si="17">AC16+AE16+AG16</f>
        <v>186</v>
      </c>
      <c r="AB16" s="251">
        <f t="shared" ref="AB16:AB33" si="18">AD16+AF16+AH16</f>
        <v>194</v>
      </c>
      <c r="AC16" s="251">
        <v>88</v>
      </c>
      <c r="AD16" s="251">
        <v>85</v>
      </c>
      <c r="AE16" s="251">
        <v>81</v>
      </c>
      <c r="AF16" s="251">
        <v>79</v>
      </c>
      <c r="AG16" s="251">
        <v>17</v>
      </c>
      <c r="AH16" s="251">
        <v>30</v>
      </c>
      <c r="AI16" s="251">
        <f t="shared" ref="AI16:AI32" si="19">SUM(AJ16:AK16)</f>
        <v>380</v>
      </c>
      <c r="AJ16" s="251">
        <f t="shared" ref="AJ16:AJ33" si="20">AL16+AN16+AP16+AR16</f>
        <v>184</v>
      </c>
      <c r="AK16" s="251">
        <f t="shared" ref="AK16:AK33" si="21">AM16+AO16+AQ16+AS16</f>
        <v>196</v>
      </c>
      <c r="AL16" s="251">
        <v>83</v>
      </c>
      <c r="AM16" s="251">
        <v>85</v>
      </c>
      <c r="AN16" s="251">
        <v>74</v>
      </c>
      <c r="AO16" s="251">
        <v>81</v>
      </c>
      <c r="AP16" s="251">
        <v>11</v>
      </c>
      <c r="AQ16" s="251">
        <v>11</v>
      </c>
      <c r="AR16" s="251">
        <v>16</v>
      </c>
      <c r="AS16" s="251">
        <v>19</v>
      </c>
      <c r="AT16" s="251">
        <f t="shared" ref="AT16:AT32" si="22">SUM(AU16:AV16)</f>
        <v>374</v>
      </c>
      <c r="AU16" s="251">
        <v>183</v>
      </c>
      <c r="AV16" s="251">
        <v>191</v>
      </c>
      <c r="AW16" s="251">
        <v>1924</v>
      </c>
      <c r="AX16" s="252">
        <v>17.3</v>
      </c>
      <c r="AY16" s="105" t="s">
        <v>27</v>
      </c>
      <c r="AZ16" s="110"/>
      <c r="BB16" s="204">
        <v>2134</v>
      </c>
      <c r="BC16" s="204">
        <v>0</v>
      </c>
      <c r="BD16" s="204">
        <v>26</v>
      </c>
      <c r="BE16" s="50">
        <f t="shared" si="5"/>
        <v>2160</v>
      </c>
      <c r="BF16" s="165">
        <f t="shared" si="6"/>
        <v>17.3</v>
      </c>
    </row>
    <row r="17" spans="1:58" s="114" customFormat="1" ht="20.25" customHeight="1">
      <c r="A17" s="110"/>
      <c r="B17" s="113" t="s">
        <v>28</v>
      </c>
      <c r="C17" s="251">
        <f t="shared" si="7"/>
        <v>1100</v>
      </c>
      <c r="D17" s="251">
        <f t="shared" si="8"/>
        <v>549</v>
      </c>
      <c r="E17" s="251">
        <f t="shared" si="9"/>
        <v>551</v>
      </c>
      <c r="F17" s="251">
        <f t="shared" si="10"/>
        <v>64</v>
      </c>
      <c r="G17" s="251">
        <v>30</v>
      </c>
      <c r="H17" s="251">
        <v>34</v>
      </c>
      <c r="I17" s="251">
        <f t="shared" si="11"/>
        <v>146</v>
      </c>
      <c r="J17" s="251">
        <v>86</v>
      </c>
      <c r="K17" s="251">
        <v>60</v>
      </c>
      <c r="L17" s="251">
        <f t="shared" si="12"/>
        <v>169</v>
      </c>
      <c r="M17" s="251">
        <v>79</v>
      </c>
      <c r="N17" s="251">
        <v>90</v>
      </c>
      <c r="O17" s="251">
        <f t="shared" si="13"/>
        <v>243</v>
      </c>
      <c r="P17" s="251">
        <f t="shared" si="14"/>
        <v>113</v>
      </c>
      <c r="Q17" s="251">
        <f t="shared" si="15"/>
        <v>130</v>
      </c>
      <c r="R17" s="251">
        <v>49</v>
      </c>
      <c r="S17" s="251">
        <v>61</v>
      </c>
      <c r="T17" s="251">
        <v>1</v>
      </c>
      <c r="U17" s="251">
        <v>1</v>
      </c>
      <c r="V17" s="251">
        <v>46</v>
      </c>
      <c r="W17" s="251">
        <v>55</v>
      </c>
      <c r="X17" s="251">
        <v>17</v>
      </c>
      <c r="Y17" s="251">
        <v>13</v>
      </c>
      <c r="Z17" s="251">
        <f t="shared" si="16"/>
        <v>223</v>
      </c>
      <c r="AA17" s="251">
        <f t="shared" si="17"/>
        <v>112</v>
      </c>
      <c r="AB17" s="251">
        <f t="shared" si="18"/>
        <v>111</v>
      </c>
      <c r="AC17" s="251">
        <v>56</v>
      </c>
      <c r="AD17" s="251">
        <v>61</v>
      </c>
      <c r="AE17" s="251">
        <v>36</v>
      </c>
      <c r="AF17" s="251">
        <v>38</v>
      </c>
      <c r="AG17" s="251">
        <v>20</v>
      </c>
      <c r="AH17" s="251">
        <v>12</v>
      </c>
      <c r="AI17" s="251">
        <f t="shared" si="19"/>
        <v>255</v>
      </c>
      <c r="AJ17" s="251">
        <f t="shared" si="20"/>
        <v>129</v>
      </c>
      <c r="AK17" s="251">
        <f t="shared" si="21"/>
        <v>126</v>
      </c>
      <c r="AL17" s="251">
        <v>55</v>
      </c>
      <c r="AM17" s="251">
        <v>54</v>
      </c>
      <c r="AN17" s="251">
        <v>46</v>
      </c>
      <c r="AO17" s="251">
        <v>44</v>
      </c>
      <c r="AP17" s="251">
        <v>11</v>
      </c>
      <c r="AQ17" s="251">
        <v>16</v>
      </c>
      <c r="AR17" s="251">
        <v>17</v>
      </c>
      <c r="AS17" s="251">
        <v>12</v>
      </c>
      <c r="AT17" s="251">
        <f t="shared" si="22"/>
        <v>227</v>
      </c>
      <c r="AU17" s="251">
        <v>106</v>
      </c>
      <c r="AV17" s="251">
        <v>121</v>
      </c>
      <c r="AW17" s="251">
        <v>1338</v>
      </c>
      <c r="AX17" s="252">
        <v>17</v>
      </c>
      <c r="AY17" s="105" t="s">
        <v>28</v>
      </c>
      <c r="AZ17" s="110"/>
      <c r="BB17" s="204">
        <v>1327</v>
      </c>
      <c r="BC17" s="204">
        <v>0</v>
      </c>
      <c r="BD17" s="204">
        <v>8</v>
      </c>
      <c r="BE17" s="50">
        <f t="shared" si="5"/>
        <v>1335</v>
      </c>
      <c r="BF17" s="164">
        <f t="shared" si="6"/>
        <v>17</v>
      </c>
    </row>
    <row r="18" spans="1:58" s="114" customFormat="1" ht="20.25" customHeight="1">
      <c r="A18" s="110"/>
      <c r="B18" s="113" t="s">
        <v>29</v>
      </c>
      <c r="C18" s="251">
        <f t="shared" si="7"/>
        <v>1013</v>
      </c>
      <c r="D18" s="251">
        <f t="shared" si="8"/>
        <v>537</v>
      </c>
      <c r="E18" s="251">
        <f t="shared" si="9"/>
        <v>476</v>
      </c>
      <c r="F18" s="251">
        <f t="shared" si="10"/>
        <v>66</v>
      </c>
      <c r="G18" s="251">
        <v>32</v>
      </c>
      <c r="H18" s="251">
        <v>34</v>
      </c>
      <c r="I18" s="251">
        <f t="shared" si="11"/>
        <v>115</v>
      </c>
      <c r="J18" s="251">
        <v>66</v>
      </c>
      <c r="K18" s="251">
        <v>49</v>
      </c>
      <c r="L18" s="251">
        <f t="shared" si="12"/>
        <v>119</v>
      </c>
      <c r="M18" s="251">
        <v>65</v>
      </c>
      <c r="N18" s="251">
        <v>54</v>
      </c>
      <c r="O18" s="251">
        <f t="shared" si="13"/>
        <v>230</v>
      </c>
      <c r="P18" s="251">
        <f t="shared" si="14"/>
        <v>125</v>
      </c>
      <c r="Q18" s="251">
        <f t="shared" si="15"/>
        <v>105</v>
      </c>
      <c r="R18" s="251">
        <v>47</v>
      </c>
      <c r="S18" s="251">
        <v>46</v>
      </c>
      <c r="T18" s="251">
        <v>0</v>
      </c>
      <c r="U18" s="251">
        <v>0</v>
      </c>
      <c r="V18" s="251">
        <v>70</v>
      </c>
      <c r="W18" s="251">
        <v>51</v>
      </c>
      <c r="X18" s="251">
        <v>8</v>
      </c>
      <c r="Y18" s="251">
        <v>8</v>
      </c>
      <c r="Z18" s="251">
        <f t="shared" si="16"/>
        <v>249</v>
      </c>
      <c r="AA18" s="251">
        <f t="shared" si="17"/>
        <v>131</v>
      </c>
      <c r="AB18" s="251">
        <f t="shared" si="18"/>
        <v>118</v>
      </c>
      <c r="AC18" s="251">
        <v>55</v>
      </c>
      <c r="AD18" s="251">
        <v>57</v>
      </c>
      <c r="AE18" s="251">
        <v>59</v>
      </c>
      <c r="AF18" s="251">
        <v>49</v>
      </c>
      <c r="AG18" s="251">
        <v>17</v>
      </c>
      <c r="AH18" s="251">
        <v>12</v>
      </c>
      <c r="AI18" s="251">
        <f t="shared" si="19"/>
        <v>234</v>
      </c>
      <c r="AJ18" s="251">
        <f t="shared" si="20"/>
        <v>118</v>
      </c>
      <c r="AK18" s="251">
        <f t="shared" si="21"/>
        <v>116</v>
      </c>
      <c r="AL18" s="251">
        <v>47</v>
      </c>
      <c r="AM18" s="251">
        <v>52</v>
      </c>
      <c r="AN18" s="251">
        <v>52</v>
      </c>
      <c r="AO18" s="251">
        <v>46</v>
      </c>
      <c r="AP18" s="251">
        <v>5</v>
      </c>
      <c r="AQ18" s="251">
        <v>4</v>
      </c>
      <c r="AR18" s="251">
        <v>14</v>
      </c>
      <c r="AS18" s="251">
        <v>14</v>
      </c>
      <c r="AT18" s="251">
        <f t="shared" si="22"/>
        <v>235</v>
      </c>
      <c r="AU18" s="251">
        <v>107</v>
      </c>
      <c r="AV18" s="251">
        <v>128</v>
      </c>
      <c r="AW18" s="251">
        <v>1057</v>
      </c>
      <c r="AX18" s="252">
        <v>21.5</v>
      </c>
      <c r="AY18" s="105" t="s">
        <v>29</v>
      </c>
      <c r="AZ18" s="110"/>
      <c r="BB18" s="204">
        <v>1095</v>
      </c>
      <c r="BC18" s="204">
        <v>0</v>
      </c>
      <c r="BD18" s="204">
        <v>0</v>
      </c>
      <c r="BE18" s="50">
        <f t="shared" si="5"/>
        <v>1095</v>
      </c>
      <c r="BF18" s="164">
        <f t="shared" si="6"/>
        <v>21.5</v>
      </c>
    </row>
    <row r="19" spans="1:58" s="114" customFormat="1" ht="20.25" customHeight="1">
      <c r="A19" s="110"/>
      <c r="B19" s="113" t="s">
        <v>30</v>
      </c>
      <c r="C19" s="251">
        <f t="shared" si="7"/>
        <v>1272</v>
      </c>
      <c r="D19" s="251">
        <f t="shared" si="8"/>
        <v>647</v>
      </c>
      <c r="E19" s="251">
        <f t="shared" si="9"/>
        <v>625</v>
      </c>
      <c r="F19" s="251">
        <f t="shared" si="10"/>
        <v>61</v>
      </c>
      <c r="G19" s="251">
        <v>28</v>
      </c>
      <c r="H19" s="251">
        <v>33</v>
      </c>
      <c r="I19" s="251">
        <f t="shared" si="11"/>
        <v>147</v>
      </c>
      <c r="J19" s="251">
        <v>76</v>
      </c>
      <c r="K19" s="251">
        <v>71</v>
      </c>
      <c r="L19" s="251">
        <f t="shared" si="12"/>
        <v>173</v>
      </c>
      <c r="M19" s="251">
        <v>88</v>
      </c>
      <c r="N19" s="251">
        <v>85</v>
      </c>
      <c r="O19" s="251">
        <f t="shared" si="13"/>
        <v>295</v>
      </c>
      <c r="P19" s="251">
        <f t="shared" si="14"/>
        <v>154</v>
      </c>
      <c r="Q19" s="251">
        <f t="shared" si="15"/>
        <v>141</v>
      </c>
      <c r="R19" s="251">
        <v>59</v>
      </c>
      <c r="S19" s="251">
        <v>59</v>
      </c>
      <c r="T19" s="251">
        <v>3</v>
      </c>
      <c r="U19" s="251">
        <v>2</v>
      </c>
      <c r="V19" s="251">
        <v>60</v>
      </c>
      <c r="W19" s="251">
        <v>50</v>
      </c>
      <c r="X19" s="251">
        <v>32</v>
      </c>
      <c r="Y19" s="251">
        <v>30</v>
      </c>
      <c r="Z19" s="251">
        <f t="shared" si="16"/>
        <v>285</v>
      </c>
      <c r="AA19" s="251">
        <f t="shared" si="17"/>
        <v>149</v>
      </c>
      <c r="AB19" s="251">
        <f t="shared" si="18"/>
        <v>136</v>
      </c>
      <c r="AC19" s="251">
        <v>73</v>
      </c>
      <c r="AD19" s="251">
        <v>73</v>
      </c>
      <c r="AE19" s="251">
        <v>71</v>
      </c>
      <c r="AF19" s="251">
        <v>61</v>
      </c>
      <c r="AG19" s="251">
        <v>5</v>
      </c>
      <c r="AH19" s="251">
        <v>2</v>
      </c>
      <c r="AI19" s="251">
        <f t="shared" si="19"/>
        <v>311</v>
      </c>
      <c r="AJ19" s="251">
        <f t="shared" si="20"/>
        <v>152</v>
      </c>
      <c r="AK19" s="251">
        <f t="shared" si="21"/>
        <v>159</v>
      </c>
      <c r="AL19" s="251">
        <v>70</v>
      </c>
      <c r="AM19" s="251">
        <v>57</v>
      </c>
      <c r="AN19" s="251">
        <v>61</v>
      </c>
      <c r="AO19" s="251">
        <v>79</v>
      </c>
      <c r="AP19" s="251">
        <v>18</v>
      </c>
      <c r="AQ19" s="251">
        <v>17</v>
      </c>
      <c r="AR19" s="251">
        <v>3</v>
      </c>
      <c r="AS19" s="251">
        <v>6</v>
      </c>
      <c r="AT19" s="251">
        <f t="shared" si="22"/>
        <v>338</v>
      </c>
      <c r="AU19" s="251">
        <v>190</v>
      </c>
      <c r="AV19" s="251">
        <v>148</v>
      </c>
      <c r="AW19" s="251">
        <v>1754</v>
      </c>
      <c r="AX19" s="252">
        <v>18</v>
      </c>
      <c r="AY19" s="105" t="s">
        <v>30</v>
      </c>
      <c r="AZ19" s="110"/>
      <c r="BB19" s="204">
        <v>1853</v>
      </c>
      <c r="BC19" s="204">
        <v>0</v>
      </c>
      <c r="BD19" s="204">
        <v>21</v>
      </c>
      <c r="BE19" s="50">
        <f t="shared" si="5"/>
        <v>1874</v>
      </c>
      <c r="BF19" s="164">
        <f t="shared" si="6"/>
        <v>18</v>
      </c>
    </row>
    <row r="20" spans="1:58" s="114" customFormat="1" ht="20.25" customHeight="1">
      <c r="A20" s="110"/>
      <c r="B20" s="113" t="s">
        <v>31</v>
      </c>
      <c r="C20" s="251">
        <f t="shared" si="7"/>
        <v>1498</v>
      </c>
      <c r="D20" s="251">
        <f t="shared" si="8"/>
        <v>779</v>
      </c>
      <c r="E20" s="251">
        <f t="shared" si="9"/>
        <v>719</v>
      </c>
      <c r="F20" s="251">
        <f t="shared" si="10"/>
        <v>103</v>
      </c>
      <c r="G20" s="251">
        <v>50</v>
      </c>
      <c r="H20" s="251">
        <v>53</v>
      </c>
      <c r="I20" s="251">
        <f t="shared" si="11"/>
        <v>230</v>
      </c>
      <c r="J20" s="251">
        <v>128</v>
      </c>
      <c r="K20" s="251">
        <v>102</v>
      </c>
      <c r="L20" s="251">
        <f t="shared" si="12"/>
        <v>240</v>
      </c>
      <c r="M20" s="251">
        <v>126</v>
      </c>
      <c r="N20" s="251">
        <v>114</v>
      </c>
      <c r="O20" s="251">
        <f t="shared" si="13"/>
        <v>291</v>
      </c>
      <c r="P20" s="251">
        <f t="shared" si="14"/>
        <v>146</v>
      </c>
      <c r="Q20" s="251">
        <f t="shared" si="15"/>
        <v>145</v>
      </c>
      <c r="R20" s="251">
        <v>102</v>
      </c>
      <c r="S20" s="251">
        <v>99</v>
      </c>
      <c r="T20" s="251">
        <v>5</v>
      </c>
      <c r="U20" s="251">
        <v>2</v>
      </c>
      <c r="V20" s="251">
        <v>31</v>
      </c>
      <c r="W20" s="251">
        <v>26</v>
      </c>
      <c r="X20" s="251">
        <v>8</v>
      </c>
      <c r="Y20" s="251">
        <v>18</v>
      </c>
      <c r="Z20" s="251">
        <f t="shared" si="16"/>
        <v>324</v>
      </c>
      <c r="AA20" s="251">
        <f t="shared" si="17"/>
        <v>166</v>
      </c>
      <c r="AB20" s="251">
        <f t="shared" si="18"/>
        <v>158</v>
      </c>
      <c r="AC20" s="251">
        <v>93</v>
      </c>
      <c r="AD20" s="251">
        <v>103</v>
      </c>
      <c r="AE20" s="251">
        <v>66</v>
      </c>
      <c r="AF20" s="251">
        <v>51</v>
      </c>
      <c r="AG20" s="251">
        <v>7</v>
      </c>
      <c r="AH20" s="251">
        <v>4</v>
      </c>
      <c r="AI20" s="251">
        <f t="shared" si="19"/>
        <v>310</v>
      </c>
      <c r="AJ20" s="251">
        <f t="shared" si="20"/>
        <v>163</v>
      </c>
      <c r="AK20" s="251">
        <f t="shared" si="21"/>
        <v>147</v>
      </c>
      <c r="AL20" s="251">
        <v>90</v>
      </c>
      <c r="AM20" s="251">
        <v>90</v>
      </c>
      <c r="AN20" s="251">
        <v>46</v>
      </c>
      <c r="AO20" s="251">
        <v>40</v>
      </c>
      <c r="AP20" s="251">
        <v>23</v>
      </c>
      <c r="AQ20" s="251">
        <v>14</v>
      </c>
      <c r="AR20" s="251">
        <v>4</v>
      </c>
      <c r="AS20" s="251">
        <v>3</v>
      </c>
      <c r="AT20" s="251">
        <f t="shared" si="22"/>
        <v>333</v>
      </c>
      <c r="AU20" s="251">
        <v>161</v>
      </c>
      <c r="AV20" s="251">
        <v>172</v>
      </c>
      <c r="AW20" s="251">
        <v>1618</v>
      </c>
      <c r="AX20" s="252">
        <v>22.3</v>
      </c>
      <c r="AY20" s="105" t="s">
        <v>31</v>
      </c>
      <c r="AZ20" s="110"/>
      <c r="BB20" s="204">
        <v>1459</v>
      </c>
      <c r="BC20" s="204">
        <v>0</v>
      </c>
      <c r="BD20" s="204">
        <v>32</v>
      </c>
      <c r="BE20" s="50">
        <f t="shared" si="5"/>
        <v>1491</v>
      </c>
      <c r="BF20" s="164">
        <f t="shared" si="6"/>
        <v>22.3</v>
      </c>
    </row>
    <row r="21" spans="1:58" s="114" customFormat="1" ht="20.25" customHeight="1">
      <c r="A21" s="110"/>
      <c r="B21" s="115" t="s">
        <v>32</v>
      </c>
      <c r="C21" s="251">
        <f t="shared" si="7"/>
        <v>518</v>
      </c>
      <c r="D21" s="251">
        <f t="shared" si="8"/>
        <v>257</v>
      </c>
      <c r="E21" s="251">
        <f t="shared" si="9"/>
        <v>261</v>
      </c>
      <c r="F21" s="251">
        <f t="shared" si="10"/>
        <v>27</v>
      </c>
      <c r="G21" s="251">
        <v>11</v>
      </c>
      <c r="H21" s="251">
        <v>16</v>
      </c>
      <c r="I21" s="251">
        <f t="shared" si="11"/>
        <v>71</v>
      </c>
      <c r="J21" s="251">
        <v>39</v>
      </c>
      <c r="K21" s="251">
        <v>32</v>
      </c>
      <c r="L21" s="251">
        <f t="shared" si="12"/>
        <v>91</v>
      </c>
      <c r="M21" s="251">
        <v>52</v>
      </c>
      <c r="N21" s="251">
        <v>39</v>
      </c>
      <c r="O21" s="251">
        <f t="shared" si="13"/>
        <v>113</v>
      </c>
      <c r="P21" s="251">
        <f t="shared" si="14"/>
        <v>52</v>
      </c>
      <c r="Q21" s="251">
        <f t="shared" si="15"/>
        <v>61</v>
      </c>
      <c r="R21" s="251">
        <v>10</v>
      </c>
      <c r="S21" s="251">
        <v>9</v>
      </c>
      <c r="T21" s="251">
        <v>3</v>
      </c>
      <c r="U21" s="251">
        <v>2</v>
      </c>
      <c r="V21" s="251">
        <v>28</v>
      </c>
      <c r="W21" s="251">
        <v>38</v>
      </c>
      <c r="X21" s="251">
        <v>11</v>
      </c>
      <c r="Y21" s="251">
        <v>12</v>
      </c>
      <c r="Z21" s="251">
        <f t="shared" si="16"/>
        <v>112</v>
      </c>
      <c r="AA21" s="251">
        <f t="shared" si="17"/>
        <v>58</v>
      </c>
      <c r="AB21" s="251">
        <f t="shared" si="18"/>
        <v>54</v>
      </c>
      <c r="AC21" s="251">
        <v>16</v>
      </c>
      <c r="AD21" s="251">
        <v>12</v>
      </c>
      <c r="AE21" s="251">
        <v>14</v>
      </c>
      <c r="AF21" s="251">
        <v>18</v>
      </c>
      <c r="AG21" s="251">
        <v>28</v>
      </c>
      <c r="AH21" s="251">
        <v>24</v>
      </c>
      <c r="AI21" s="251">
        <f t="shared" si="19"/>
        <v>104</v>
      </c>
      <c r="AJ21" s="251">
        <f t="shared" si="20"/>
        <v>45</v>
      </c>
      <c r="AK21" s="251">
        <f t="shared" si="21"/>
        <v>59</v>
      </c>
      <c r="AL21" s="251">
        <v>11</v>
      </c>
      <c r="AM21" s="251">
        <v>10</v>
      </c>
      <c r="AN21" s="251">
        <v>6</v>
      </c>
      <c r="AO21" s="251">
        <v>11</v>
      </c>
      <c r="AP21" s="251">
        <v>6</v>
      </c>
      <c r="AQ21" s="251">
        <v>12</v>
      </c>
      <c r="AR21" s="251">
        <v>22</v>
      </c>
      <c r="AS21" s="251">
        <v>26</v>
      </c>
      <c r="AT21" s="251">
        <f t="shared" si="22"/>
        <v>61</v>
      </c>
      <c r="AU21" s="251">
        <v>34</v>
      </c>
      <c r="AV21" s="251">
        <v>27</v>
      </c>
      <c r="AW21" s="251">
        <v>654</v>
      </c>
      <c r="AX21" s="252">
        <v>7.9</v>
      </c>
      <c r="AY21" s="109" t="s">
        <v>32</v>
      </c>
      <c r="AZ21" s="110"/>
      <c r="BB21" s="204">
        <v>767</v>
      </c>
      <c r="BC21" s="204">
        <v>0</v>
      </c>
      <c r="BD21" s="204">
        <v>7</v>
      </c>
      <c r="BE21" s="50">
        <f t="shared" si="5"/>
        <v>774</v>
      </c>
      <c r="BF21" s="164">
        <f t="shared" si="6"/>
        <v>7.9</v>
      </c>
    </row>
    <row r="22" spans="1:58" s="114" customFormat="1" ht="20.25" customHeight="1">
      <c r="A22" s="110"/>
      <c r="B22" s="115" t="s">
        <v>90</v>
      </c>
      <c r="C22" s="251">
        <f t="shared" si="7"/>
        <v>252</v>
      </c>
      <c r="D22" s="251">
        <f t="shared" si="8"/>
        <v>141</v>
      </c>
      <c r="E22" s="251">
        <f t="shared" si="9"/>
        <v>111</v>
      </c>
      <c r="F22" s="251">
        <f t="shared" si="10"/>
        <v>11</v>
      </c>
      <c r="G22" s="251">
        <v>6</v>
      </c>
      <c r="H22" s="251">
        <v>5</v>
      </c>
      <c r="I22" s="251">
        <f t="shared" si="11"/>
        <v>34</v>
      </c>
      <c r="J22" s="251">
        <v>18</v>
      </c>
      <c r="K22" s="251">
        <v>16</v>
      </c>
      <c r="L22" s="251">
        <f t="shared" si="12"/>
        <v>33</v>
      </c>
      <c r="M22" s="251">
        <v>19</v>
      </c>
      <c r="N22" s="251">
        <v>14</v>
      </c>
      <c r="O22" s="251">
        <f t="shared" si="13"/>
        <v>66</v>
      </c>
      <c r="P22" s="251">
        <f t="shared" si="14"/>
        <v>31</v>
      </c>
      <c r="Q22" s="251">
        <f t="shared" si="15"/>
        <v>35</v>
      </c>
      <c r="R22" s="251">
        <v>8</v>
      </c>
      <c r="S22" s="251">
        <v>6</v>
      </c>
      <c r="T22" s="251">
        <v>0</v>
      </c>
      <c r="U22" s="251">
        <v>0</v>
      </c>
      <c r="V22" s="251">
        <v>23</v>
      </c>
      <c r="W22" s="251">
        <v>29</v>
      </c>
      <c r="X22" s="251">
        <v>0</v>
      </c>
      <c r="Y22" s="251">
        <v>0</v>
      </c>
      <c r="Z22" s="251">
        <f t="shared" si="16"/>
        <v>55</v>
      </c>
      <c r="AA22" s="251">
        <f t="shared" si="17"/>
        <v>30</v>
      </c>
      <c r="AB22" s="251">
        <f t="shared" si="18"/>
        <v>25</v>
      </c>
      <c r="AC22" s="251">
        <v>9</v>
      </c>
      <c r="AD22" s="251">
        <v>3</v>
      </c>
      <c r="AE22" s="251">
        <v>3</v>
      </c>
      <c r="AF22" s="251">
        <v>3</v>
      </c>
      <c r="AG22" s="251">
        <v>18</v>
      </c>
      <c r="AH22" s="251">
        <v>19</v>
      </c>
      <c r="AI22" s="251">
        <f t="shared" si="19"/>
        <v>53</v>
      </c>
      <c r="AJ22" s="251">
        <f t="shared" si="20"/>
        <v>37</v>
      </c>
      <c r="AK22" s="251">
        <f t="shared" si="21"/>
        <v>16</v>
      </c>
      <c r="AL22" s="251">
        <v>5</v>
      </c>
      <c r="AM22" s="251">
        <v>7</v>
      </c>
      <c r="AN22" s="251">
        <v>4</v>
      </c>
      <c r="AO22" s="251">
        <v>0</v>
      </c>
      <c r="AP22" s="251">
        <v>2</v>
      </c>
      <c r="AQ22" s="251">
        <v>0</v>
      </c>
      <c r="AR22" s="251">
        <v>26</v>
      </c>
      <c r="AS22" s="251">
        <v>9</v>
      </c>
      <c r="AT22" s="251">
        <f t="shared" si="22"/>
        <v>26</v>
      </c>
      <c r="AU22" s="251">
        <v>14</v>
      </c>
      <c r="AV22" s="251">
        <v>12</v>
      </c>
      <c r="AW22" s="251">
        <v>279</v>
      </c>
      <c r="AX22" s="252">
        <v>7.2</v>
      </c>
      <c r="AY22" s="109" t="s">
        <v>90</v>
      </c>
      <c r="AZ22" s="110"/>
      <c r="BB22" s="204">
        <v>357</v>
      </c>
      <c r="BC22" s="204">
        <v>0</v>
      </c>
      <c r="BD22" s="204">
        <v>5</v>
      </c>
      <c r="BE22" s="50">
        <f t="shared" si="5"/>
        <v>362</v>
      </c>
      <c r="BF22" s="164">
        <f t="shared" si="6"/>
        <v>7.2</v>
      </c>
    </row>
    <row r="23" spans="1:58" s="114" customFormat="1" ht="20.25" customHeight="1">
      <c r="A23" s="110"/>
      <c r="B23" s="115" t="s">
        <v>33</v>
      </c>
      <c r="C23" s="251">
        <f t="shared" si="7"/>
        <v>142</v>
      </c>
      <c r="D23" s="251">
        <f t="shared" si="8"/>
        <v>65</v>
      </c>
      <c r="E23" s="251">
        <f t="shared" si="9"/>
        <v>77</v>
      </c>
      <c r="F23" s="251">
        <f t="shared" si="10"/>
        <v>0</v>
      </c>
      <c r="G23" s="251">
        <v>0</v>
      </c>
      <c r="H23" s="251">
        <v>0</v>
      </c>
      <c r="I23" s="251">
        <f t="shared" si="11"/>
        <v>15</v>
      </c>
      <c r="J23" s="251">
        <v>9</v>
      </c>
      <c r="K23" s="251">
        <v>6</v>
      </c>
      <c r="L23" s="251">
        <f t="shared" si="12"/>
        <v>18</v>
      </c>
      <c r="M23" s="251">
        <v>9</v>
      </c>
      <c r="N23" s="251">
        <v>9</v>
      </c>
      <c r="O23" s="251">
        <f t="shared" si="13"/>
        <v>38</v>
      </c>
      <c r="P23" s="251">
        <f t="shared" si="14"/>
        <v>12</v>
      </c>
      <c r="Q23" s="251">
        <f t="shared" si="15"/>
        <v>26</v>
      </c>
      <c r="R23" s="251">
        <v>0</v>
      </c>
      <c r="S23" s="251">
        <v>0</v>
      </c>
      <c r="T23" s="251">
        <v>0</v>
      </c>
      <c r="U23" s="251">
        <v>1</v>
      </c>
      <c r="V23" s="251">
        <v>5</v>
      </c>
      <c r="W23" s="251">
        <v>8</v>
      </c>
      <c r="X23" s="251">
        <v>7</v>
      </c>
      <c r="Y23" s="251">
        <v>17</v>
      </c>
      <c r="Z23" s="251">
        <f t="shared" si="16"/>
        <v>32</v>
      </c>
      <c r="AA23" s="251">
        <f t="shared" si="17"/>
        <v>17</v>
      </c>
      <c r="AB23" s="251">
        <f t="shared" si="18"/>
        <v>15</v>
      </c>
      <c r="AC23" s="251">
        <v>0</v>
      </c>
      <c r="AD23" s="251">
        <v>0</v>
      </c>
      <c r="AE23" s="251">
        <v>16</v>
      </c>
      <c r="AF23" s="251">
        <v>14</v>
      </c>
      <c r="AG23" s="251">
        <v>1</v>
      </c>
      <c r="AH23" s="251">
        <v>1</v>
      </c>
      <c r="AI23" s="251">
        <f t="shared" si="19"/>
        <v>39</v>
      </c>
      <c r="AJ23" s="251">
        <f t="shared" si="20"/>
        <v>18</v>
      </c>
      <c r="AK23" s="251">
        <f t="shared" si="21"/>
        <v>21</v>
      </c>
      <c r="AL23" s="251">
        <v>0</v>
      </c>
      <c r="AM23" s="251">
        <v>0</v>
      </c>
      <c r="AN23" s="251">
        <v>0</v>
      </c>
      <c r="AO23" s="251">
        <v>0</v>
      </c>
      <c r="AP23" s="251">
        <v>17</v>
      </c>
      <c r="AQ23" s="251">
        <v>21</v>
      </c>
      <c r="AR23" s="251">
        <v>1</v>
      </c>
      <c r="AS23" s="251">
        <v>0</v>
      </c>
      <c r="AT23" s="251">
        <f t="shared" si="22"/>
        <v>46</v>
      </c>
      <c r="AU23" s="251">
        <v>23</v>
      </c>
      <c r="AV23" s="251">
        <v>23</v>
      </c>
      <c r="AW23" s="251">
        <v>152</v>
      </c>
      <c r="AX23" s="252">
        <v>15.7</v>
      </c>
      <c r="AY23" s="109" t="s">
        <v>33</v>
      </c>
      <c r="AZ23" s="110"/>
      <c r="BB23" s="204">
        <v>291</v>
      </c>
      <c r="BC23" s="204">
        <v>0</v>
      </c>
      <c r="BD23" s="204">
        <v>2</v>
      </c>
      <c r="BE23" s="50">
        <f t="shared" si="5"/>
        <v>293</v>
      </c>
      <c r="BF23" s="164">
        <f t="shared" si="6"/>
        <v>15.7</v>
      </c>
    </row>
    <row r="24" spans="1:58" s="114" customFormat="1" ht="20.25" customHeight="1">
      <c r="A24" s="110"/>
      <c r="B24" s="115" t="s">
        <v>34</v>
      </c>
      <c r="C24" s="251">
        <f t="shared" si="7"/>
        <v>0</v>
      </c>
      <c r="D24" s="251">
        <f t="shared" si="8"/>
        <v>0</v>
      </c>
      <c r="E24" s="251">
        <f t="shared" si="9"/>
        <v>0</v>
      </c>
      <c r="F24" s="251">
        <f t="shared" si="10"/>
        <v>0</v>
      </c>
      <c r="G24" s="251">
        <v>0</v>
      </c>
      <c r="H24" s="251">
        <v>0</v>
      </c>
      <c r="I24" s="251">
        <f t="shared" si="11"/>
        <v>0</v>
      </c>
      <c r="J24" s="251">
        <v>0</v>
      </c>
      <c r="K24" s="251">
        <v>0</v>
      </c>
      <c r="L24" s="251">
        <f t="shared" si="12"/>
        <v>0</v>
      </c>
      <c r="M24" s="251">
        <v>0</v>
      </c>
      <c r="N24" s="251">
        <v>0</v>
      </c>
      <c r="O24" s="251">
        <f t="shared" si="13"/>
        <v>0</v>
      </c>
      <c r="P24" s="251">
        <f t="shared" si="14"/>
        <v>0</v>
      </c>
      <c r="Q24" s="251">
        <f t="shared" si="15"/>
        <v>0</v>
      </c>
      <c r="R24" s="251">
        <v>0</v>
      </c>
      <c r="S24" s="251">
        <v>0</v>
      </c>
      <c r="T24" s="251">
        <v>0</v>
      </c>
      <c r="U24" s="251">
        <v>0</v>
      </c>
      <c r="V24" s="251">
        <v>0</v>
      </c>
      <c r="W24" s="251">
        <v>0</v>
      </c>
      <c r="X24" s="251">
        <v>0</v>
      </c>
      <c r="Y24" s="251">
        <v>0</v>
      </c>
      <c r="Z24" s="251">
        <f t="shared" si="16"/>
        <v>0</v>
      </c>
      <c r="AA24" s="251">
        <f t="shared" si="17"/>
        <v>0</v>
      </c>
      <c r="AB24" s="251">
        <f t="shared" si="18"/>
        <v>0</v>
      </c>
      <c r="AC24" s="251">
        <v>0</v>
      </c>
      <c r="AD24" s="251">
        <v>0</v>
      </c>
      <c r="AE24" s="251">
        <v>0</v>
      </c>
      <c r="AF24" s="251">
        <v>0</v>
      </c>
      <c r="AG24" s="251">
        <v>0</v>
      </c>
      <c r="AH24" s="251">
        <v>0</v>
      </c>
      <c r="AI24" s="251">
        <f t="shared" si="19"/>
        <v>0</v>
      </c>
      <c r="AJ24" s="251">
        <f t="shared" si="20"/>
        <v>0</v>
      </c>
      <c r="AK24" s="251">
        <f t="shared" si="21"/>
        <v>0</v>
      </c>
      <c r="AL24" s="251">
        <v>0</v>
      </c>
      <c r="AM24" s="251">
        <v>0</v>
      </c>
      <c r="AN24" s="251">
        <v>0</v>
      </c>
      <c r="AO24" s="251">
        <v>0</v>
      </c>
      <c r="AP24" s="251">
        <v>0</v>
      </c>
      <c r="AQ24" s="251">
        <v>0</v>
      </c>
      <c r="AR24" s="251">
        <v>0</v>
      </c>
      <c r="AS24" s="251">
        <v>0</v>
      </c>
      <c r="AT24" s="251">
        <f t="shared" si="22"/>
        <v>0</v>
      </c>
      <c r="AU24" s="251">
        <v>0</v>
      </c>
      <c r="AV24" s="251">
        <v>0</v>
      </c>
      <c r="AW24" s="251">
        <v>0</v>
      </c>
      <c r="AX24" s="252">
        <v>0</v>
      </c>
      <c r="AY24" s="109" t="s">
        <v>34</v>
      </c>
      <c r="AZ24" s="110"/>
      <c r="BB24" s="204">
        <v>170</v>
      </c>
      <c r="BC24" s="204">
        <v>0</v>
      </c>
      <c r="BD24" s="204">
        <v>4</v>
      </c>
      <c r="BE24" s="50">
        <f t="shared" si="5"/>
        <v>174</v>
      </c>
      <c r="BF24" s="164">
        <f t="shared" si="6"/>
        <v>0</v>
      </c>
    </row>
    <row r="25" spans="1:58" s="114" customFormat="1" ht="20.25" customHeight="1">
      <c r="A25" s="110"/>
      <c r="B25" s="115" t="s">
        <v>35</v>
      </c>
      <c r="C25" s="251">
        <f t="shared" si="7"/>
        <v>1233</v>
      </c>
      <c r="D25" s="251">
        <f t="shared" si="8"/>
        <v>619</v>
      </c>
      <c r="E25" s="251">
        <f t="shared" si="9"/>
        <v>614</v>
      </c>
      <c r="F25" s="251">
        <f t="shared" si="10"/>
        <v>38</v>
      </c>
      <c r="G25" s="251">
        <v>20</v>
      </c>
      <c r="H25" s="251">
        <v>18</v>
      </c>
      <c r="I25" s="251">
        <f t="shared" si="11"/>
        <v>120</v>
      </c>
      <c r="J25" s="251">
        <v>48</v>
      </c>
      <c r="K25" s="251">
        <v>72</v>
      </c>
      <c r="L25" s="251">
        <f t="shared" si="12"/>
        <v>128</v>
      </c>
      <c r="M25" s="251">
        <v>63</v>
      </c>
      <c r="N25" s="251">
        <v>65</v>
      </c>
      <c r="O25" s="251">
        <f t="shared" si="13"/>
        <v>310</v>
      </c>
      <c r="P25" s="251">
        <f t="shared" si="14"/>
        <v>167</v>
      </c>
      <c r="Q25" s="251">
        <f t="shared" si="15"/>
        <v>143</v>
      </c>
      <c r="R25" s="251">
        <v>66</v>
      </c>
      <c r="S25" s="251">
        <v>55</v>
      </c>
      <c r="T25" s="251">
        <v>7</v>
      </c>
      <c r="U25" s="251">
        <v>2</v>
      </c>
      <c r="V25" s="251">
        <v>57</v>
      </c>
      <c r="W25" s="251">
        <v>60</v>
      </c>
      <c r="X25" s="251">
        <v>37</v>
      </c>
      <c r="Y25" s="251">
        <v>26</v>
      </c>
      <c r="Z25" s="251">
        <f t="shared" si="16"/>
        <v>309</v>
      </c>
      <c r="AA25" s="251">
        <f t="shared" si="17"/>
        <v>150</v>
      </c>
      <c r="AB25" s="251">
        <f t="shared" si="18"/>
        <v>159</v>
      </c>
      <c r="AC25" s="251">
        <v>80</v>
      </c>
      <c r="AD25" s="251">
        <v>73</v>
      </c>
      <c r="AE25" s="251">
        <v>62</v>
      </c>
      <c r="AF25" s="251">
        <v>77</v>
      </c>
      <c r="AG25" s="251">
        <v>8</v>
      </c>
      <c r="AH25" s="251">
        <v>9</v>
      </c>
      <c r="AI25" s="251">
        <f t="shared" si="19"/>
        <v>328</v>
      </c>
      <c r="AJ25" s="251">
        <f t="shared" si="20"/>
        <v>171</v>
      </c>
      <c r="AK25" s="251">
        <f t="shared" si="21"/>
        <v>157</v>
      </c>
      <c r="AL25" s="251">
        <v>81</v>
      </c>
      <c r="AM25" s="251">
        <v>63</v>
      </c>
      <c r="AN25" s="251">
        <v>82</v>
      </c>
      <c r="AO25" s="251">
        <v>81</v>
      </c>
      <c r="AP25" s="251">
        <v>4</v>
      </c>
      <c r="AQ25" s="251">
        <v>12</v>
      </c>
      <c r="AR25" s="251">
        <v>4</v>
      </c>
      <c r="AS25" s="251">
        <v>1</v>
      </c>
      <c r="AT25" s="251">
        <f t="shared" si="22"/>
        <v>334</v>
      </c>
      <c r="AU25" s="251">
        <v>167</v>
      </c>
      <c r="AV25" s="251">
        <v>167</v>
      </c>
      <c r="AW25" s="251">
        <v>1564</v>
      </c>
      <c r="AX25" s="252">
        <v>44.7</v>
      </c>
      <c r="AY25" s="109" t="s">
        <v>35</v>
      </c>
      <c r="AZ25" s="110"/>
      <c r="BB25" s="204">
        <v>671</v>
      </c>
      <c r="BC25" s="204">
        <v>51</v>
      </c>
      <c r="BD25" s="204">
        <v>25</v>
      </c>
      <c r="BE25" s="50">
        <f t="shared" si="5"/>
        <v>747</v>
      </c>
      <c r="BF25" s="164">
        <f t="shared" si="6"/>
        <v>44.7</v>
      </c>
    </row>
    <row r="26" spans="1:58" s="114" customFormat="1" ht="20.25" customHeight="1">
      <c r="A26" s="110"/>
      <c r="B26" s="115" t="s">
        <v>36</v>
      </c>
      <c r="C26" s="251">
        <f t="shared" si="7"/>
        <v>98</v>
      </c>
      <c r="D26" s="251">
        <f t="shared" si="8"/>
        <v>52</v>
      </c>
      <c r="E26" s="251">
        <f t="shared" si="9"/>
        <v>46</v>
      </c>
      <c r="F26" s="251">
        <f t="shared" si="10"/>
        <v>9</v>
      </c>
      <c r="G26" s="251">
        <v>4</v>
      </c>
      <c r="H26" s="251">
        <v>5</v>
      </c>
      <c r="I26" s="251">
        <f t="shared" si="11"/>
        <v>12</v>
      </c>
      <c r="J26" s="251">
        <v>10</v>
      </c>
      <c r="K26" s="251">
        <v>2</v>
      </c>
      <c r="L26" s="251">
        <f t="shared" si="12"/>
        <v>12</v>
      </c>
      <c r="M26" s="251">
        <v>5</v>
      </c>
      <c r="N26" s="251">
        <v>7</v>
      </c>
      <c r="O26" s="251">
        <f t="shared" si="13"/>
        <v>21</v>
      </c>
      <c r="P26" s="251">
        <f t="shared" si="14"/>
        <v>11</v>
      </c>
      <c r="Q26" s="251">
        <f t="shared" si="15"/>
        <v>10</v>
      </c>
      <c r="R26" s="251">
        <v>8</v>
      </c>
      <c r="S26" s="251">
        <v>4</v>
      </c>
      <c r="T26" s="251">
        <v>0</v>
      </c>
      <c r="U26" s="251">
        <v>0</v>
      </c>
      <c r="V26" s="251">
        <v>3</v>
      </c>
      <c r="W26" s="251">
        <v>6</v>
      </c>
      <c r="X26" s="251">
        <v>0</v>
      </c>
      <c r="Y26" s="251">
        <v>0</v>
      </c>
      <c r="Z26" s="251">
        <f t="shared" si="16"/>
        <v>21</v>
      </c>
      <c r="AA26" s="251">
        <f t="shared" si="17"/>
        <v>10</v>
      </c>
      <c r="AB26" s="251">
        <f t="shared" si="18"/>
        <v>11</v>
      </c>
      <c r="AC26" s="251">
        <v>8</v>
      </c>
      <c r="AD26" s="251">
        <v>4</v>
      </c>
      <c r="AE26" s="251">
        <v>2</v>
      </c>
      <c r="AF26" s="251">
        <v>6</v>
      </c>
      <c r="AG26" s="251">
        <v>0</v>
      </c>
      <c r="AH26" s="251">
        <v>1</v>
      </c>
      <c r="AI26" s="251">
        <f t="shared" si="19"/>
        <v>23</v>
      </c>
      <c r="AJ26" s="251">
        <f t="shared" si="20"/>
        <v>12</v>
      </c>
      <c r="AK26" s="251">
        <f t="shared" si="21"/>
        <v>11</v>
      </c>
      <c r="AL26" s="251">
        <v>6</v>
      </c>
      <c r="AM26" s="251">
        <v>7</v>
      </c>
      <c r="AN26" s="251">
        <v>4</v>
      </c>
      <c r="AO26" s="251">
        <v>3</v>
      </c>
      <c r="AP26" s="251">
        <v>2</v>
      </c>
      <c r="AQ26" s="251">
        <v>1</v>
      </c>
      <c r="AR26" s="251">
        <v>0</v>
      </c>
      <c r="AS26" s="251">
        <v>0</v>
      </c>
      <c r="AT26" s="251">
        <f t="shared" si="22"/>
        <v>20</v>
      </c>
      <c r="AU26" s="251">
        <v>7</v>
      </c>
      <c r="AV26" s="251">
        <v>13</v>
      </c>
      <c r="AW26" s="251">
        <v>102</v>
      </c>
      <c r="AX26" s="252">
        <v>13.6</v>
      </c>
      <c r="AY26" s="109" t="s">
        <v>36</v>
      </c>
      <c r="AZ26" s="110"/>
      <c r="BB26" s="204">
        <v>134</v>
      </c>
      <c r="BC26" s="204">
        <v>0</v>
      </c>
      <c r="BD26" s="204">
        <v>13</v>
      </c>
      <c r="BE26" s="50">
        <f t="shared" si="5"/>
        <v>147</v>
      </c>
      <c r="BF26" s="164">
        <f t="shared" si="6"/>
        <v>13.6</v>
      </c>
    </row>
    <row r="27" spans="1:58" s="114" customFormat="1" ht="20.25" customHeight="1">
      <c r="A27" s="110"/>
      <c r="B27" s="115" t="s">
        <v>37</v>
      </c>
      <c r="C27" s="251">
        <f t="shared" si="7"/>
        <v>400</v>
      </c>
      <c r="D27" s="251">
        <f t="shared" si="8"/>
        <v>222</v>
      </c>
      <c r="E27" s="251">
        <f t="shared" si="9"/>
        <v>178</v>
      </c>
      <c r="F27" s="251">
        <f t="shared" si="10"/>
        <v>16</v>
      </c>
      <c r="G27" s="251">
        <v>8</v>
      </c>
      <c r="H27" s="251">
        <v>8</v>
      </c>
      <c r="I27" s="251">
        <f t="shared" si="11"/>
        <v>41</v>
      </c>
      <c r="J27" s="251">
        <v>25</v>
      </c>
      <c r="K27" s="251">
        <v>16</v>
      </c>
      <c r="L27" s="251">
        <f t="shared" si="12"/>
        <v>51</v>
      </c>
      <c r="M27" s="251">
        <v>29</v>
      </c>
      <c r="N27" s="251">
        <v>22</v>
      </c>
      <c r="O27" s="251">
        <f t="shared" si="13"/>
        <v>102</v>
      </c>
      <c r="P27" s="251">
        <f t="shared" si="14"/>
        <v>55</v>
      </c>
      <c r="Q27" s="251">
        <f t="shared" si="15"/>
        <v>47</v>
      </c>
      <c r="R27" s="251">
        <v>16</v>
      </c>
      <c r="S27" s="251">
        <v>14</v>
      </c>
      <c r="T27" s="251">
        <v>1</v>
      </c>
      <c r="U27" s="251">
        <v>2</v>
      </c>
      <c r="V27" s="251">
        <v>28</v>
      </c>
      <c r="W27" s="251">
        <v>22</v>
      </c>
      <c r="X27" s="251">
        <v>10</v>
      </c>
      <c r="Y27" s="251">
        <v>9</v>
      </c>
      <c r="Z27" s="251">
        <f t="shared" si="16"/>
        <v>99</v>
      </c>
      <c r="AA27" s="251">
        <f t="shared" si="17"/>
        <v>49</v>
      </c>
      <c r="AB27" s="251">
        <f t="shared" si="18"/>
        <v>50</v>
      </c>
      <c r="AC27" s="251">
        <v>14</v>
      </c>
      <c r="AD27" s="251">
        <v>10</v>
      </c>
      <c r="AE27" s="251">
        <v>21</v>
      </c>
      <c r="AF27" s="251">
        <v>20</v>
      </c>
      <c r="AG27" s="251">
        <v>14</v>
      </c>
      <c r="AH27" s="251">
        <v>20</v>
      </c>
      <c r="AI27" s="251">
        <f t="shared" si="19"/>
        <v>91</v>
      </c>
      <c r="AJ27" s="251">
        <f t="shared" si="20"/>
        <v>56</v>
      </c>
      <c r="AK27" s="251">
        <f t="shared" si="21"/>
        <v>35</v>
      </c>
      <c r="AL27" s="251">
        <v>10</v>
      </c>
      <c r="AM27" s="251">
        <v>11</v>
      </c>
      <c r="AN27" s="251">
        <v>9</v>
      </c>
      <c r="AO27" s="251">
        <v>6</v>
      </c>
      <c r="AP27" s="251">
        <v>18</v>
      </c>
      <c r="AQ27" s="251">
        <v>10</v>
      </c>
      <c r="AR27" s="251">
        <v>19</v>
      </c>
      <c r="AS27" s="251">
        <v>8</v>
      </c>
      <c r="AT27" s="251">
        <f t="shared" si="22"/>
        <v>66</v>
      </c>
      <c r="AU27" s="251">
        <v>39</v>
      </c>
      <c r="AV27" s="251">
        <v>27</v>
      </c>
      <c r="AW27" s="251">
        <v>433</v>
      </c>
      <c r="AX27" s="252">
        <v>12.2</v>
      </c>
      <c r="AY27" s="109" t="s">
        <v>37</v>
      </c>
      <c r="AZ27" s="110"/>
      <c r="BB27" s="204">
        <v>541</v>
      </c>
      <c r="BC27" s="204">
        <v>0</v>
      </c>
      <c r="BD27" s="204">
        <v>0</v>
      </c>
      <c r="BE27" s="50">
        <f t="shared" si="5"/>
        <v>541</v>
      </c>
      <c r="BF27" s="164">
        <f t="shared" si="6"/>
        <v>12.2</v>
      </c>
    </row>
    <row r="28" spans="1:58" s="114" customFormat="1" ht="20.25" customHeight="1">
      <c r="A28" s="110"/>
      <c r="B28" s="115" t="s">
        <v>38</v>
      </c>
      <c r="C28" s="253">
        <f t="shared" si="7"/>
        <v>478</v>
      </c>
      <c r="D28" s="251">
        <f t="shared" si="8"/>
        <v>251</v>
      </c>
      <c r="E28" s="251">
        <f t="shared" si="9"/>
        <v>227</v>
      </c>
      <c r="F28" s="251">
        <f t="shared" si="10"/>
        <v>17</v>
      </c>
      <c r="G28" s="251">
        <v>10</v>
      </c>
      <c r="H28" s="251">
        <v>7</v>
      </c>
      <c r="I28" s="251">
        <f t="shared" si="11"/>
        <v>52</v>
      </c>
      <c r="J28" s="251">
        <v>25</v>
      </c>
      <c r="K28" s="251">
        <v>27</v>
      </c>
      <c r="L28" s="251">
        <f t="shared" si="12"/>
        <v>53</v>
      </c>
      <c r="M28" s="251">
        <v>31</v>
      </c>
      <c r="N28" s="251">
        <v>22</v>
      </c>
      <c r="O28" s="251">
        <f t="shared" si="13"/>
        <v>133</v>
      </c>
      <c r="P28" s="251">
        <f t="shared" si="14"/>
        <v>66</v>
      </c>
      <c r="Q28" s="251">
        <f t="shared" si="15"/>
        <v>67</v>
      </c>
      <c r="R28" s="251">
        <v>21</v>
      </c>
      <c r="S28" s="251">
        <v>26</v>
      </c>
      <c r="T28" s="251">
        <v>1</v>
      </c>
      <c r="U28" s="251">
        <v>1</v>
      </c>
      <c r="V28" s="251">
        <v>29</v>
      </c>
      <c r="W28" s="251">
        <v>32</v>
      </c>
      <c r="X28" s="251">
        <v>15</v>
      </c>
      <c r="Y28" s="251">
        <v>8</v>
      </c>
      <c r="Z28" s="251">
        <f t="shared" si="16"/>
        <v>100</v>
      </c>
      <c r="AA28" s="251">
        <f t="shared" si="17"/>
        <v>55</v>
      </c>
      <c r="AB28" s="251">
        <f t="shared" si="18"/>
        <v>45</v>
      </c>
      <c r="AC28" s="251">
        <v>26</v>
      </c>
      <c r="AD28" s="251">
        <v>22</v>
      </c>
      <c r="AE28" s="251">
        <v>11</v>
      </c>
      <c r="AF28" s="251">
        <v>13</v>
      </c>
      <c r="AG28" s="251">
        <v>18</v>
      </c>
      <c r="AH28" s="251">
        <v>10</v>
      </c>
      <c r="AI28" s="251">
        <f t="shared" si="19"/>
        <v>123</v>
      </c>
      <c r="AJ28" s="251">
        <f t="shared" si="20"/>
        <v>64</v>
      </c>
      <c r="AK28" s="251">
        <f t="shared" si="21"/>
        <v>59</v>
      </c>
      <c r="AL28" s="251">
        <v>19</v>
      </c>
      <c r="AM28" s="251">
        <v>21</v>
      </c>
      <c r="AN28" s="251">
        <v>18</v>
      </c>
      <c r="AO28" s="251">
        <v>26</v>
      </c>
      <c r="AP28" s="251">
        <v>4</v>
      </c>
      <c r="AQ28" s="251">
        <v>2</v>
      </c>
      <c r="AR28" s="251">
        <v>23</v>
      </c>
      <c r="AS28" s="251">
        <v>10</v>
      </c>
      <c r="AT28" s="251">
        <f t="shared" si="22"/>
        <v>97</v>
      </c>
      <c r="AU28" s="251">
        <v>54</v>
      </c>
      <c r="AV28" s="251">
        <v>43</v>
      </c>
      <c r="AW28" s="251">
        <v>517</v>
      </c>
      <c r="AX28" s="252">
        <v>27.6</v>
      </c>
      <c r="AY28" s="109" t="s">
        <v>38</v>
      </c>
      <c r="AZ28" s="110"/>
      <c r="BB28" s="204">
        <v>352</v>
      </c>
      <c r="BC28" s="204">
        <v>0</v>
      </c>
      <c r="BD28" s="204">
        <v>0</v>
      </c>
      <c r="BE28" s="50">
        <f t="shared" si="5"/>
        <v>352</v>
      </c>
      <c r="BF28" s="164">
        <f t="shared" si="6"/>
        <v>27.6</v>
      </c>
    </row>
    <row r="29" spans="1:58" s="114" customFormat="1" ht="20.25" customHeight="1">
      <c r="A29" s="110"/>
      <c r="B29" s="115" t="s">
        <v>55</v>
      </c>
      <c r="C29" s="253">
        <f t="shared" si="7"/>
        <v>984</v>
      </c>
      <c r="D29" s="251">
        <f t="shared" si="8"/>
        <v>506</v>
      </c>
      <c r="E29" s="251">
        <f t="shared" si="9"/>
        <v>478</v>
      </c>
      <c r="F29" s="251">
        <f t="shared" si="10"/>
        <v>53</v>
      </c>
      <c r="G29" s="251">
        <v>27</v>
      </c>
      <c r="H29" s="251">
        <v>26</v>
      </c>
      <c r="I29" s="251">
        <f t="shared" si="11"/>
        <v>142</v>
      </c>
      <c r="J29" s="251">
        <v>73</v>
      </c>
      <c r="K29" s="251">
        <v>69</v>
      </c>
      <c r="L29" s="251">
        <f t="shared" si="12"/>
        <v>154</v>
      </c>
      <c r="M29" s="251">
        <v>75</v>
      </c>
      <c r="N29" s="251">
        <v>79</v>
      </c>
      <c r="O29" s="251">
        <f t="shared" si="13"/>
        <v>196</v>
      </c>
      <c r="P29" s="251">
        <f t="shared" si="14"/>
        <v>105</v>
      </c>
      <c r="Q29" s="251">
        <f t="shared" si="15"/>
        <v>91</v>
      </c>
      <c r="R29" s="251">
        <v>74</v>
      </c>
      <c r="S29" s="251">
        <v>62</v>
      </c>
      <c r="T29" s="251">
        <v>0</v>
      </c>
      <c r="U29" s="251">
        <v>0</v>
      </c>
      <c r="V29" s="251">
        <v>23</v>
      </c>
      <c r="W29" s="251">
        <v>20</v>
      </c>
      <c r="X29" s="251">
        <v>8</v>
      </c>
      <c r="Y29" s="251">
        <v>9</v>
      </c>
      <c r="Z29" s="251">
        <f t="shared" si="16"/>
        <v>224</v>
      </c>
      <c r="AA29" s="251">
        <f t="shared" si="17"/>
        <v>120</v>
      </c>
      <c r="AB29" s="251">
        <f t="shared" si="18"/>
        <v>104</v>
      </c>
      <c r="AC29" s="251">
        <v>68</v>
      </c>
      <c r="AD29" s="251">
        <v>65</v>
      </c>
      <c r="AE29" s="251">
        <v>37</v>
      </c>
      <c r="AF29" s="251">
        <v>28</v>
      </c>
      <c r="AG29" s="251">
        <v>15</v>
      </c>
      <c r="AH29" s="251">
        <v>11</v>
      </c>
      <c r="AI29" s="251">
        <f t="shared" si="19"/>
        <v>215</v>
      </c>
      <c r="AJ29" s="251">
        <f t="shared" si="20"/>
        <v>106</v>
      </c>
      <c r="AK29" s="251">
        <f t="shared" si="21"/>
        <v>109</v>
      </c>
      <c r="AL29" s="251">
        <v>64</v>
      </c>
      <c r="AM29" s="251">
        <v>53</v>
      </c>
      <c r="AN29" s="251">
        <v>23</v>
      </c>
      <c r="AO29" s="251">
        <v>23</v>
      </c>
      <c r="AP29" s="251">
        <v>12</v>
      </c>
      <c r="AQ29" s="251">
        <v>19</v>
      </c>
      <c r="AR29" s="251">
        <v>7</v>
      </c>
      <c r="AS29" s="251">
        <v>14</v>
      </c>
      <c r="AT29" s="251">
        <f t="shared" si="22"/>
        <v>207</v>
      </c>
      <c r="AU29" s="251">
        <v>98</v>
      </c>
      <c r="AV29" s="251">
        <v>109</v>
      </c>
      <c r="AW29" s="251">
        <v>1173</v>
      </c>
      <c r="AX29" s="252">
        <v>46.9</v>
      </c>
      <c r="AY29" s="109" t="s">
        <v>55</v>
      </c>
      <c r="AZ29" s="110"/>
      <c r="BB29" s="204">
        <v>438</v>
      </c>
      <c r="BC29" s="204">
        <v>0</v>
      </c>
      <c r="BD29" s="204">
        <v>3</v>
      </c>
      <c r="BE29" s="50">
        <f t="shared" si="5"/>
        <v>441</v>
      </c>
      <c r="BF29" s="164">
        <f t="shared" si="6"/>
        <v>46.9</v>
      </c>
    </row>
    <row r="30" spans="1:58" s="114" customFormat="1" ht="20.25" customHeight="1">
      <c r="A30" s="110"/>
      <c r="B30" s="115" t="s">
        <v>56</v>
      </c>
      <c r="C30" s="253">
        <f t="shared" si="7"/>
        <v>0</v>
      </c>
      <c r="D30" s="251">
        <f t="shared" si="8"/>
        <v>0</v>
      </c>
      <c r="E30" s="251">
        <f t="shared" si="9"/>
        <v>0</v>
      </c>
      <c r="F30" s="251">
        <f t="shared" si="10"/>
        <v>0</v>
      </c>
      <c r="G30" s="251">
        <v>0</v>
      </c>
      <c r="H30" s="251">
        <v>0</v>
      </c>
      <c r="I30" s="251">
        <f t="shared" si="11"/>
        <v>0</v>
      </c>
      <c r="J30" s="251">
        <v>0</v>
      </c>
      <c r="K30" s="251">
        <v>0</v>
      </c>
      <c r="L30" s="251">
        <f t="shared" si="12"/>
        <v>0</v>
      </c>
      <c r="M30" s="251">
        <v>0</v>
      </c>
      <c r="N30" s="251">
        <v>0</v>
      </c>
      <c r="O30" s="251">
        <f t="shared" si="13"/>
        <v>0</v>
      </c>
      <c r="P30" s="251">
        <f t="shared" si="14"/>
        <v>0</v>
      </c>
      <c r="Q30" s="251">
        <f t="shared" si="15"/>
        <v>0</v>
      </c>
      <c r="R30" s="251">
        <v>0</v>
      </c>
      <c r="S30" s="251">
        <v>0</v>
      </c>
      <c r="T30" s="251">
        <v>0</v>
      </c>
      <c r="U30" s="251">
        <v>0</v>
      </c>
      <c r="V30" s="251">
        <v>0</v>
      </c>
      <c r="W30" s="251">
        <v>0</v>
      </c>
      <c r="X30" s="251">
        <v>0</v>
      </c>
      <c r="Y30" s="251">
        <v>0</v>
      </c>
      <c r="Z30" s="251">
        <f t="shared" si="16"/>
        <v>0</v>
      </c>
      <c r="AA30" s="251">
        <f t="shared" si="17"/>
        <v>0</v>
      </c>
      <c r="AB30" s="251">
        <f t="shared" si="18"/>
        <v>0</v>
      </c>
      <c r="AC30" s="251">
        <v>0</v>
      </c>
      <c r="AD30" s="251">
        <v>0</v>
      </c>
      <c r="AE30" s="251">
        <v>0</v>
      </c>
      <c r="AF30" s="251">
        <v>0</v>
      </c>
      <c r="AG30" s="251">
        <v>0</v>
      </c>
      <c r="AH30" s="251">
        <v>0</v>
      </c>
      <c r="AI30" s="251">
        <f t="shared" si="19"/>
        <v>0</v>
      </c>
      <c r="AJ30" s="251">
        <f t="shared" si="20"/>
        <v>0</v>
      </c>
      <c r="AK30" s="251">
        <f t="shared" si="21"/>
        <v>0</v>
      </c>
      <c r="AL30" s="251">
        <v>0</v>
      </c>
      <c r="AM30" s="251">
        <v>0</v>
      </c>
      <c r="AN30" s="251">
        <v>0</v>
      </c>
      <c r="AO30" s="251">
        <v>0</v>
      </c>
      <c r="AP30" s="251">
        <v>0</v>
      </c>
      <c r="AQ30" s="251">
        <v>0</v>
      </c>
      <c r="AR30" s="251">
        <v>0</v>
      </c>
      <c r="AS30" s="251">
        <v>0</v>
      </c>
      <c r="AT30" s="251">
        <f t="shared" si="22"/>
        <v>0</v>
      </c>
      <c r="AU30" s="251">
        <v>0</v>
      </c>
      <c r="AV30" s="251">
        <v>0</v>
      </c>
      <c r="AW30" s="251">
        <v>0</v>
      </c>
      <c r="AX30" s="252">
        <v>0</v>
      </c>
      <c r="AY30" s="109" t="s">
        <v>56</v>
      </c>
      <c r="AZ30" s="110"/>
      <c r="BB30" s="204">
        <v>294</v>
      </c>
      <c r="BC30" s="204">
        <v>20</v>
      </c>
      <c r="BD30" s="204">
        <v>4</v>
      </c>
      <c r="BE30" s="50">
        <f t="shared" si="5"/>
        <v>318</v>
      </c>
      <c r="BF30" s="164">
        <f t="shared" si="6"/>
        <v>0</v>
      </c>
    </row>
    <row r="31" spans="1:58" s="114" customFormat="1" ht="20.25" customHeight="1">
      <c r="A31" s="110"/>
      <c r="B31" s="115" t="s">
        <v>57</v>
      </c>
      <c r="C31" s="253">
        <f t="shared" si="7"/>
        <v>0</v>
      </c>
      <c r="D31" s="251">
        <f t="shared" si="8"/>
        <v>0</v>
      </c>
      <c r="E31" s="251">
        <f t="shared" si="9"/>
        <v>0</v>
      </c>
      <c r="F31" s="251">
        <f t="shared" si="10"/>
        <v>0</v>
      </c>
      <c r="G31" s="251">
        <v>0</v>
      </c>
      <c r="H31" s="251">
        <v>0</v>
      </c>
      <c r="I31" s="251">
        <f t="shared" si="11"/>
        <v>0</v>
      </c>
      <c r="J31" s="251">
        <v>0</v>
      </c>
      <c r="K31" s="251">
        <v>0</v>
      </c>
      <c r="L31" s="251">
        <f t="shared" si="12"/>
        <v>0</v>
      </c>
      <c r="M31" s="251">
        <v>0</v>
      </c>
      <c r="N31" s="251">
        <v>0</v>
      </c>
      <c r="O31" s="251">
        <f t="shared" si="13"/>
        <v>0</v>
      </c>
      <c r="P31" s="251">
        <f t="shared" si="14"/>
        <v>0</v>
      </c>
      <c r="Q31" s="251">
        <f t="shared" si="15"/>
        <v>0</v>
      </c>
      <c r="R31" s="251">
        <v>0</v>
      </c>
      <c r="S31" s="251">
        <v>0</v>
      </c>
      <c r="T31" s="251">
        <v>0</v>
      </c>
      <c r="U31" s="251">
        <v>0</v>
      </c>
      <c r="V31" s="251">
        <v>0</v>
      </c>
      <c r="W31" s="251">
        <v>0</v>
      </c>
      <c r="X31" s="251">
        <v>0</v>
      </c>
      <c r="Y31" s="251">
        <v>0</v>
      </c>
      <c r="Z31" s="251">
        <f t="shared" si="16"/>
        <v>0</v>
      </c>
      <c r="AA31" s="251">
        <f t="shared" si="17"/>
        <v>0</v>
      </c>
      <c r="AB31" s="251">
        <f t="shared" si="18"/>
        <v>0</v>
      </c>
      <c r="AC31" s="251">
        <v>0</v>
      </c>
      <c r="AD31" s="251">
        <v>0</v>
      </c>
      <c r="AE31" s="251">
        <v>0</v>
      </c>
      <c r="AF31" s="251">
        <v>0</v>
      </c>
      <c r="AG31" s="251">
        <v>0</v>
      </c>
      <c r="AH31" s="251">
        <v>0</v>
      </c>
      <c r="AI31" s="251">
        <f t="shared" si="19"/>
        <v>0</v>
      </c>
      <c r="AJ31" s="251">
        <f t="shared" si="20"/>
        <v>0</v>
      </c>
      <c r="AK31" s="251">
        <f t="shared" si="21"/>
        <v>0</v>
      </c>
      <c r="AL31" s="251">
        <v>0</v>
      </c>
      <c r="AM31" s="251">
        <v>0</v>
      </c>
      <c r="AN31" s="251">
        <v>0</v>
      </c>
      <c r="AO31" s="251">
        <v>0</v>
      </c>
      <c r="AP31" s="251">
        <v>0</v>
      </c>
      <c r="AQ31" s="251">
        <v>0</v>
      </c>
      <c r="AR31" s="251">
        <v>0</v>
      </c>
      <c r="AS31" s="251">
        <v>0</v>
      </c>
      <c r="AT31" s="251">
        <f t="shared" si="22"/>
        <v>0</v>
      </c>
      <c r="AU31" s="251">
        <v>0</v>
      </c>
      <c r="AV31" s="251">
        <v>0</v>
      </c>
      <c r="AW31" s="251">
        <v>0</v>
      </c>
      <c r="AX31" s="252">
        <v>0</v>
      </c>
      <c r="AY31" s="109" t="s">
        <v>57</v>
      </c>
      <c r="AZ31" s="110"/>
      <c r="BB31" s="204">
        <v>275</v>
      </c>
      <c r="BC31" s="204">
        <v>0</v>
      </c>
      <c r="BD31" s="204">
        <v>0</v>
      </c>
      <c r="BE31" s="50">
        <f t="shared" si="5"/>
        <v>275</v>
      </c>
      <c r="BF31" s="164">
        <f t="shared" si="6"/>
        <v>0</v>
      </c>
    </row>
    <row r="32" spans="1:58" s="114" customFormat="1" ht="20.25" customHeight="1">
      <c r="A32" s="110"/>
      <c r="B32" s="115" t="s">
        <v>58</v>
      </c>
      <c r="C32" s="253">
        <f t="shared" si="7"/>
        <v>414</v>
      </c>
      <c r="D32" s="251">
        <f t="shared" si="8"/>
        <v>210</v>
      </c>
      <c r="E32" s="251">
        <f t="shared" si="9"/>
        <v>204</v>
      </c>
      <c r="F32" s="251">
        <f t="shared" si="10"/>
        <v>34</v>
      </c>
      <c r="G32" s="251">
        <v>20</v>
      </c>
      <c r="H32" s="251">
        <v>14</v>
      </c>
      <c r="I32" s="251">
        <f t="shared" si="11"/>
        <v>63</v>
      </c>
      <c r="J32" s="251">
        <v>32</v>
      </c>
      <c r="K32" s="251">
        <v>31</v>
      </c>
      <c r="L32" s="251">
        <f t="shared" si="12"/>
        <v>60</v>
      </c>
      <c r="M32" s="251">
        <v>26</v>
      </c>
      <c r="N32" s="251">
        <v>34</v>
      </c>
      <c r="O32" s="251">
        <f t="shared" si="13"/>
        <v>86</v>
      </c>
      <c r="P32" s="251">
        <f t="shared" si="14"/>
        <v>54</v>
      </c>
      <c r="Q32" s="251">
        <f t="shared" si="15"/>
        <v>32</v>
      </c>
      <c r="R32" s="251">
        <v>40</v>
      </c>
      <c r="S32" s="251">
        <v>25</v>
      </c>
      <c r="T32" s="251">
        <v>0</v>
      </c>
      <c r="U32" s="251">
        <v>0</v>
      </c>
      <c r="V32" s="251">
        <v>13</v>
      </c>
      <c r="W32" s="251">
        <v>6</v>
      </c>
      <c r="X32" s="251">
        <v>1</v>
      </c>
      <c r="Y32" s="251">
        <v>1</v>
      </c>
      <c r="Z32" s="251">
        <f t="shared" si="16"/>
        <v>82</v>
      </c>
      <c r="AA32" s="251">
        <f t="shared" si="17"/>
        <v>42</v>
      </c>
      <c r="AB32" s="251">
        <f t="shared" si="18"/>
        <v>40</v>
      </c>
      <c r="AC32" s="251">
        <v>32</v>
      </c>
      <c r="AD32" s="251">
        <v>29</v>
      </c>
      <c r="AE32" s="251">
        <v>10</v>
      </c>
      <c r="AF32" s="251">
        <v>9</v>
      </c>
      <c r="AG32" s="251">
        <v>0</v>
      </c>
      <c r="AH32" s="251">
        <v>2</v>
      </c>
      <c r="AI32" s="251">
        <f t="shared" si="19"/>
        <v>89</v>
      </c>
      <c r="AJ32" s="251">
        <f t="shared" si="20"/>
        <v>36</v>
      </c>
      <c r="AK32" s="251">
        <f t="shared" si="21"/>
        <v>53</v>
      </c>
      <c r="AL32" s="251">
        <v>28</v>
      </c>
      <c r="AM32" s="251">
        <v>33</v>
      </c>
      <c r="AN32" s="251">
        <v>6</v>
      </c>
      <c r="AO32" s="251">
        <v>14</v>
      </c>
      <c r="AP32" s="251">
        <v>2</v>
      </c>
      <c r="AQ32" s="251">
        <v>4</v>
      </c>
      <c r="AR32" s="251">
        <v>0</v>
      </c>
      <c r="AS32" s="251">
        <v>2</v>
      </c>
      <c r="AT32" s="251">
        <f t="shared" si="22"/>
        <v>89</v>
      </c>
      <c r="AU32" s="251">
        <v>49</v>
      </c>
      <c r="AV32" s="251">
        <v>40</v>
      </c>
      <c r="AW32" s="251">
        <v>465</v>
      </c>
      <c r="AX32" s="252">
        <v>10.7</v>
      </c>
      <c r="AY32" s="109" t="s">
        <v>58</v>
      </c>
      <c r="AZ32" s="110"/>
      <c r="BB32" s="204">
        <v>787</v>
      </c>
      <c r="BC32" s="204">
        <v>36</v>
      </c>
      <c r="BD32" s="204">
        <v>12</v>
      </c>
      <c r="BE32" s="50">
        <f t="shared" si="5"/>
        <v>835</v>
      </c>
      <c r="BF32" s="164">
        <f t="shared" si="6"/>
        <v>10.7</v>
      </c>
    </row>
    <row r="33" spans="1:58" s="114" customFormat="1" ht="20.25" customHeight="1">
      <c r="A33" s="110"/>
      <c r="B33" s="115" t="s">
        <v>136</v>
      </c>
      <c r="C33" s="253">
        <f>SUM(D33:E33)</f>
        <v>858</v>
      </c>
      <c r="D33" s="251">
        <f t="shared" si="8"/>
        <v>438</v>
      </c>
      <c r="E33" s="251">
        <f t="shared" si="9"/>
        <v>420</v>
      </c>
      <c r="F33" s="251">
        <f>SUM(G33:H33)</f>
        <v>41</v>
      </c>
      <c r="G33" s="251">
        <v>21</v>
      </c>
      <c r="H33" s="251">
        <v>20</v>
      </c>
      <c r="I33" s="251">
        <f>SUM(J33:K33)</f>
        <v>117</v>
      </c>
      <c r="J33" s="251">
        <v>61</v>
      </c>
      <c r="K33" s="251">
        <v>56</v>
      </c>
      <c r="L33" s="251">
        <f>SUM(M33:N33)</f>
        <v>130</v>
      </c>
      <c r="M33" s="251">
        <v>72</v>
      </c>
      <c r="N33" s="251">
        <v>58</v>
      </c>
      <c r="O33" s="251">
        <f>SUM(P33:Q33)</f>
        <v>200</v>
      </c>
      <c r="P33" s="251">
        <f t="shared" si="14"/>
        <v>100</v>
      </c>
      <c r="Q33" s="251">
        <f t="shared" si="15"/>
        <v>100</v>
      </c>
      <c r="R33" s="251">
        <v>68</v>
      </c>
      <c r="S33" s="251">
        <v>69</v>
      </c>
      <c r="T33" s="251">
        <v>1</v>
      </c>
      <c r="U33" s="251">
        <v>0</v>
      </c>
      <c r="V33" s="251">
        <v>25</v>
      </c>
      <c r="W33" s="251">
        <v>22</v>
      </c>
      <c r="X33" s="251">
        <v>6</v>
      </c>
      <c r="Y33" s="251">
        <v>9</v>
      </c>
      <c r="Z33" s="251">
        <f>SUM(AA33:AB33)</f>
        <v>198</v>
      </c>
      <c r="AA33" s="251">
        <f t="shared" si="17"/>
        <v>108</v>
      </c>
      <c r="AB33" s="251">
        <f t="shared" si="18"/>
        <v>90</v>
      </c>
      <c r="AC33" s="251">
        <v>72</v>
      </c>
      <c r="AD33" s="251">
        <v>54</v>
      </c>
      <c r="AE33" s="251">
        <v>25</v>
      </c>
      <c r="AF33" s="251">
        <v>22</v>
      </c>
      <c r="AG33" s="251">
        <v>11</v>
      </c>
      <c r="AH33" s="251">
        <v>14</v>
      </c>
      <c r="AI33" s="251">
        <f>SUM(AJ33:AK33)</f>
        <v>172</v>
      </c>
      <c r="AJ33" s="251">
        <f t="shared" si="20"/>
        <v>76</v>
      </c>
      <c r="AK33" s="251">
        <f t="shared" si="21"/>
        <v>96</v>
      </c>
      <c r="AL33" s="251">
        <v>44</v>
      </c>
      <c r="AM33" s="251">
        <v>54</v>
      </c>
      <c r="AN33" s="251">
        <v>22</v>
      </c>
      <c r="AO33" s="251">
        <v>28</v>
      </c>
      <c r="AP33" s="251">
        <v>2</v>
      </c>
      <c r="AQ33" s="251">
        <v>7</v>
      </c>
      <c r="AR33" s="251">
        <v>8</v>
      </c>
      <c r="AS33" s="251">
        <v>7</v>
      </c>
      <c r="AT33" s="251">
        <f>SUM(AU33:AV33)</f>
        <v>126</v>
      </c>
      <c r="AU33" s="251">
        <v>59</v>
      </c>
      <c r="AV33" s="251">
        <v>67</v>
      </c>
      <c r="AW33" s="251">
        <v>1113</v>
      </c>
      <c r="AX33" s="252">
        <v>25.5</v>
      </c>
      <c r="AY33" s="109" t="s">
        <v>136</v>
      </c>
      <c r="AZ33" s="110"/>
      <c r="BB33" s="204">
        <v>490</v>
      </c>
      <c r="BC33" s="204">
        <v>0</v>
      </c>
      <c r="BD33" s="204">
        <v>5</v>
      </c>
      <c r="BE33" s="50">
        <f t="shared" si="5"/>
        <v>495</v>
      </c>
      <c r="BF33" s="164">
        <f t="shared" si="6"/>
        <v>25.5</v>
      </c>
    </row>
    <row r="34" spans="1:58" s="112" customFormat="1" ht="23.25" customHeight="1">
      <c r="A34" s="339" t="s">
        <v>95</v>
      </c>
      <c r="B34" s="339"/>
      <c r="C34" s="221">
        <f t="shared" ref="C34:AW34" si="23">SUM(C35:C36)</f>
        <v>199</v>
      </c>
      <c r="D34" s="245">
        <f t="shared" si="23"/>
        <v>99</v>
      </c>
      <c r="E34" s="245">
        <f t="shared" si="23"/>
        <v>100</v>
      </c>
      <c r="F34" s="245">
        <f>SUM(F35:F36)</f>
        <v>9</v>
      </c>
      <c r="G34" s="245">
        <f t="shared" si="23"/>
        <v>4</v>
      </c>
      <c r="H34" s="245">
        <f t="shared" si="23"/>
        <v>5</v>
      </c>
      <c r="I34" s="245">
        <f>SUM(I35:I36)</f>
        <v>22</v>
      </c>
      <c r="J34" s="245">
        <f t="shared" si="23"/>
        <v>14</v>
      </c>
      <c r="K34" s="245">
        <f t="shared" si="23"/>
        <v>8</v>
      </c>
      <c r="L34" s="245">
        <f t="shared" si="23"/>
        <v>28</v>
      </c>
      <c r="M34" s="245">
        <f t="shared" si="23"/>
        <v>13</v>
      </c>
      <c r="N34" s="245">
        <f t="shared" si="23"/>
        <v>15</v>
      </c>
      <c r="O34" s="245">
        <f t="shared" si="23"/>
        <v>45</v>
      </c>
      <c r="P34" s="245">
        <f t="shared" si="23"/>
        <v>21</v>
      </c>
      <c r="Q34" s="245">
        <f t="shared" si="23"/>
        <v>24</v>
      </c>
      <c r="R34" s="245">
        <f t="shared" si="23"/>
        <v>6</v>
      </c>
      <c r="S34" s="245">
        <f t="shared" si="23"/>
        <v>7</v>
      </c>
      <c r="T34" s="245">
        <f t="shared" si="23"/>
        <v>0</v>
      </c>
      <c r="U34" s="245">
        <f t="shared" si="23"/>
        <v>0</v>
      </c>
      <c r="V34" s="245">
        <f t="shared" si="23"/>
        <v>15</v>
      </c>
      <c r="W34" s="245">
        <f t="shared" si="23"/>
        <v>17</v>
      </c>
      <c r="X34" s="245">
        <f t="shared" si="23"/>
        <v>0</v>
      </c>
      <c r="Y34" s="245">
        <f t="shared" si="23"/>
        <v>0</v>
      </c>
      <c r="Z34" s="245">
        <f>SUM(Z35:Z36)</f>
        <v>43</v>
      </c>
      <c r="AA34" s="245">
        <f>SUM(AA35:AA36)</f>
        <v>21</v>
      </c>
      <c r="AB34" s="245">
        <f t="shared" si="23"/>
        <v>22</v>
      </c>
      <c r="AC34" s="245">
        <f t="shared" si="23"/>
        <v>10</v>
      </c>
      <c r="AD34" s="245">
        <f t="shared" si="23"/>
        <v>8</v>
      </c>
      <c r="AE34" s="245">
        <f t="shared" si="23"/>
        <v>3</v>
      </c>
      <c r="AF34" s="245">
        <f t="shared" si="23"/>
        <v>1</v>
      </c>
      <c r="AG34" s="245">
        <f t="shared" si="23"/>
        <v>8</v>
      </c>
      <c r="AH34" s="245">
        <f t="shared" si="23"/>
        <v>13</v>
      </c>
      <c r="AI34" s="245">
        <f t="shared" si="23"/>
        <v>52</v>
      </c>
      <c r="AJ34" s="245">
        <f>SUM(AJ35:AJ36)</f>
        <v>26</v>
      </c>
      <c r="AK34" s="245">
        <f t="shared" si="23"/>
        <v>26</v>
      </c>
      <c r="AL34" s="245">
        <f t="shared" si="23"/>
        <v>7</v>
      </c>
      <c r="AM34" s="245">
        <f t="shared" si="23"/>
        <v>6</v>
      </c>
      <c r="AN34" s="245">
        <f t="shared" si="23"/>
        <v>4</v>
      </c>
      <c r="AO34" s="245">
        <f t="shared" si="23"/>
        <v>2</v>
      </c>
      <c r="AP34" s="245">
        <f t="shared" si="23"/>
        <v>0</v>
      </c>
      <c r="AQ34" s="245">
        <f t="shared" si="23"/>
        <v>0</v>
      </c>
      <c r="AR34" s="245">
        <f t="shared" si="23"/>
        <v>15</v>
      </c>
      <c r="AS34" s="245">
        <f t="shared" si="23"/>
        <v>18</v>
      </c>
      <c r="AT34" s="245">
        <f t="shared" si="23"/>
        <v>22</v>
      </c>
      <c r="AU34" s="245">
        <f t="shared" si="23"/>
        <v>14</v>
      </c>
      <c r="AV34" s="245">
        <f t="shared" si="23"/>
        <v>8</v>
      </c>
      <c r="AW34" s="245">
        <f t="shared" si="23"/>
        <v>240</v>
      </c>
      <c r="AX34" s="247">
        <v>31.9</v>
      </c>
      <c r="AY34" s="351" t="s">
        <v>121</v>
      </c>
      <c r="AZ34" s="352"/>
      <c r="BB34" s="204">
        <f>SUM(BB35:BB36)</f>
        <v>69</v>
      </c>
      <c r="BC34" s="204">
        <f t="shared" ref="BC34:BD34" si="24">SUM(BC35:BC36)</f>
        <v>0</v>
      </c>
      <c r="BD34" s="204">
        <f t="shared" si="24"/>
        <v>0</v>
      </c>
      <c r="BE34" s="50">
        <f t="shared" si="5"/>
        <v>69</v>
      </c>
      <c r="BF34" s="164">
        <f t="shared" si="6"/>
        <v>31.9</v>
      </c>
    </row>
    <row r="35" spans="1:58" s="114" customFormat="1" ht="20.25" customHeight="1">
      <c r="A35" s="110"/>
      <c r="B35" s="115" t="s">
        <v>39</v>
      </c>
      <c r="C35" s="251">
        <f>SUM(D35:E35)</f>
        <v>199</v>
      </c>
      <c r="D35" s="251">
        <f>G35+J35+M35+P35+AA35+AJ35</f>
        <v>99</v>
      </c>
      <c r="E35" s="251">
        <f>H35+K35+N35+Q35+AB35+AK35</f>
        <v>100</v>
      </c>
      <c r="F35" s="251">
        <f>SUM(G35:H35)</f>
        <v>9</v>
      </c>
      <c r="G35" s="251">
        <v>4</v>
      </c>
      <c r="H35" s="251">
        <v>5</v>
      </c>
      <c r="I35" s="251">
        <f>SUM(J35:K35)</f>
        <v>22</v>
      </c>
      <c r="J35" s="251">
        <v>14</v>
      </c>
      <c r="K35" s="251">
        <v>8</v>
      </c>
      <c r="L35" s="251">
        <f>SUM(M35:N35)</f>
        <v>28</v>
      </c>
      <c r="M35" s="251">
        <v>13</v>
      </c>
      <c r="N35" s="251">
        <v>15</v>
      </c>
      <c r="O35" s="251">
        <f>SUM(P35:Q35)</f>
        <v>45</v>
      </c>
      <c r="P35" s="251">
        <f>R35+T35+V35+X35</f>
        <v>21</v>
      </c>
      <c r="Q35" s="251">
        <f>S35+U35+W35+Y35</f>
        <v>24</v>
      </c>
      <c r="R35" s="251">
        <v>6</v>
      </c>
      <c r="S35" s="251">
        <v>7</v>
      </c>
      <c r="T35" s="251">
        <v>0</v>
      </c>
      <c r="U35" s="251">
        <v>0</v>
      </c>
      <c r="V35" s="251">
        <v>15</v>
      </c>
      <c r="W35" s="251">
        <v>17</v>
      </c>
      <c r="X35" s="251">
        <v>0</v>
      </c>
      <c r="Y35" s="251">
        <v>0</v>
      </c>
      <c r="Z35" s="251">
        <f>SUM(AA35:AB35)</f>
        <v>43</v>
      </c>
      <c r="AA35" s="251">
        <f>AC35+AE35+AG35</f>
        <v>21</v>
      </c>
      <c r="AB35" s="251">
        <f>AD35+AF35+AH35</f>
        <v>22</v>
      </c>
      <c r="AC35" s="251">
        <v>10</v>
      </c>
      <c r="AD35" s="251">
        <v>8</v>
      </c>
      <c r="AE35" s="251">
        <v>3</v>
      </c>
      <c r="AF35" s="251">
        <v>1</v>
      </c>
      <c r="AG35" s="251">
        <v>8</v>
      </c>
      <c r="AH35" s="251">
        <v>13</v>
      </c>
      <c r="AI35" s="251">
        <f>SUM(AJ35:AK35)</f>
        <v>52</v>
      </c>
      <c r="AJ35" s="251">
        <f>AL35+AN35+AP35+AR35</f>
        <v>26</v>
      </c>
      <c r="AK35" s="251">
        <f>AM35+AO35+AQ35+AS35</f>
        <v>26</v>
      </c>
      <c r="AL35" s="251">
        <v>7</v>
      </c>
      <c r="AM35" s="251">
        <v>6</v>
      </c>
      <c r="AN35" s="251">
        <v>4</v>
      </c>
      <c r="AO35" s="251">
        <v>2</v>
      </c>
      <c r="AP35" s="251">
        <v>0</v>
      </c>
      <c r="AQ35" s="251">
        <v>0</v>
      </c>
      <c r="AR35" s="251">
        <v>15</v>
      </c>
      <c r="AS35" s="251">
        <v>18</v>
      </c>
      <c r="AT35" s="251">
        <f>SUM(AU35:AV35)</f>
        <v>22</v>
      </c>
      <c r="AU35" s="251">
        <v>14</v>
      </c>
      <c r="AV35" s="251">
        <v>8</v>
      </c>
      <c r="AW35" s="251">
        <v>240</v>
      </c>
      <c r="AX35" s="252">
        <v>36.1</v>
      </c>
      <c r="AY35" s="109" t="s">
        <v>39</v>
      </c>
      <c r="AZ35" s="110"/>
      <c r="BB35" s="204">
        <v>61</v>
      </c>
      <c r="BC35" s="204"/>
      <c r="BD35" s="204"/>
      <c r="BE35" s="50">
        <f t="shared" si="5"/>
        <v>61</v>
      </c>
      <c r="BF35" s="165">
        <f t="shared" si="6"/>
        <v>36.1</v>
      </c>
    </row>
    <row r="36" spans="1:58" s="114" customFormat="1" ht="20.25" customHeight="1">
      <c r="A36" s="110"/>
      <c r="B36" s="115" t="s">
        <v>40</v>
      </c>
      <c r="C36" s="251">
        <f>SUM(D36:E36)</f>
        <v>0</v>
      </c>
      <c r="D36" s="251">
        <f>G36+J36+M36+P36+AA36+AJ36</f>
        <v>0</v>
      </c>
      <c r="E36" s="251">
        <f>H36+K36+N36+Q36+AB36+AK36</f>
        <v>0</v>
      </c>
      <c r="F36" s="251">
        <f>SUM(G36:H36)</f>
        <v>0</v>
      </c>
      <c r="G36" s="251">
        <v>0</v>
      </c>
      <c r="H36" s="251">
        <v>0</v>
      </c>
      <c r="I36" s="251">
        <f>SUM(J36:K36)</f>
        <v>0</v>
      </c>
      <c r="J36" s="251">
        <v>0</v>
      </c>
      <c r="K36" s="251">
        <v>0</v>
      </c>
      <c r="L36" s="251">
        <f>SUM(M36:N36)</f>
        <v>0</v>
      </c>
      <c r="M36" s="251">
        <v>0</v>
      </c>
      <c r="N36" s="251">
        <v>0</v>
      </c>
      <c r="O36" s="251">
        <f>SUM(P36:Q36)</f>
        <v>0</v>
      </c>
      <c r="P36" s="251">
        <f>R36+T36+V36+X36</f>
        <v>0</v>
      </c>
      <c r="Q36" s="251">
        <f>S36+U36+W36+Y36</f>
        <v>0</v>
      </c>
      <c r="R36" s="251">
        <v>0</v>
      </c>
      <c r="S36" s="251">
        <v>0</v>
      </c>
      <c r="T36" s="251">
        <v>0</v>
      </c>
      <c r="U36" s="251">
        <v>0</v>
      </c>
      <c r="V36" s="251">
        <v>0</v>
      </c>
      <c r="W36" s="251">
        <v>0</v>
      </c>
      <c r="X36" s="251">
        <v>0</v>
      </c>
      <c r="Y36" s="251">
        <v>0</v>
      </c>
      <c r="Z36" s="251">
        <f>SUM(AA36:AB36)</f>
        <v>0</v>
      </c>
      <c r="AA36" s="251">
        <f>AC36+AE36+AG36</f>
        <v>0</v>
      </c>
      <c r="AB36" s="251">
        <f>AD36+AF36+AH36</f>
        <v>0</v>
      </c>
      <c r="AC36" s="251">
        <v>0</v>
      </c>
      <c r="AD36" s="251">
        <v>0</v>
      </c>
      <c r="AE36" s="251">
        <v>0</v>
      </c>
      <c r="AF36" s="251">
        <v>0</v>
      </c>
      <c r="AG36" s="251">
        <v>0</v>
      </c>
      <c r="AH36" s="251">
        <v>0</v>
      </c>
      <c r="AI36" s="251">
        <f>SUM(AJ36:AK36)</f>
        <v>0</v>
      </c>
      <c r="AJ36" s="251">
        <f>AL36+AN36+AP36+AR36</f>
        <v>0</v>
      </c>
      <c r="AK36" s="251">
        <f>AM36+AO36+AQ36+AS36</f>
        <v>0</v>
      </c>
      <c r="AL36" s="251">
        <v>0</v>
      </c>
      <c r="AM36" s="251">
        <v>0</v>
      </c>
      <c r="AN36" s="251">
        <v>0</v>
      </c>
      <c r="AO36" s="251">
        <v>0</v>
      </c>
      <c r="AP36" s="251">
        <v>0</v>
      </c>
      <c r="AQ36" s="251">
        <v>0</v>
      </c>
      <c r="AR36" s="251">
        <v>0</v>
      </c>
      <c r="AS36" s="251">
        <v>0</v>
      </c>
      <c r="AT36" s="251">
        <f>SUM(AU36:AV36)</f>
        <v>0</v>
      </c>
      <c r="AU36" s="251">
        <v>0</v>
      </c>
      <c r="AV36" s="251">
        <v>0</v>
      </c>
      <c r="AW36" s="251">
        <v>0</v>
      </c>
      <c r="AX36" s="252">
        <v>0</v>
      </c>
      <c r="AY36" s="109" t="s">
        <v>40</v>
      </c>
      <c r="AZ36" s="110"/>
      <c r="BB36" s="204">
        <v>8</v>
      </c>
      <c r="BC36" s="204"/>
      <c r="BD36" s="204"/>
      <c r="BE36" s="50">
        <f t="shared" si="5"/>
        <v>8</v>
      </c>
      <c r="BF36" s="164">
        <f t="shared" si="6"/>
        <v>0</v>
      </c>
    </row>
    <row r="37" spans="1:58" s="112" customFormat="1" ht="23.25" customHeight="1">
      <c r="A37" s="294" t="s">
        <v>96</v>
      </c>
      <c r="B37" s="356"/>
      <c r="C37" s="245">
        <f>SUM(C38:C41)</f>
        <v>132</v>
      </c>
      <c r="D37" s="245">
        <f t="shared" ref="D37:AW37" si="25">SUM(D38:D41)</f>
        <v>62</v>
      </c>
      <c r="E37" s="245">
        <f t="shared" si="25"/>
        <v>70</v>
      </c>
      <c r="F37" s="245">
        <f>SUM(F38:F41)</f>
        <v>2</v>
      </c>
      <c r="G37" s="245">
        <f t="shared" si="25"/>
        <v>1</v>
      </c>
      <c r="H37" s="245">
        <f t="shared" si="25"/>
        <v>1</v>
      </c>
      <c r="I37" s="245">
        <f>SUM(I38:I41)</f>
        <v>15</v>
      </c>
      <c r="J37" s="245">
        <f t="shared" si="25"/>
        <v>7</v>
      </c>
      <c r="K37" s="245">
        <f t="shared" si="25"/>
        <v>8</v>
      </c>
      <c r="L37" s="245">
        <f t="shared" si="25"/>
        <v>22</v>
      </c>
      <c r="M37" s="245">
        <f t="shared" si="25"/>
        <v>11</v>
      </c>
      <c r="N37" s="245">
        <f t="shared" si="25"/>
        <v>11</v>
      </c>
      <c r="O37" s="245">
        <f t="shared" si="25"/>
        <v>21</v>
      </c>
      <c r="P37" s="245">
        <f t="shared" si="25"/>
        <v>8</v>
      </c>
      <c r="Q37" s="245">
        <f t="shared" si="25"/>
        <v>13</v>
      </c>
      <c r="R37" s="245">
        <f t="shared" si="25"/>
        <v>7</v>
      </c>
      <c r="S37" s="245">
        <f t="shared" si="25"/>
        <v>10</v>
      </c>
      <c r="T37" s="245">
        <f t="shared" si="25"/>
        <v>0</v>
      </c>
      <c r="U37" s="245">
        <f t="shared" si="25"/>
        <v>0</v>
      </c>
      <c r="V37" s="245">
        <f t="shared" si="25"/>
        <v>1</v>
      </c>
      <c r="W37" s="245">
        <f t="shared" si="25"/>
        <v>3</v>
      </c>
      <c r="X37" s="245">
        <f t="shared" si="25"/>
        <v>0</v>
      </c>
      <c r="Y37" s="245">
        <f t="shared" si="25"/>
        <v>0</v>
      </c>
      <c r="Z37" s="245">
        <f>SUM(Z38:Z41)</f>
        <v>39</v>
      </c>
      <c r="AA37" s="245">
        <f>SUM(AA38:AA41)</f>
        <v>17</v>
      </c>
      <c r="AB37" s="245">
        <f t="shared" si="25"/>
        <v>22</v>
      </c>
      <c r="AC37" s="245">
        <f t="shared" si="25"/>
        <v>8</v>
      </c>
      <c r="AD37" s="245">
        <f t="shared" si="25"/>
        <v>15</v>
      </c>
      <c r="AE37" s="245">
        <f t="shared" si="25"/>
        <v>8</v>
      </c>
      <c r="AF37" s="245">
        <f t="shared" si="25"/>
        <v>6</v>
      </c>
      <c r="AG37" s="245">
        <f t="shared" si="25"/>
        <v>1</v>
      </c>
      <c r="AH37" s="245">
        <f t="shared" si="25"/>
        <v>1</v>
      </c>
      <c r="AI37" s="245">
        <f t="shared" si="25"/>
        <v>33</v>
      </c>
      <c r="AJ37" s="245">
        <f>SUM(AJ38:AJ41)</f>
        <v>18</v>
      </c>
      <c r="AK37" s="245">
        <f t="shared" si="25"/>
        <v>15</v>
      </c>
      <c r="AL37" s="245">
        <f t="shared" si="25"/>
        <v>13</v>
      </c>
      <c r="AM37" s="245">
        <f t="shared" si="25"/>
        <v>10</v>
      </c>
      <c r="AN37" s="245">
        <f t="shared" si="25"/>
        <v>5</v>
      </c>
      <c r="AO37" s="245">
        <f t="shared" si="25"/>
        <v>5</v>
      </c>
      <c r="AP37" s="245">
        <f t="shared" si="25"/>
        <v>0</v>
      </c>
      <c r="AQ37" s="245">
        <f t="shared" si="25"/>
        <v>0</v>
      </c>
      <c r="AR37" s="245">
        <f t="shared" si="25"/>
        <v>0</v>
      </c>
      <c r="AS37" s="245">
        <f t="shared" si="25"/>
        <v>0</v>
      </c>
      <c r="AT37" s="245">
        <f t="shared" si="25"/>
        <v>41</v>
      </c>
      <c r="AU37" s="245">
        <f t="shared" si="25"/>
        <v>25</v>
      </c>
      <c r="AV37" s="245">
        <f t="shared" si="25"/>
        <v>16</v>
      </c>
      <c r="AW37" s="245">
        <f t="shared" si="25"/>
        <v>286</v>
      </c>
      <c r="AX37" s="247">
        <v>7.5</v>
      </c>
      <c r="AY37" s="296" t="s">
        <v>96</v>
      </c>
      <c r="AZ37" s="339"/>
      <c r="BB37" s="204">
        <f>SUM(BB38:BB41)</f>
        <v>543</v>
      </c>
      <c r="BC37" s="204"/>
      <c r="BD37" s="204">
        <f>SUM(BD38:BD41)</f>
        <v>1</v>
      </c>
      <c r="BE37" s="50">
        <f t="shared" si="5"/>
        <v>544</v>
      </c>
      <c r="BF37" s="164">
        <f t="shared" si="6"/>
        <v>7.5</v>
      </c>
    </row>
    <row r="38" spans="1:58" s="114" customFormat="1" ht="20.25" customHeight="1">
      <c r="A38" s="110"/>
      <c r="B38" s="115" t="s">
        <v>59</v>
      </c>
      <c r="C38" s="251">
        <f>SUM(D38:E38)</f>
        <v>0</v>
      </c>
      <c r="D38" s="251">
        <f t="shared" ref="D38:E41" si="26">G38+J38+M38+P38+AA38+AJ38</f>
        <v>0</v>
      </c>
      <c r="E38" s="251">
        <f t="shared" si="26"/>
        <v>0</v>
      </c>
      <c r="F38" s="251">
        <f>SUM(G38:H38)</f>
        <v>0</v>
      </c>
      <c r="G38" s="251">
        <v>0</v>
      </c>
      <c r="H38" s="251">
        <v>0</v>
      </c>
      <c r="I38" s="251">
        <f>SUM(J38:K38)</f>
        <v>0</v>
      </c>
      <c r="J38" s="251">
        <v>0</v>
      </c>
      <c r="K38" s="251">
        <v>0</v>
      </c>
      <c r="L38" s="251">
        <f>SUM(M38:N38)</f>
        <v>0</v>
      </c>
      <c r="M38" s="251">
        <v>0</v>
      </c>
      <c r="N38" s="251">
        <v>0</v>
      </c>
      <c r="O38" s="251">
        <f>SUM(P38:Q38)</f>
        <v>0</v>
      </c>
      <c r="P38" s="251">
        <f t="shared" ref="P38:Q41" si="27">R38+T38+V38+X38</f>
        <v>0</v>
      </c>
      <c r="Q38" s="251">
        <f t="shared" si="27"/>
        <v>0</v>
      </c>
      <c r="R38" s="251">
        <v>0</v>
      </c>
      <c r="S38" s="251">
        <v>0</v>
      </c>
      <c r="T38" s="251">
        <v>0</v>
      </c>
      <c r="U38" s="251">
        <v>0</v>
      </c>
      <c r="V38" s="251">
        <v>0</v>
      </c>
      <c r="W38" s="251">
        <v>0</v>
      </c>
      <c r="X38" s="251">
        <v>0</v>
      </c>
      <c r="Y38" s="251">
        <v>0</v>
      </c>
      <c r="Z38" s="251">
        <f>SUM(AA38:AB38)</f>
        <v>0</v>
      </c>
      <c r="AA38" s="251">
        <f t="shared" ref="AA38:AB41" si="28">AC38+AE38+AG38</f>
        <v>0</v>
      </c>
      <c r="AB38" s="251">
        <f t="shared" si="28"/>
        <v>0</v>
      </c>
      <c r="AC38" s="251">
        <v>0</v>
      </c>
      <c r="AD38" s="251">
        <v>0</v>
      </c>
      <c r="AE38" s="251">
        <v>0</v>
      </c>
      <c r="AF38" s="251">
        <v>0</v>
      </c>
      <c r="AG38" s="251">
        <v>0</v>
      </c>
      <c r="AH38" s="251">
        <v>0</v>
      </c>
      <c r="AI38" s="251">
        <f>SUM(AJ38:AK38)</f>
        <v>0</v>
      </c>
      <c r="AJ38" s="251">
        <f t="shared" ref="AJ38:AK41" si="29">AL38+AN38+AP38+AR38</f>
        <v>0</v>
      </c>
      <c r="AK38" s="251">
        <f t="shared" si="29"/>
        <v>0</v>
      </c>
      <c r="AL38" s="251">
        <v>0</v>
      </c>
      <c r="AM38" s="251">
        <v>0</v>
      </c>
      <c r="AN38" s="251">
        <v>0</v>
      </c>
      <c r="AO38" s="251">
        <v>0</v>
      </c>
      <c r="AP38" s="251">
        <v>0</v>
      </c>
      <c r="AQ38" s="251">
        <v>0</v>
      </c>
      <c r="AR38" s="251">
        <v>0</v>
      </c>
      <c r="AS38" s="251">
        <v>0</v>
      </c>
      <c r="AT38" s="251">
        <f>SUM(AU38:AV38)</f>
        <v>0</v>
      </c>
      <c r="AU38" s="251">
        <v>0</v>
      </c>
      <c r="AV38" s="251">
        <v>0</v>
      </c>
      <c r="AW38" s="251">
        <v>0</v>
      </c>
      <c r="AX38" s="252">
        <v>0</v>
      </c>
      <c r="AY38" s="109" t="s">
        <v>59</v>
      </c>
      <c r="AZ38" s="110"/>
      <c r="BB38" s="204">
        <v>198</v>
      </c>
      <c r="BC38" s="204"/>
      <c r="BD38" s="204">
        <v>0</v>
      </c>
      <c r="BE38" s="50">
        <f t="shared" si="5"/>
        <v>198</v>
      </c>
      <c r="BF38" s="165">
        <f t="shared" si="6"/>
        <v>0</v>
      </c>
    </row>
    <row r="39" spans="1:58" s="114" customFormat="1" ht="20.25" customHeight="1">
      <c r="A39" s="110"/>
      <c r="B39" s="115" t="s">
        <v>60</v>
      </c>
      <c r="C39" s="251">
        <f>SUM(D39:E39)</f>
        <v>0</v>
      </c>
      <c r="D39" s="251">
        <f t="shared" si="26"/>
        <v>0</v>
      </c>
      <c r="E39" s="251">
        <f t="shared" si="26"/>
        <v>0</v>
      </c>
      <c r="F39" s="251">
        <f>SUM(G39:H39)</f>
        <v>0</v>
      </c>
      <c r="G39" s="251">
        <v>0</v>
      </c>
      <c r="H39" s="251">
        <v>0</v>
      </c>
      <c r="I39" s="251">
        <f>SUM(J39:K39)</f>
        <v>0</v>
      </c>
      <c r="J39" s="251">
        <v>0</v>
      </c>
      <c r="K39" s="251">
        <v>0</v>
      </c>
      <c r="L39" s="251">
        <f>SUM(M39:N39)</f>
        <v>0</v>
      </c>
      <c r="M39" s="251">
        <v>0</v>
      </c>
      <c r="N39" s="251">
        <v>0</v>
      </c>
      <c r="O39" s="251">
        <f>SUM(P39:Q39)</f>
        <v>0</v>
      </c>
      <c r="P39" s="251">
        <f t="shared" si="27"/>
        <v>0</v>
      </c>
      <c r="Q39" s="251">
        <f t="shared" si="27"/>
        <v>0</v>
      </c>
      <c r="R39" s="251">
        <v>0</v>
      </c>
      <c r="S39" s="251">
        <v>0</v>
      </c>
      <c r="T39" s="251">
        <v>0</v>
      </c>
      <c r="U39" s="251">
        <v>0</v>
      </c>
      <c r="V39" s="251">
        <v>0</v>
      </c>
      <c r="W39" s="251">
        <v>0</v>
      </c>
      <c r="X39" s="251">
        <v>0</v>
      </c>
      <c r="Y39" s="251">
        <v>0</v>
      </c>
      <c r="Z39" s="251">
        <f>SUM(AA39:AB39)</f>
        <v>0</v>
      </c>
      <c r="AA39" s="251">
        <f t="shared" si="28"/>
        <v>0</v>
      </c>
      <c r="AB39" s="251">
        <f t="shared" si="28"/>
        <v>0</v>
      </c>
      <c r="AC39" s="251">
        <v>0</v>
      </c>
      <c r="AD39" s="251">
        <v>0</v>
      </c>
      <c r="AE39" s="251">
        <v>0</v>
      </c>
      <c r="AF39" s="251">
        <v>0</v>
      </c>
      <c r="AG39" s="251">
        <v>0</v>
      </c>
      <c r="AH39" s="251">
        <v>0</v>
      </c>
      <c r="AI39" s="251">
        <f>SUM(AJ39:AK39)</f>
        <v>0</v>
      </c>
      <c r="AJ39" s="251">
        <f t="shared" si="29"/>
        <v>0</v>
      </c>
      <c r="AK39" s="251">
        <f t="shared" si="29"/>
        <v>0</v>
      </c>
      <c r="AL39" s="251">
        <v>0</v>
      </c>
      <c r="AM39" s="251">
        <v>0</v>
      </c>
      <c r="AN39" s="251">
        <v>0</v>
      </c>
      <c r="AO39" s="251">
        <v>0</v>
      </c>
      <c r="AP39" s="251">
        <v>0</v>
      </c>
      <c r="AQ39" s="251">
        <v>0</v>
      </c>
      <c r="AR39" s="251">
        <v>0</v>
      </c>
      <c r="AS39" s="251">
        <v>0</v>
      </c>
      <c r="AT39" s="251">
        <f>SUM(AU39:AV39)</f>
        <v>0</v>
      </c>
      <c r="AU39" s="251">
        <v>0</v>
      </c>
      <c r="AV39" s="251">
        <v>0</v>
      </c>
      <c r="AW39" s="251">
        <v>0</v>
      </c>
      <c r="AX39" s="252">
        <v>0</v>
      </c>
      <c r="AY39" s="109" t="s">
        <v>60</v>
      </c>
      <c r="AZ39" s="110"/>
      <c r="BB39" s="204">
        <v>49</v>
      </c>
      <c r="BC39" s="204"/>
      <c r="BD39" s="204">
        <v>0</v>
      </c>
      <c r="BE39" s="50">
        <f t="shared" si="5"/>
        <v>49</v>
      </c>
      <c r="BF39" s="164">
        <f t="shared" si="6"/>
        <v>0</v>
      </c>
    </row>
    <row r="40" spans="1:58" s="114" customFormat="1" ht="20.25" customHeight="1">
      <c r="A40" s="110"/>
      <c r="B40" s="115" t="s">
        <v>61</v>
      </c>
      <c r="C40" s="251">
        <f>SUM(D40:E40)</f>
        <v>0</v>
      </c>
      <c r="D40" s="251">
        <f t="shared" si="26"/>
        <v>0</v>
      </c>
      <c r="E40" s="251">
        <f t="shared" si="26"/>
        <v>0</v>
      </c>
      <c r="F40" s="251">
        <f>SUM(G40:H40)</f>
        <v>0</v>
      </c>
      <c r="G40" s="251">
        <v>0</v>
      </c>
      <c r="H40" s="251">
        <v>0</v>
      </c>
      <c r="I40" s="251">
        <f>SUM(J40:K40)</f>
        <v>0</v>
      </c>
      <c r="J40" s="251">
        <v>0</v>
      </c>
      <c r="K40" s="251">
        <v>0</v>
      </c>
      <c r="L40" s="251">
        <f>SUM(M40:N40)</f>
        <v>0</v>
      </c>
      <c r="M40" s="251">
        <v>0</v>
      </c>
      <c r="N40" s="251">
        <v>0</v>
      </c>
      <c r="O40" s="251">
        <f>SUM(P40:Q40)</f>
        <v>0</v>
      </c>
      <c r="P40" s="251">
        <f t="shared" si="27"/>
        <v>0</v>
      </c>
      <c r="Q40" s="251">
        <f t="shared" si="27"/>
        <v>0</v>
      </c>
      <c r="R40" s="251">
        <v>0</v>
      </c>
      <c r="S40" s="251">
        <v>0</v>
      </c>
      <c r="T40" s="251">
        <v>0</v>
      </c>
      <c r="U40" s="251">
        <v>0</v>
      </c>
      <c r="V40" s="251">
        <v>0</v>
      </c>
      <c r="W40" s="251">
        <v>0</v>
      </c>
      <c r="X40" s="251">
        <v>0</v>
      </c>
      <c r="Y40" s="251">
        <v>0</v>
      </c>
      <c r="Z40" s="251">
        <f>SUM(AA40:AB40)</f>
        <v>0</v>
      </c>
      <c r="AA40" s="251">
        <f t="shared" si="28"/>
        <v>0</v>
      </c>
      <c r="AB40" s="251">
        <f t="shared" si="28"/>
        <v>0</v>
      </c>
      <c r="AC40" s="251">
        <v>0</v>
      </c>
      <c r="AD40" s="251">
        <v>0</v>
      </c>
      <c r="AE40" s="251">
        <v>0</v>
      </c>
      <c r="AF40" s="251">
        <v>0</v>
      </c>
      <c r="AG40" s="251">
        <v>0</v>
      </c>
      <c r="AH40" s="251">
        <v>0</v>
      </c>
      <c r="AI40" s="251">
        <f>SUM(AJ40:AK40)</f>
        <v>0</v>
      </c>
      <c r="AJ40" s="251">
        <f t="shared" si="29"/>
        <v>0</v>
      </c>
      <c r="AK40" s="251">
        <f t="shared" si="29"/>
        <v>0</v>
      </c>
      <c r="AL40" s="251">
        <v>0</v>
      </c>
      <c r="AM40" s="251">
        <v>0</v>
      </c>
      <c r="AN40" s="251">
        <v>0</v>
      </c>
      <c r="AO40" s="251">
        <v>0</v>
      </c>
      <c r="AP40" s="251">
        <v>0</v>
      </c>
      <c r="AQ40" s="251">
        <v>0</v>
      </c>
      <c r="AR40" s="251">
        <v>0</v>
      </c>
      <c r="AS40" s="251">
        <v>0</v>
      </c>
      <c r="AT40" s="251">
        <f>SUM(AU40:AV40)</f>
        <v>0</v>
      </c>
      <c r="AU40" s="251">
        <v>0</v>
      </c>
      <c r="AV40" s="251">
        <v>0</v>
      </c>
      <c r="AW40" s="251">
        <v>0</v>
      </c>
      <c r="AX40" s="252">
        <v>0</v>
      </c>
      <c r="AY40" s="109" t="s">
        <v>61</v>
      </c>
      <c r="AZ40" s="110"/>
      <c r="BB40" s="204">
        <v>258</v>
      </c>
      <c r="BC40" s="204"/>
      <c r="BD40" s="204">
        <v>1</v>
      </c>
      <c r="BE40" s="50">
        <f t="shared" si="5"/>
        <v>259</v>
      </c>
      <c r="BF40" s="164">
        <f t="shared" si="6"/>
        <v>0</v>
      </c>
    </row>
    <row r="41" spans="1:58" s="114" customFormat="1" ht="20.25" customHeight="1">
      <c r="A41" s="110"/>
      <c r="B41" s="115" t="s">
        <v>62</v>
      </c>
      <c r="C41" s="251">
        <f>SUM(D41:E41)</f>
        <v>132</v>
      </c>
      <c r="D41" s="251">
        <f t="shared" si="26"/>
        <v>62</v>
      </c>
      <c r="E41" s="251">
        <f t="shared" si="26"/>
        <v>70</v>
      </c>
      <c r="F41" s="251">
        <f>SUM(G41:H41)</f>
        <v>2</v>
      </c>
      <c r="G41" s="251">
        <v>1</v>
      </c>
      <c r="H41" s="251">
        <v>1</v>
      </c>
      <c r="I41" s="251">
        <f>SUM(J41:K41)</f>
        <v>15</v>
      </c>
      <c r="J41" s="251">
        <v>7</v>
      </c>
      <c r="K41" s="251">
        <v>8</v>
      </c>
      <c r="L41" s="251">
        <f>SUM(M41:N41)</f>
        <v>22</v>
      </c>
      <c r="M41" s="251">
        <v>11</v>
      </c>
      <c r="N41" s="251">
        <v>11</v>
      </c>
      <c r="O41" s="251">
        <f>SUM(P41:Q41)</f>
        <v>21</v>
      </c>
      <c r="P41" s="251">
        <f t="shared" si="27"/>
        <v>8</v>
      </c>
      <c r="Q41" s="251">
        <f t="shared" si="27"/>
        <v>13</v>
      </c>
      <c r="R41" s="251">
        <v>7</v>
      </c>
      <c r="S41" s="251">
        <v>10</v>
      </c>
      <c r="T41" s="251">
        <v>0</v>
      </c>
      <c r="U41" s="251">
        <v>0</v>
      </c>
      <c r="V41" s="251">
        <v>1</v>
      </c>
      <c r="W41" s="251">
        <v>3</v>
      </c>
      <c r="X41" s="251">
        <v>0</v>
      </c>
      <c r="Y41" s="251">
        <v>0</v>
      </c>
      <c r="Z41" s="251">
        <f>SUM(AA41:AB41)</f>
        <v>39</v>
      </c>
      <c r="AA41" s="251">
        <f t="shared" si="28"/>
        <v>17</v>
      </c>
      <c r="AB41" s="251">
        <f t="shared" si="28"/>
        <v>22</v>
      </c>
      <c r="AC41" s="251">
        <v>8</v>
      </c>
      <c r="AD41" s="251">
        <v>15</v>
      </c>
      <c r="AE41" s="251">
        <v>8</v>
      </c>
      <c r="AF41" s="251">
        <v>6</v>
      </c>
      <c r="AG41" s="251">
        <v>1</v>
      </c>
      <c r="AH41" s="251">
        <v>1</v>
      </c>
      <c r="AI41" s="251">
        <f>SUM(AJ41:AK41)</f>
        <v>33</v>
      </c>
      <c r="AJ41" s="251">
        <f t="shared" si="29"/>
        <v>18</v>
      </c>
      <c r="AK41" s="251">
        <f t="shared" si="29"/>
        <v>15</v>
      </c>
      <c r="AL41" s="251">
        <v>13</v>
      </c>
      <c r="AM41" s="251">
        <v>10</v>
      </c>
      <c r="AN41" s="251">
        <v>5</v>
      </c>
      <c r="AO41" s="251">
        <v>5</v>
      </c>
      <c r="AP41" s="251">
        <v>0</v>
      </c>
      <c r="AQ41" s="251">
        <v>0</v>
      </c>
      <c r="AR41" s="251">
        <v>0</v>
      </c>
      <c r="AS41" s="251">
        <v>0</v>
      </c>
      <c r="AT41" s="251">
        <f>SUM(AU41:AV41)</f>
        <v>41</v>
      </c>
      <c r="AU41" s="251">
        <v>25</v>
      </c>
      <c r="AV41" s="251">
        <v>16</v>
      </c>
      <c r="AW41" s="251">
        <v>286</v>
      </c>
      <c r="AX41" s="252">
        <v>107.9</v>
      </c>
      <c r="AY41" s="109" t="s">
        <v>62</v>
      </c>
      <c r="AZ41" s="110"/>
      <c r="BB41" s="204">
        <v>38</v>
      </c>
      <c r="BC41" s="204"/>
      <c r="BD41" s="204">
        <v>0</v>
      </c>
      <c r="BE41" s="50">
        <f t="shared" si="5"/>
        <v>38</v>
      </c>
      <c r="BF41" s="164">
        <f t="shared" si="6"/>
        <v>107.9</v>
      </c>
    </row>
    <row r="42" spans="1:58" s="112" customFormat="1" ht="23.25" customHeight="1">
      <c r="A42" s="294" t="s">
        <v>102</v>
      </c>
      <c r="B42" s="356"/>
      <c r="C42" s="245">
        <f>SUM(C43)</f>
        <v>73</v>
      </c>
      <c r="D42" s="245">
        <f t="shared" ref="D42:AW42" si="30">SUM(D43)</f>
        <v>43</v>
      </c>
      <c r="E42" s="245">
        <f t="shared" si="30"/>
        <v>30</v>
      </c>
      <c r="F42" s="245">
        <f t="shared" si="30"/>
        <v>3</v>
      </c>
      <c r="G42" s="245">
        <f t="shared" si="30"/>
        <v>2</v>
      </c>
      <c r="H42" s="245">
        <f t="shared" si="30"/>
        <v>1</v>
      </c>
      <c r="I42" s="245">
        <f t="shared" si="30"/>
        <v>11</v>
      </c>
      <c r="J42" s="245">
        <f t="shared" si="30"/>
        <v>8</v>
      </c>
      <c r="K42" s="245">
        <f t="shared" si="30"/>
        <v>3</v>
      </c>
      <c r="L42" s="245">
        <f t="shared" si="30"/>
        <v>10</v>
      </c>
      <c r="M42" s="245">
        <f t="shared" si="30"/>
        <v>7</v>
      </c>
      <c r="N42" s="245">
        <f t="shared" si="30"/>
        <v>3</v>
      </c>
      <c r="O42" s="245">
        <f t="shared" si="30"/>
        <v>15</v>
      </c>
      <c r="P42" s="245">
        <f t="shared" si="30"/>
        <v>8</v>
      </c>
      <c r="Q42" s="245">
        <f t="shared" si="30"/>
        <v>7</v>
      </c>
      <c r="R42" s="245">
        <f t="shared" si="30"/>
        <v>4</v>
      </c>
      <c r="S42" s="245">
        <f t="shared" si="30"/>
        <v>5</v>
      </c>
      <c r="T42" s="245">
        <f t="shared" si="30"/>
        <v>0</v>
      </c>
      <c r="U42" s="245">
        <f t="shared" si="30"/>
        <v>0</v>
      </c>
      <c r="V42" s="245">
        <f t="shared" si="30"/>
        <v>1</v>
      </c>
      <c r="W42" s="245">
        <f t="shared" si="30"/>
        <v>0</v>
      </c>
      <c r="X42" s="245">
        <f t="shared" si="30"/>
        <v>3</v>
      </c>
      <c r="Y42" s="245">
        <f t="shared" si="30"/>
        <v>2</v>
      </c>
      <c r="Z42" s="245">
        <f t="shared" si="30"/>
        <v>15</v>
      </c>
      <c r="AA42" s="245">
        <f t="shared" si="30"/>
        <v>7</v>
      </c>
      <c r="AB42" s="245">
        <f t="shared" si="30"/>
        <v>8</v>
      </c>
      <c r="AC42" s="245">
        <f t="shared" si="30"/>
        <v>6</v>
      </c>
      <c r="AD42" s="245">
        <f t="shared" si="30"/>
        <v>8</v>
      </c>
      <c r="AE42" s="245">
        <f t="shared" si="30"/>
        <v>1</v>
      </c>
      <c r="AF42" s="245">
        <f t="shared" si="30"/>
        <v>0</v>
      </c>
      <c r="AG42" s="245">
        <f t="shared" si="30"/>
        <v>0</v>
      </c>
      <c r="AH42" s="245">
        <f t="shared" si="30"/>
        <v>0</v>
      </c>
      <c r="AI42" s="245">
        <f t="shared" si="30"/>
        <v>19</v>
      </c>
      <c r="AJ42" s="245">
        <f t="shared" si="30"/>
        <v>11</v>
      </c>
      <c r="AK42" s="245">
        <f t="shared" si="30"/>
        <v>8</v>
      </c>
      <c r="AL42" s="245">
        <f t="shared" si="30"/>
        <v>7</v>
      </c>
      <c r="AM42" s="245">
        <f t="shared" si="30"/>
        <v>7</v>
      </c>
      <c r="AN42" s="245">
        <f t="shared" si="30"/>
        <v>2</v>
      </c>
      <c r="AO42" s="245">
        <f t="shared" si="30"/>
        <v>1</v>
      </c>
      <c r="AP42" s="245">
        <f t="shared" si="30"/>
        <v>2</v>
      </c>
      <c r="AQ42" s="245">
        <f t="shared" si="30"/>
        <v>0</v>
      </c>
      <c r="AR42" s="245">
        <f t="shared" si="30"/>
        <v>0</v>
      </c>
      <c r="AS42" s="245">
        <f t="shared" si="30"/>
        <v>0</v>
      </c>
      <c r="AT42" s="245">
        <f t="shared" si="30"/>
        <v>24</v>
      </c>
      <c r="AU42" s="245">
        <f t="shared" si="30"/>
        <v>11</v>
      </c>
      <c r="AV42" s="245">
        <f t="shared" si="30"/>
        <v>13</v>
      </c>
      <c r="AW42" s="245">
        <f t="shared" si="30"/>
        <v>156</v>
      </c>
      <c r="AX42" s="247">
        <v>38.700000000000003</v>
      </c>
      <c r="AY42" s="296" t="s">
        <v>102</v>
      </c>
      <c r="AZ42" s="339"/>
      <c r="BB42" s="204">
        <f>BB43</f>
        <v>62</v>
      </c>
      <c r="BC42" s="204"/>
      <c r="BD42" s="204"/>
      <c r="BE42" s="50">
        <f t="shared" si="5"/>
        <v>62</v>
      </c>
      <c r="BF42" s="164">
        <f t="shared" si="6"/>
        <v>38.700000000000003</v>
      </c>
    </row>
    <row r="43" spans="1:58" s="114" customFormat="1" ht="20.25" customHeight="1">
      <c r="A43" s="110"/>
      <c r="B43" s="115" t="s">
        <v>42</v>
      </c>
      <c r="C43" s="251">
        <f>SUM(D43:E43)</f>
        <v>73</v>
      </c>
      <c r="D43" s="251">
        <f>G43+J43+M43+P43+AA43+AJ43</f>
        <v>43</v>
      </c>
      <c r="E43" s="251">
        <f>H43+K43+N43+Q43+AB43+AK43</f>
        <v>30</v>
      </c>
      <c r="F43" s="251">
        <f>SUM(G43:H43)</f>
        <v>3</v>
      </c>
      <c r="G43" s="251">
        <v>2</v>
      </c>
      <c r="H43" s="251">
        <v>1</v>
      </c>
      <c r="I43" s="251">
        <f>SUM(J43:K43)</f>
        <v>11</v>
      </c>
      <c r="J43" s="251">
        <v>8</v>
      </c>
      <c r="K43" s="251">
        <v>3</v>
      </c>
      <c r="L43" s="251">
        <f>SUM(M43:N43)</f>
        <v>10</v>
      </c>
      <c r="M43" s="251">
        <v>7</v>
      </c>
      <c r="N43" s="251">
        <v>3</v>
      </c>
      <c r="O43" s="251">
        <f>SUM(P43:Q43)</f>
        <v>15</v>
      </c>
      <c r="P43" s="251">
        <f>R43+T43+V43+X43</f>
        <v>8</v>
      </c>
      <c r="Q43" s="251">
        <f>S43+U43+W43+Y43</f>
        <v>7</v>
      </c>
      <c r="R43" s="251">
        <v>4</v>
      </c>
      <c r="S43" s="251">
        <v>5</v>
      </c>
      <c r="T43" s="251">
        <v>0</v>
      </c>
      <c r="U43" s="251">
        <v>0</v>
      </c>
      <c r="V43" s="251">
        <v>1</v>
      </c>
      <c r="W43" s="251">
        <v>0</v>
      </c>
      <c r="X43" s="251">
        <v>3</v>
      </c>
      <c r="Y43" s="251">
        <v>2</v>
      </c>
      <c r="Z43" s="251">
        <f>SUM(AA43:AB43)</f>
        <v>15</v>
      </c>
      <c r="AA43" s="251">
        <f>AC43+AE43+AG43</f>
        <v>7</v>
      </c>
      <c r="AB43" s="251">
        <f>AD43+AF43+AH43</f>
        <v>8</v>
      </c>
      <c r="AC43" s="251">
        <v>6</v>
      </c>
      <c r="AD43" s="251">
        <v>8</v>
      </c>
      <c r="AE43" s="251">
        <v>1</v>
      </c>
      <c r="AF43" s="251">
        <v>0</v>
      </c>
      <c r="AG43" s="251">
        <v>0</v>
      </c>
      <c r="AH43" s="251">
        <v>0</v>
      </c>
      <c r="AI43" s="251">
        <f>SUM(AJ43:AK43)</f>
        <v>19</v>
      </c>
      <c r="AJ43" s="251">
        <f>AL43+AN43+AP43+AR43</f>
        <v>11</v>
      </c>
      <c r="AK43" s="251">
        <f>AM43+AO43+AQ43+AS43</f>
        <v>8</v>
      </c>
      <c r="AL43" s="251">
        <v>7</v>
      </c>
      <c r="AM43" s="251">
        <v>7</v>
      </c>
      <c r="AN43" s="251">
        <v>2</v>
      </c>
      <c r="AO43" s="251">
        <v>1</v>
      </c>
      <c r="AP43" s="251">
        <v>2</v>
      </c>
      <c r="AQ43" s="251">
        <v>0</v>
      </c>
      <c r="AR43" s="251">
        <v>0</v>
      </c>
      <c r="AS43" s="251">
        <v>0</v>
      </c>
      <c r="AT43" s="251">
        <f>SUM(AU43:AV43)</f>
        <v>24</v>
      </c>
      <c r="AU43" s="251">
        <v>11</v>
      </c>
      <c r="AV43" s="251">
        <v>13</v>
      </c>
      <c r="AW43" s="251">
        <v>156</v>
      </c>
      <c r="AX43" s="252">
        <v>38.700000000000003</v>
      </c>
      <c r="AY43" s="109" t="s">
        <v>42</v>
      </c>
      <c r="AZ43" s="110"/>
      <c r="BB43" s="204">
        <v>62</v>
      </c>
      <c r="BC43" s="204"/>
      <c r="BD43" s="204"/>
      <c r="BE43" s="50">
        <f t="shared" si="5"/>
        <v>62</v>
      </c>
      <c r="BF43" s="165">
        <f t="shared" si="6"/>
        <v>38.700000000000003</v>
      </c>
    </row>
    <row r="44" spans="1:58" s="112" customFormat="1" ht="23.25" customHeight="1">
      <c r="A44" s="294" t="s">
        <v>66</v>
      </c>
      <c r="B44" s="356"/>
      <c r="C44" s="245">
        <f>SUM(C45:C46)</f>
        <v>163</v>
      </c>
      <c r="D44" s="245">
        <f t="shared" ref="D44:AW44" si="31">SUM(D45:D46)</f>
        <v>92</v>
      </c>
      <c r="E44" s="245">
        <f t="shared" si="31"/>
        <v>71</v>
      </c>
      <c r="F44" s="245">
        <f>SUM(F45:F46)</f>
        <v>7</v>
      </c>
      <c r="G44" s="245">
        <f t="shared" si="31"/>
        <v>2</v>
      </c>
      <c r="H44" s="245">
        <f t="shared" si="31"/>
        <v>5</v>
      </c>
      <c r="I44" s="245">
        <f>SUM(I45:I46)</f>
        <v>15</v>
      </c>
      <c r="J44" s="245">
        <f t="shared" si="31"/>
        <v>8</v>
      </c>
      <c r="K44" s="245">
        <f t="shared" si="31"/>
        <v>7</v>
      </c>
      <c r="L44" s="245">
        <f t="shared" si="31"/>
        <v>14</v>
      </c>
      <c r="M44" s="245">
        <f t="shared" si="31"/>
        <v>7</v>
      </c>
      <c r="N44" s="245">
        <f t="shared" si="31"/>
        <v>7</v>
      </c>
      <c r="O44" s="245">
        <f t="shared" si="31"/>
        <v>43</v>
      </c>
      <c r="P44" s="245">
        <f t="shared" si="31"/>
        <v>27</v>
      </c>
      <c r="Q44" s="245">
        <f t="shared" si="31"/>
        <v>16</v>
      </c>
      <c r="R44" s="245">
        <f t="shared" si="31"/>
        <v>9</v>
      </c>
      <c r="S44" s="245">
        <f t="shared" si="31"/>
        <v>1</v>
      </c>
      <c r="T44" s="245">
        <f t="shared" si="31"/>
        <v>0</v>
      </c>
      <c r="U44" s="245">
        <f t="shared" si="31"/>
        <v>1</v>
      </c>
      <c r="V44" s="245">
        <f t="shared" si="31"/>
        <v>17</v>
      </c>
      <c r="W44" s="245">
        <f t="shared" si="31"/>
        <v>13</v>
      </c>
      <c r="X44" s="245">
        <f t="shared" si="31"/>
        <v>1</v>
      </c>
      <c r="Y44" s="245">
        <f t="shared" si="31"/>
        <v>1</v>
      </c>
      <c r="Z44" s="245">
        <f>SUM(Z45:Z46)</f>
        <v>41</v>
      </c>
      <c r="AA44" s="245">
        <f>SUM(AA45:AA46)</f>
        <v>26</v>
      </c>
      <c r="AB44" s="245">
        <f t="shared" si="31"/>
        <v>15</v>
      </c>
      <c r="AC44" s="245">
        <f t="shared" si="31"/>
        <v>7</v>
      </c>
      <c r="AD44" s="245">
        <f t="shared" si="31"/>
        <v>4</v>
      </c>
      <c r="AE44" s="245">
        <f t="shared" si="31"/>
        <v>9</v>
      </c>
      <c r="AF44" s="245">
        <f t="shared" si="31"/>
        <v>8</v>
      </c>
      <c r="AG44" s="245">
        <f t="shared" si="31"/>
        <v>10</v>
      </c>
      <c r="AH44" s="245">
        <f t="shared" si="31"/>
        <v>3</v>
      </c>
      <c r="AI44" s="245">
        <f t="shared" si="31"/>
        <v>43</v>
      </c>
      <c r="AJ44" s="245">
        <f>SUM(AJ45:AJ46)</f>
        <v>22</v>
      </c>
      <c r="AK44" s="245">
        <f t="shared" si="31"/>
        <v>21</v>
      </c>
      <c r="AL44" s="245">
        <f t="shared" si="31"/>
        <v>0</v>
      </c>
      <c r="AM44" s="245">
        <f t="shared" si="31"/>
        <v>0</v>
      </c>
      <c r="AN44" s="245">
        <f t="shared" si="31"/>
        <v>11</v>
      </c>
      <c r="AO44" s="245">
        <f t="shared" si="31"/>
        <v>10</v>
      </c>
      <c r="AP44" s="245">
        <f t="shared" si="31"/>
        <v>1</v>
      </c>
      <c r="AQ44" s="245">
        <f t="shared" si="31"/>
        <v>0</v>
      </c>
      <c r="AR44" s="245">
        <f t="shared" si="31"/>
        <v>10</v>
      </c>
      <c r="AS44" s="245">
        <f t="shared" si="31"/>
        <v>11</v>
      </c>
      <c r="AT44" s="245">
        <f t="shared" si="31"/>
        <v>10</v>
      </c>
      <c r="AU44" s="245">
        <f t="shared" si="31"/>
        <v>7</v>
      </c>
      <c r="AV44" s="245">
        <f t="shared" si="31"/>
        <v>3</v>
      </c>
      <c r="AW44" s="245">
        <f t="shared" si="31"/>
        <v>195</v>
      </c>
      <c r="AX44" s="247">
        <v>3.6</v>
      </c>
      <c r="AY44" s="296" t="s">
        <v>66</v>
      </c>
      <c r="AZ44" s="339"/>
      <c r="BB44" s="204">
        <f>SUM(BB45:BB46)</f>
        <v>275</v>
      </c>
      <c r="BC44" s="204"/>
      <c r="BD44" s="204">
        <f>SUM(BD45:BD46)</f>
        <v>5</v>
      </c>
      <c r="BE44" s="50">
        <f t="shared" si="5"/>
        <v>280</v>
      </c>
      <c r="BF44" s="164">
        <f t="shared" si="6"/>
        <v>3.6</v>
      </c>
    </row>
    <row r="45" spans="1:58" s="114" customFormat="1" ht="20.25" customHeight="1">
      <c r="A45" s="110"/>
      <c r="B45" s="115" t="s">
        <v>43</v>
      </c>
      <c r="C45" s="251">
        <f>SUM(D45:E45)</f>
        <v>96</v>
      </c>
      <c r="D45" s="251">
        <f>G45+J45+M45+P45+AA45+AJ45</f>
        <v>58</v>
      </c>
      <c r="E45" s="251">
        <f>H45+K45+N45+Q45+AB45+AK45</f>
        <v>38</v>
      </c>
      <c r="F45" s="251">
        <f>SUM(G45:H45)</f>
        <v>5</v>
      </c>
      <c r="G45" s="251">
        <v>2</v>
      </c>
      <c r="H45" s="251">
        <v>3</v>
      </c>
      <c r="I45" s="251">
        <f>SUM(J45:K45)</f>
        <v>9</v>
      </c>
      <c r="J45" s="251">
        <v>6</v>
      </c>
      <c r="K45" s="251">
        <v>3</v>
      </c>
      <c r="L45" s="251">
        <f>SUM(M45:N45)</f>
        <v>10</v>
      </c>
      <c r="M45" s="251">
        <v>6</v>
      </c>
      <c r="N45" s="251">
        <v>4</v>
      </c>
      <c r="O45" s="251">
        <f>SUM(P45:Q45)</f>
        <v>22</v>
      </c>
      <c r="P45" s="251">
        <f>R45+T45+V45+X45</f>
        <v>16</v>
      </c>
      <c r="Q45" s="251">
        <f>S45+U45+W45+Y45</f>
        <v>6</v>
      </c>
      <c r="R45" s="251">
        <v>9</v>
      </c>
      <c r="S45" s="251">
        <v>1</v>
      </c>
      <c r="T45" s="251">
        <v>0</v>
      </c>
      <c r="U45" s="251">
        <v>0</v>
      </c>
      <c r="V45" s="251">
        <v>6</v>
      </c>
      <c r="W45" s="251">
        <v>4</v>
      </c>
      <c r="X45" s="251">
        <v>1</v>
      </c>
      <c r="Y45" s="251">
        <v>1</v>
      </c>
      <c r="Z45" s="251">
        <f>SUM(AA45:AB45)</f>
        <v>28</v>
      </c>
      <c r="AA45" s="251">
        <f>AC45+AE45+AG45</f>
        <v>16</v>
      </c>
      <c r="AB45" s="251">
        <f>AD45+AF45+AH45</f>
        <v>12</v>
      </c>
      <c r="AC45" s="251">
        <v>7</v>
      </c>
      <c r="AD45" s="251">
        <v>4</v>
      </c>
      <c r="AE45" s="251">
        <v>9</v>
      </c>
      <c r="AF45" s="251">
        <v>8</v>
      </c>
      <c r="AG45" s="251">
        <v>0</v>
      </c>
      <c r="AH45" s="251">
        <v>0</v>
      </c>
      <c r="AI45" s="251">
        <f>SUM(AJ45:AK45)</f>
        <v>22</v>
      </c>
      <c r="AJ45" s="251">
        <f>AL45+AN45+AP45+AR45</f>
        <v>12</v>
      </c>
      <c r="AK45" s="251">
        <f>AM45+AO45+AQ45+AS45</f>
        <v>10</v>
      </c>
      <c r="AL45" s="251">
        <v>0</v>
      </c>
      <c r="AM45" s="251">
        <v>0</v>
      </c>
      <c r="AN45" s="251">
        <v>11</v>
      </c>
      <c r="AO45" s="251">
        <v>10</v>
      </c>
      <c r="AP45" s="251">
        <v>1</v>
      </c>
      <c r="AQ45" s="251">
        <v>0</v>
      </c>
      <c r="AR45" s="251">
        <v>0</v>
      </c>
      <c r="AS45" s="251">
        <v>0</v>
      </c>
      <c r="AT45" s="251">
        <f>SUM(AU45:AV45)</f>
        <v>10</v>
      </c>
      <c r="AU45" s="251">
        <v>7</v>
      </c>
      <c r="AV45" s="251">
        <v>3</v>
      </c>
      <c r="AW45" s="251">
        <v>100</v>
      </c>
      <c r="AX45" s="252">
        <v>4.8</v>
      </c>
      <c r="AY45" s="109" t="s">
        <v>43</v>
      </c>
      <c r="AZ45" s="110"/>
      <c r="BB45" s="204">
        <v>208</v>
      </c>
      <c r="BC45" s="204"/>
      <c r="BD45" s="204">
        <v>0</v>
      </c>
      <c r="BE45" s="50">
        <f t="shared" si="5"/>
        <v>208</v>
      </c>
      <c r="BF45" s="165">
        <f t="shared" si="6"/>
        <v>4.8</v>
      </c>
    </row>
    <row r="46" spans="1:58" s="114" customFormat="1" ht="20.25" customHeight="1">
      <c r="A46" s="110"/>
      <c r="B46" s="115" t="s">
        <v>44</v>
      </c>
      <c r="C46" s="251">
        <f>SUM(D46:E46)</f>
        <v>67</v>
      </c>
      <c r="D46" s="251">
        <f>G46+J46+M46+P46+AA46+AJ46</f>
        <v>34</v>
      </c>
      <c r="E46" s="251">
        <f>H46+K46+N46+Q46+AB46+AK46</f>
        <v>33</v>
      </c>
      <c r="F46" s="251">
        <f>SUM(G46:H46)</f>
        <v>2</v>
      </c>
      <c r="G46" s="251">
        <v>0</v>
      </c>
      <c r="H46" s="251">
        <v>2</v>
      </c>
      <c r="I46" s="251">
        <f>SUM(J46:K46)</f>
        <v>6</v>
      </c>
      <c r="J46" s="251">
        <v>2</v>
      </c>
      <c r="K46" s="251">
        <v>4</v>
      </c>
      <c r="L46" s="251">
        <f>SUM(M46:N46)</f>
        <v>4</v>
      </c>
      <c r="M46" s="251">
        <v>1</v>
      </c>
      <c r="N46" s="251">
        <v>3</v>
      </c>
      <c r="O46" s="251">
        <f>SUM(P46:Q46)</f>
        <v>21</v>
      </c>
      <c r="P46" s="251">
        <f>R46+T46+V46+X46</f>
        <v>11</v>
      </c>
      <c r="Q46" s="251">
        <f>S46+U46+W46+Y46</f>
        <v>10</v>
      </c>
      <c r="R46" s="251">
        <v>0</v>
      </c>
      <c r="S46" s="251">
        <v>0</v>
      </c>
      <c r="T46" s="251">
        <v>0</v>
      </c>
      <c r="U46" s="251">
        <v>1</v>
      </c>
      <c r="V46" s="251">
        <v>11</v>
      </c>
      <c r="W46" s="251">
        <v>9</v>
      </c>
      <c r="X46" s="251">
        <v>0</v>
      </c>
      <c r="Y46" s="251">
        <v>0</v>
      </c>
      <c r="Z46" s="251">
        <f>SUM(AA46:AB46)</f>
        <v>13</v>
      </c>
      <c r="AA46" s="251">
        <f>AC46+AE46+AG46</f>
        <v>10</v>
      </c>
      <c r="AB46" s="251">
        <f>AD46+AF46+AH46</f>
        <v>3</v>
      </c>
      <c r="AC46" s="251">
        <v>0</v>
      </c>
      <c r="AD46" s="251">
        <v>0</v>
      </c>
      <c r="AE46" s="251">
        <v>0</v>
      </c>
      <c r="AF46" s="251">
        <v>0</v>
      </c>
      <c r="AG46" s="251">
        <v>10</v>
      </c>
      <c r="AH46" s="251">
        <v>3</v>
      </c>
      <c r="AI46" s="251">
        <f>SUM(AJ46:AK46)</f>
        <v>21</v>
      </c>
      <c r="AJ46" s="251">
        <f>AL46+AN46+AP46+AR46</f>
        <v>10</v>
      </c>
      <c r="AK46" s="251">
        <f>AM46+AO46+AQ46+AS46</f>
        <v>11</v>
      </c>
      <c r="AL46" s="251">
        <v>0</v>
      </c>
      <c r="AM46" s="251">
        <v>0</v>
      </c>
      <c r="AN46" s="251">
        <v>0</v>
      </c>
      <c r="AO46" s="251">
        <v>0</v>
      </c>
      <c r="AP46" s="251">
        <v>0</v>
      </c>
      <c r="AQ46" s="251">
        <v>0</v>
      </c>
      <c r="AR46" s="251">
        <v>10</v>
      </c>
      <c r="AS46" s="251">
        <v>11</v>
      </c>
      <c r="AT46" s="251">
        <f>SUM(AU46:AV46)</f>
        <v>0</v>
      </c>
      <c r="AU46" s="251">
        <v>0</v>
      </c>
      <c r="AV46" s="251">
        <v>0</v>
      </c>
      <c r="AW46" s="251">
        <v>95</v>
      </c>
      <c r="AX46" s="252">
        <v>0</v>
      </c>
      <c r="AY46" s="109" t="s">
        <v>44</v>
      </c>
      <c r="AZ46" s="110"/>
      <c r="BB46" s="204">
        <v>67</v>
      </c>
      <c r="BC46" s="204"/>
      <c r="BD46" s="204">
        <v>5</v>
      </c>
      <c r="BE46" s="50">
        <f t="shared" si="5"/>
        <v>72</v>
      </c>
      <c r="BF46" s="164">
        <f t="shared" si="6"/>
        <v>0</v>
      </c>
    </row>
    <row r="47" spans="1:58" s="112" customFormat="1" ht="23.25" customHeight="1">
      <c r="A47" s="294" t="s">
        <v>67</v>
      </c>
      <c r="B47" s="356"/>
      <c r="C47" s="245">
        <f>SUM(C48:C50)</f>
        <v>634</v>
      </c>
      <c r="D47" s="245">
        <f t="shared" ref="D47:AW47" si="32">SUM(D48:D50)</f>
        <v>322</v>
      </c>
      <c r="E47" s="245">
        <f t="shared" si="32"/>
        <v>312</v>
      </c>
      <c r="F47" s="245">
        <f>SUM(F48:F50)</f>
        <v>21</v>
      </c>
      <c r="G47" s="245">
        <f t="shared" si="32"/>
        <v>10</v>
      </c>
      <c r="H47" s="245">
        <f t="shared" si="32"/>
        <v>11</v>
      </c>
      <c r="I47" s="245">
        <f>SUM(I48:I50)</f>
        <v>70</v>
      </c>
      <c r="J47" s="245">
        <f t="shared" si="32"/>
        <v>46</v>
      </c>
      <c r="K47" s="245">
        <f t="shared" si="32"/>
        <v>24</v>
      </c>
      <c r="L47" s="245">
        <f t="shared" si="32"/>
        <v>90</v>
      </c>
      <c r="M47" s="245">
        <f t="shared" si="32"/>
        <v>47</v>
      </c>
      <c r="N47" s="245">
        <f t="shared" si="32"/>
        <v>43</v>
      </c>
      <c r="O47" s="245">
        <f t="shared" si="32"/>
        <v>141</v>
      </c>
      <c r="P47" s="245">
        <f t="shared" si="32"/>
        <v>71</v>
      </c>
      <c r="Q47" s="245">
        <f t="shared" si="32"/>
        <v>70</v>
      </c>
      <c r="R47" s="245">
        <f t="shared" si="32"/>
        <v>29</v>
      </c>
      <c r="S47" s="245">
        <f t="shared" si="32"/>
        <v>28</v>
      </c>
      <c r="T47" s="245">
        <f t="shared" si="32"/>
        <v>2</v>
      </c>
      <c r="U47" s="245">
        <f t="shared" si="32"/>
        <v>2</v>
      </c>
      <c r="V47" s="245">
        <f t="shared" si="32"/>
        <v>25</v>
      </c>
      <c r="W47" s="245">
        <f t="shared" si="32"/>
        <v>23</v>
      </c>
      <c r="X47" s="245">
        <f t="shared" si="32"/>
        <v>15</v>
      </c>
      <c r="Y47" s="245">
        <f t="shared" si="32"/>
        <v>17</v>
      </c>
      <c r="Z47" s="245">
        <f>SUM(Z48:Z50)</f>
        <v>157</v>
      </c>
      <c r="AA47" s="245">
        <f>SUM(AA48:AA50)</f>
        <v>78</v>
      </c>
      <c r="AB47" s="245">
        <f t="shared" si="32"/>
        <v>79</v>
      </c>
      <c r="AC47" s="245">
        <f t="shared" si="32"/>
        <v>42</v>
      </c>
      <c r="AD47" s="245">
        <f t="shared" si="32"/>
        <v>49</v>
      </c>
      <c r="AE47" s="245">
        <f t="shared" si="32"/>
        <v>33</v>
      </c>
      <c r="AF47" s="245">
        <f t="shared" si="32"/>
        <v>27</v>
      </c>
      <c r="AG47" s="245">
        <f t="shared" si="32"/>
        <v>3</v>
      </c>
      <c r="AH47" s="245">
        <f t="shared" si="32"/>
        <v>3</v>
      </c>
      <c r="AI47" s="245">
        <f t="shared" si="32"/>
        <v>155</v>
      </c>
      <c r="AJ47" s="245">
        <f>SUM(AJ48:AJ50)</f>
        <v>70</v>
      </c>
      <c r="AK47" s="245">
        <f t="shared" si="32"/>
        <v>85</v>
      </c>
      <c r="AL47" s="245">
        <f t="shared" si="32"/>
        <v>37</v>
      </c>
      <c r="AM47" s="245">
        <f t="shared" si="32"/>
        <v>27</v>
      </c>
      <c r="AN47" s="245">
        <f t="shared" si="32"/>
        <v>26</v>
      </c>
      <c r="AO47" s="245">
        <f t="shared" si="32"/>
        <v>50</v>
      </c>
      <c r="AP47" s="245">
        <f t="shared" si="32"/>
        <v>6</v>
      </c>
      <c r="AQ47" s="245">
        <f t="shared" si="32"/>
        <v>5</v>
      </c>
      <c r="AR47" s="245">
        <f t="shared" si="32"/>
        <v>1</v>
      </c>
      <c r="AS47" s="245">
        <f t="shared" si="32"/>
        <v>3</v>
      </c>
      <c r="AT47" s="245">
        <f t="shared" si="32"/>
        <v>173</v>
      </c>
      <c r="AU47" s="245">
        <f t="shared" si="32"/>
        <v>93</v>
      </c>
      <c r="AV47" s="245">
        <f t="shared" si="32"/>
        <v>80</v>
      </c>
      <c r="AW47" s="245">
        <f t="shared" si="32"/>
        <v>828</v>
      </c>
      <c r="AX47" s="247">
        <v>34.299999999999997</v>
      </c>
      <c r="AY47" s="296" t="s">
        <v>67</v>
      </c>
      <c r="AZ47" s="339"/>
      <c r="BB47" s="204">
        <f>SUM(BB48:BB50)</f>
        <v>501</v>
      </c>
      <c r="BC47" s="204"/>
      <c r="BD47" s="204">
        <f>SUM(BD48:BD50)</f>
        <v>4</v>
      </c>
      <c r="BE47" s="50">
        <f t="shared" si="5"/>
        <v>505</v>
      </c>
      <c r="BF47" s="164">
        <f t="shared" si="6"/>
        <v>34.299999999999997</v>
      </c>
    </row>
    <row r="48" spans="1:58" s="114" customFormat="1" ht="20.25" customHeight="1">
      <c r="A48" s="110"/>
      <c r="B48" s="115" t="s">
        <v>45</v>
      </c>
      <c r="C48" s="251">
        <f>SUM(D48:E48)</f>
        <v>103</v>
      </c>
      <c r="D48" s="251">
        <f t="shared" ref="D48:E50" si="33">G48+J48+M48+P48+AA48+AJ48</f>
        <v>57</v>
      </c>
      <c r="E48" s="251">
        <f t="shared" si="33"/>
        <v>46</v>
      </c>
      <c r="F48" s="251">
        <f>SUM(G48:H48)</f>
        <v>4</v>
      </c>
      <c r="G48" s="251">
        <v>1</v>
      </c>
      <c r="H48" s="251">
        <v>3</v>
      </c>
      <c r="I48" s="251">
        <f>SUM(J48:K48)</f>
        <v>11</v>
      </c>
      <c r="J48" s="251">
        <v>10</v>
      </c>
      <c r="K48" s="251">
        <v>1</v>
      </c>
      <c r="L48" s="251">
        <f>SUM(M48:N48)</f>
        <v>16</v>
      </c>
      <c r="M48" s="251">
        <v>8</v>
      </c>
      <c r="N48" s="251">
        <v>8</v>
      </c>
      <c r="O48" s="251">
        <f>SUM(P48:Q48)</f>
        <v>20</v>
      </c>
      <c r="P48" s="251">
        <f t="shared" ref="P48:Q50" si="34">R48+T48+V48+X48</f>
        <v>12</v>
      </c>
      <c r="Q48" s="251">
        <f t="shared" si="34"/>
        <v>8</v>
      </c>
      <c r="R48" s="251">
        <v>4</v>
      </c>
      <c r="S48" s="251">
        <v>5</v>
      </c>
      <c r="T48" s="251">
        <v>0</v>
      </c>
      <c r="U48" s="251">
        <v>0</v>
      </c>
      <c r="V48" s="251">
        <v>5</v>
      </c>
      <c r="W48" s="251">
        <v>1</v>
      </c>
      <c r="X48" s="251">
        <v>3</v>
      </c>
      <c r="Y48" s="251">
        <v>2</v>
      </c>
      <c r="Z48" s="251">
        <f>SUM(AA48:AB48)</f>
        <v>25</v>
      </c>
      <c r="AA48" s="251">
        <f t="shared" ref="AA48:AB50" si="35">AC48+AE48+AG48</f>
        <v>13</v>
      </c>
      <c r="AB48" s="251">
        <f t="shared" si="35"/>
        <v>12</v>
      </c>
      <c r="AC48" s="251">
        <v>9</v>
      </c>
      <c r="AD48" s="251">
        <v>8</v>
      </c>
      <c r="AE48" s="251">
        <v>3</v>
      </c>
      <c r="AF48" s="251">
        <v>4</v>
      </c>
      <c r="AG48" s="251">
        <v>1</v>
      </c>
      <c r="AH48" s="251">
        <v>0</v>
      </c>
      <c r="AI48" s="251">
        <f>SUM(AJ48:AK48)</f>
        <v>27</v>
      </c>
      <c r="AJ48" s="251">
        <f t="shared" ref="AJ48:AK50" si="36">AL48+AN48+AP48+AR48</f>
        <v>13</v>
      </c>
      <c r="AK48" s="251">
        <f t="shared" si="36"/>
        <v>14</v>
      </c>
      <c r="AL48" s="251">
        <v>0</v>
      </c>
      <c r="AM48" s="251">
        <v>0</v>
      </c>
      <c r="AN48" s="251">
        <v>11</v>
      </c>
      <c r="AO48" s="251">
        <v>11</v>
      </c>
      <c r="AP48" s="251">
        <v>2</v>
      </c>
      <c r="AQ48" s="251">
        <v>2</v>
      </c>
      <c r="AR48" s="251">
        <v>0</v>
      </c>
      <c r="AS48" s="251">
        <v>1</v>
      </c>
      <c r="AT48" s="251">
        <f>SUM(AU48:AV48)</f>
        <v>29</v>
      </c>
      <c r="AU48" s="251">
        <v>17</v>
      </c>
      <c r="AV48" s="251">
        <v>12</v>
      </c>
      <c r="AW48" s="251">
        <v>120</v>
      </c>
      <c r="AX48" s="252">
        <v>40.299999999999997</v>
      </c>
      <c r="AY48" s="109" t="s">
        <v>45</v>
      </c>
      <c r="AZ48" s="110"/>
      <c r="BB48" s="204">
        <v>72</v>
      </c>
      <c r="BC48" s="204"/>
      <c r="BD48" s="204">
        <v>0</v>
      </c>
      <c r="BE48" s="50">
        <f t="shared" si="5"/>
        <v>72</v>
      </c>
      <c r="BF48" s="165">
        <f t="shared" si="6"/>
        <v>40.299999999999997</v>
      </c>
    </row>
    <row r="49" spans="1:58" s="114" customFormat="1" ht="20.25" customHeight="1">
      <c r="A49" s="110"/>
      <c r="B49" s="115" t="s">
        <v>46</v>
      </c>
      <c r="C49" s="251">
        <f>SUM(D49:E49)</f>
        <v>159</v>
      </c>
      <c r="D49" s="251">
        <f t="shared" si="33"/>
        <v>78</v>
      </c>
      <c r="E49" s="251">
        <f t="shared" si="33"/>
        <v>81</v>
      </c>
      <c r="F49" s="251">
        <f>SUM(G49:H49)</f>
        <v>4</v>
      </c>
      <c r="G49" s="251">
        <v>1</v>
      </c>
      <c r="H49" s="251">
        <v>3</v>
      </c>
      <c r="I49" s="251">
        <f>SUM(J49:K49)</f>
        <v>20</v>
      </c>
      <c r="J49" s="251">
        <v>11</v>
      </c>
      <c r="K49" s="251">
        <v>9</v>
      </c>
      <c r="L49" s="251">
        <f>SUM(M49:N49)</f>
        <v>22</v>
      </c>
      <c r="M49" s="251">
        <v>12</v>
      </c>
      <c r="N49" s="251">
        <v>10</v>
      </c>
      <c r="O49" s="251">
        <f>SUM(P49:Q49)</f>
        <v>39</v>
      </c>
      <c r="P49" s="251">
        <f t="shared" si="34"/>
        <v>20</v>
      </c>
      <c r="Q49" s="251">
        <f t="shared" si="34"/>
        <v>19</v>
      </c>
      <c r="R49" s="251">
        <v>11</v>
      </c>
      <c r="S49" s="251">
        <v>10</v>
      </c>
      <c r="T49" s="251">
        <v>1</v>
      </c>
      <c r="U49" s="251">
        <v>0</v>
      </c>
      <c r="V49" s="251">
        <v>8</v>
      </c>
      <c r="W49" s="251">
        <v>7</v>
      </c>
      <c r="X49" s="251">
        <v>0</v>
      </c>
      <c r="Y49" s="251">
        <v>2</v>
      </c>
      <c r="Z49" s="251">
        <f>SUM(AA49:AB49)</f>
        <v>32</v>
      </c>
      <c r="AA49" s="251">
        <f t="shared" si="35"/>
        <v>12</v>
      </c>
      <c r="AB49" s="251">
        <f t="shared" si="35"/>
        <v>20</v>
      </c>
      <c r="AC49" s="251">
        <v>9</v>
      </c>
      <c r="AD49" s="251">
        <v>13</v>
      </c>
      <c r="AE49" s="251">
        <v>3</v>
      </c>
      <c r="AF49" s="251">
        <v>6</v>
      </c>
      <c r="AG49" s="251">
        <v>0</v>
      </c>
      <c r="AH49" s="251">
        <v>1</v>
      </c>
      <c r="AI49" s="251">
        <f>SUM(AJ49:AK49)</f>
        <v>42</v>
      </c>
      <c r="AJ49" s="251">
        <f t="shared" si="36"/>
        <v>22</v>
      </c>
      <c r="AK49" s="251">
        <f t="shared" si="36"/>
        <v>20</v>
      </c>
      <c r="AL49" s="251">
        <v>14</v>
      </c>
      <c r="AM49" s="251">
        <v>8</v>
      </c>
      <c r="AN49" s="251">
        <v>7</v>
      </c>
      <c r="AO49" s="251">
        <v>12</v>
      </c>
      <c r="AP49" s="251">
        <v>1</v>
      </c>
      <c r="AQ49" s="251">
        <v>0</v>
      </c>
      <c r="AR49" s="251">
        <v>0</v>
      </c>
      <c r="AS49" s="251">
        <v>0</v>
      </c>
      <c r="AT49" s="251">
        <f>SUM(AU49:AV49)</f>
        <v>45</v>
      </c>
      <c r="AU49" s="251">
        <v>23</v>
      </c>
      <c r="AV49" s="251">
        <v>22</v>
      </c>
      <c r="AW49" s="251">
        <v>250</v>
      </c>
      <c r="AX49" s="252">
        <v>36.9</v>
      </c>
      <c r="AY49" s="109" t="s">
        <v>46</v>
      </c>
      <c r="AZ49" s="110"/>
      <c r="BB49" s="204">
        <v>122</v>
      </c>
      <c r="BC49" s="204"/>
      <c r="BD49" s="204">
        <v>0</v>
      </c>
      <c r="BE49" s="50">
        <f t="shared" si="5"/>
        <v>122</v>
      </c>
      <c r="BF49" s="164">
        <f t="shared" si="6"/>
        <v>36.9</v>
      </c>
    </row>
    <row r="50" spans="1:58" s="114" customFormat="1" ht="20.25" customHeight="1">
      <c r="A50" s="110"/>
      <c r="B50" s="115" t="s">
        <v>47</v>
      </c>
      <c r="C50" s="251">
        <f>SUM(D50:E50)</f>
        <v>372</v>
      </c>
      <c r="D50" s="251">
        <f t="shared" si="33"/>
        <v>187</v>
      </c>
      <c r="E50" s="251">
        <f t="shared" si="33"/>
        <v>185</v>
      </c>
      <c r="F50" s="251">
        <f>SUM(G50:H50)</f>
        <v>13</v>
      </c>
      <c r="G50" s="251">
        <v>8</v>
      </c>
      <c r="H50" s="251">
        <v>5</v>
      </c>
      <c r="I50" s="251">
        <f>SUM(J50:K50)</f>
        <v>39</v>
      </c>
      <c r="J50" s="251">
        <v>25</v>
      </c>
      <c r="K50" s="251">
        <v>14</v>
      </c>
      <c r="L50" s="251">
        <f>SUM(M50:N50)</f>
        <v>52</v>
      </c>
      <c r="M50" s="251">
        <v>27</v>
      </c>
      <c r="N50" s="251">
        <v>25</v>
      </c>
      <c r="O50" s="251">
        <f>SUM(P50:Q50)</f>
        <v>82</v>
      </c>
      <c r="P50" s="251">
        <f t="shared" si="34"/>
        <v>39</v>
      </c>
      <c r="Q50" s="251">
        <f t="shared" si="34"/>
        <v>43</v>
      </c>
      <c r="R50" s="251">
        <v>14</v>
      </c>
      <c r="S50" s="251">
        <v>13</v>
      </c>
      <c r="T50" s="251">
        <v>1</v>
      </c>
      <c r="U50" s="251">
        <v>2</v>
      </c>
      <c r="V50" s="251">
        <v>12</v>
      </c>
      <c r="W50" s="251">
        <v>15</v>
      </c>
      <c r="X50" s="251">
        <v>12</v>
      </c>
      <c r="Y50" s="251">
        <v>13</v>
      </c>
      <c r="Z50" s="251">
        <f>SUM(AA50:AB50)</f>
        <v>100</v>
      </c>
      <c r="AA50" s="251">
        <f t="shared" si="35"/>
        <v>53</v>
      </c>
      <c r="AB50" s="251">
        <f t="shared" si="35"/>
        <v>47</v>
      </c>
      <c r="AC50" s="251">
        <v>24</v>
      </c>
      <c r="AD50" s="251">
        <v>28</v>
      </c>
      <c r="AE50" s="251">
        <v>27</v>
      </c>
      <c r="AF50" s="251">
        <v>17</v>
      </c>
      <c r="AG50" s="251">
        <v>2</v>
      </c>
      <c r="AH50" s="251">
        <v>2</v>
      </c>
      <c r="AI50" s="251">
        <f>SUM(AJ50:AK50)</f>
        <v>86</v>
      </c>
      <c r="AJ50" s="251">
        <f t="shared" si="36"/>
        <v>35</v>
      </c>
      <c r="AK50" s="251">
        <f t="shared" si="36"/>
        <v>51</v>
      </c>
      <c r="AL50" s="251">
        <v>23</v>
      </c>
      <c r="AM50" s="251">
        <v>19</v>
      </c>
      <c r="AN50" s="251">
        <v>8</v>
      </c>
      <c r="AO50" s="251">
        <v>27</v>
      </c>
      <c r="AP50" s="251">
        <v>3</v>
      </c>
      <c r="AQ50" s="251">
        <v>3</v>
      </c>
      <c r="AR50" s="251">
        <v>1</v>
      </c>
      <c r="AS50" s="251">
        <v>2</v>
      </c>
      <c r="AT50" s="251">
        <f>SUM(AU50:AV50)</f>
        <v>99</v>
      </c>
      <c r="AU50" s="251">
        <v>53</v>
      </c>
      <c r="AV50" s="251">
        <v>46</v>
      </c>
      <c r="AW50" s="251">
        <v>458</v>
      </c>
      <c r="AX50" s="252">
        <v>31.8</v>
      </c>
      <c r="AY50" s="109" t="s">
        <v>47</v>
      </c>
      <c r="AZ50" s="110"/>
      <c r="BB50" s="204">
        <v>307</v>
      </c>
      <c r="BC50" s="204"/>
      <c r="BD50" s="204">
        <v>4</v>
      </c>
      <c r="BE50" s="50">
        <f t="shared" si="5"/>
        <v>311</v>
      </c>
      <c r="BF50" s="164">
        <f t="shared" si="6"/>
        <v>31.8</v>
      </c>
    </row>
    <row r="51" spans="1:58" s="112" customFormat="1" ht="23.25" customHeight="1">
      <c r="A51" s="294" t="s">
        <v>68</v>
      </c>
      <c r="B51" s="356"/>
      <c r="C51" s="245">
        <f t="shared" ref="C51:AC51" si="37">SUM(C52:C54)</f>
        <v>900</v>
      </c>
      <c r="D51" s="245">
        <f t="shared" si="37"/>
        <v>431</v>
      </c>
      <c r="E51" s="245">
        <f t="shared" si="37"/>
        <v>469</v>
      </c>
      <c r="F51" s="245">
        <f t="shared" si="37"/>
        <v>41</v>
      </c>
      <c r="G51" s="245">
        <f t="shared" si="37"/>
        <v>22</v>
      </c>
      <c r="H51" s="245">
        <f t="shared" si="37"/>
        <v>19</v>
      </c>
      <c r="I51" s="245">
        <f t="shared" si="37"/>
        <v>109</v>
      </c>
      <c r="J51" s="245">
        <f t="shared" si="37"/>
        <v>49</v>
      </c>
      <c r="K51" s="245">
        <f t="shared" si="37"/>
        <v>60</v>
      </c>
      <c r="L51" s="245">
        <f t="shared" si="37"/>
        <v>125</v>
      </c>
      <c r="M51" s="245">
        <f t="shared" si="37"/>
        <v>56</v>
      </c>
      <c r="N51" s="245">
        <f t="shared" si="37"/>
        <v>69</v>
      </c>
      <c r="O51" s="245">
        <f t="shared" si="37"/>
        <v>189</v>
      </c>
      <c r="P51" s="245">
        <f t="shared" si="37"/>
        <v>94</v>
      </c>
      <c r="Q51" s="245">
        <f t="shared" si="37"/>
        <v>95</v>
      </c>
      <c r="R51" s="245">
        <f t="shared" si="37"/>
        <v>47</v>
      </c>
      <c r="S51" s="245">
        <f t="shared" si="37"/>
        <v>64</v>
      </c>
      <c r="T51" s="245">
        <f t="shared" si="37"/>
        <v>3</v>
      </c>
      <c r="U51" s="245">
        <f t="shared" si="37"/>
        <v>2</v>
      </c>
      <c r="V51" s="245">
        <f t="shared" si="37"/>
        <v>37</v>
      </c>
      <c r="W51" s="245">
        <f t="shared" si="37"/>
        <v>15</v>
      </c>
      <c r="X51" s="245">
        <f t="shared" si="37"/>
        <v>7</v>
      </c>
      <c r="Y51" s="245">
        <f t="shared" si="37"/>
        <v>14</v>
      </c>
      <c r="Z51" s="245">
        <f t="shared" si="37"/>
        <v>217</v>
      </c>
      <c r="AA51" s="245">
        <f t="shared" si="37"/>
        <v>108</v>
      </c>
      <c r="AB51" s="245">
        <f t="shared" si="37"/>
        <v>109</v>
      </c>
      <c r="AC51" s="245">
        <f t="shared" si="37"/>
        <v>56</v>
      </c>
      <c r="AD51" s="245">
        <f t="shared" ref="AD51:AW51" si="38">SUM(AD52:AD54)</f>
        <v>60</v>
      </c>
      <c r="AE51" s="245">
        <f t="shared" si="38"/>
        <v>47</v>
      </c>
      <c r="AF51" s="245">
        <f t="shared" si="38"/>
        <v>45</v>
      </c>
      <c r="AG51" s="245">
        <f t="shared" si="38"/>
        <v>5</v>
      </c>
      <c r="AH51" s="245">
        <f t="shared" si="38"/>
        <v>4</v>
      </c>
      <c r="AI51" s="245">
        <f t="shared" si="38"/>
        <v>219</v>
      </c>
      <c r="AJ51" s="245">
        <f t="shared" si="38"/>
        <v>102</v>
      </c>
      <c r="AK51" s="245">
        <f t="shared" si="38"/>
        <v>117</v>
      </c>
      <c r="AL51" s="245">
        <f t="shared" si="38"/>
        <v>44</v>
      </c>
      <c r="AM51" s="245">
        <f t="shared" si="38"/>
        <v>65</v>
      </c>
      <c r="AN51" s="245">
        <f t="shared" si="38"/>
        <v>53</v>
      </c>
      <c r="AO51" s="245">
        <f t="shared" si="38"/>
        <v>49</v>
      </c>
      <c r="AP51" s="245">
        <f t="shared" si="38"/>
        <v>4</v>
      </c>
      <c r="AQ51" s="245">
        <f t="shared" si="38"/>
        <v>3</v>
      </c>
      <c r="AR51" s="245">
        <f t="shared" si="38"/>
        <v>1</v>
      </c>
      <c r="AS51" s="245">
        <f t="shared" si="38"/>
        <v>0</v>
      </c>
      <c r="AT51" s="245">
        <f t="shared" si="38"/>
        <v>233</v>
      </c>
      <c r="AU51" s="245">
        <f t="shared" si="38"/>
        <v>121</v>
      </c>
      <c r="AV51" s="245">
        <f t="shared" si="38"/>
        <v>112</v>
      </c>
      <c r="AW51" s="245">
        <f t="shared" si="38"/>
        <v>1160</v>
      </c>
      <c r="AX51" s="247">
        <v>75.900000000000006</v>
      </c>
      <c r="AY51" s="296" t="s">
        <v>68</v>
      </c>
      <c r="AZ51" s="339"/>
      <c r="BB51" s="204">
        <f>SUM(BB52:BB54)</f>
        <v>307</v>
      </c>
      <c r="BC51" s="204"/>
      <c r="BD51" s="204"/>
      <c r="BE51" s="50">
        <f t="shared" si="5"/>
        <v>307</v>
      </c>
      <c r="BF51" s="164">
        <f t="shared" si="6"/>
        <v>75.900000000000006</v>
      </c>
    </row>
    <row r="52" spans="1:58" s="114" customFormat="1" ht="20.25" customHeight="1">
      <c r="A52" s="110"/>
      <c r="B52" s="115" t="s">
        <v>48</v>
      </c>
      <c r="C52" s="251">
        <f>SUM(D52:E52)</f>
        <v>633</v>
      </c>
      <c r="D52" s="251">
        <f t="shared" ref="D52:E54" si="39">G52+J52+M52+P52+AA52+AJ52</f>
        <v>305</v>
      </c>
      <c r="E52" s="251">
        <f t="shared" si="39"/>
        <v>328</v>
      </c>
      <c r="F52" s="251">
        <f>SUM(G52:H52)</f>
        <v>32</v>
      </c>
      <c r="G52" s="251">
        <v>15</v>
      </c>
      <c r="H52" s="251">
        <v>17</v>
      </c>
      <c r="I52" s="251">
        <f>SUM(J52:K52)</f>
        <v>80</v>
      </c>
      <c r="J52" s="251">
        <v>36</v>
      </c>
      <c r="K52" s="251">
        <v>44</v>
      </c>
      <c r="L52" s="251">
        <f>SUM(M52:N52)</f>
        <v>85</v>
      </c>
      <c r="M52" s="251">
        <v>37</v>
      </c>
      <c r="N52" s="251">
        <v>48</v>
      </c>
      <c r="O52" s="251">
        <f>SUM(P52:Q52)</f>
        <v>139</v>
      </c>
      <c r="P52" s="251">
        <f t="shared" ref="P52:Q54" si="40">R52+T52+V52+X52</f>
        <v>69</v>
      </c>
      <c r="Q52" s="251">
        <f t="shared" si="40"/>
        <v>70</v>
      </c>
      <c r="R52" s="251">
        <v>33</v>
      </c>
      <c r="S52" s="251">
        <v>44</v>
      </c>
      <c r="T52" s="251">
        <v>3</v>
      </c>
      <c r="U52" s="251">
        <v>2</v>
      </c>
      <c r="V52" s="251">
        <v>26</v>
      </c>
      <c r="W52" s="251">
        <v>11</v>
      </c>
      <c r="X52" s="251">
        <v>7</v>
      </c>
      <c r="Y52" s="251">
        <v>13</v>
      </c>
      <c r="Z52" s="251">
        <f>SUM(AA52:AB52)</f>
        <v>152</v>
      </c>
      <c r="AA52" s="251">
        <f t="shared" ref="AA52:AB54" si="41">AC52+AE52+AG52</f>
        <v>79</v>
      </c>
      <c r="AB52" s="251">
        <f t="shared" si="41"/>
        <v>73</v>
      </c>
      <c r="AC52" s="251">
        <v>42</v>
      </c>
      <c r="AD52" s="251">
        <v>39</v>
      </c>
      <c r="AE52" s="251">
        <v>34</v>
      </c>
      <c r="AF52" s="251">
        <v>31</v>
      </c>
      <c r="AG52" s="251">
        <v>3</v>
      </c>
      <c r="AH52" s="251">
        <v>3</v>
      </c>
      <c r="AI52" s="251">
        <f>SUM(AJ52:AK52)</f>
        <v>145</v>
      </c>
      <c r="AJ52" s="251">
        <f t="shared" ref="AJ52:AK54" si="42">AL52+AN52+AP52+AR52</f>
        <v>69</v>
      </c>
      <c r="AK52" s="251">
        <f t="shared" si="42"/>
        <v>76</v>
      </c>
      <c r="AL52" s="251">
        <v>26</v>
      </c>
      <c r="AM52" s="251">
        <v>42</v>
      </c>
      <c r="AN52" s="251">
        <v>39</v>
      </c>
      <c r="AO52" s="251">
        <v>32</v>
      </c>
      <c r="AP52" s="251">
        <v>3</v>
      </c>
      <c r="AQ52" s="251">
        <v>2</v>
      </c>
      <c r="AR52" s="251">
        <v>1</v>
      </c>
      <c r="AS52" s="251">
        <v>0</v>
      </c>
      <c r="AT52" s="251">
        <f>SUM(AU52:AV52)</f>
        <v>144</v>
      </c>
      <c r="AU52" s="251">
        <v>72</v>
      </c>
      <c r="AV52" s="251">
        <v>72</v>
      </c>
      <c r="AW52" s="251">
        <v>688</v>
      </c>
      <c r="AX52" s="252">
        <v>68.599999999999994</v>
      </c>
      <c r="AY52" s="109" t="s">
        <v>48</v>
      </c>
      <c r="AZ52" s="110"/>
      <c r="BB52" s="204">
        <v>210</v>
      </c>
      <c r="BC52" s="204"/>
      <c r="BD52" s="204"/>
      <c r="BE52" s="50">
        <f t="shared" si="5"/>
        <v>210</v>
      </c>
      <c r="BF52" s="165">
        <f t="shared" si="6"/>
        <v>68.599999999999994</v>
      </c>
    </row>
    <row r="53" spans="1:58" s="114" customFormat="1" ht="20.25" customHeight="1">
      <c r="A53" s="110"/>
      <c r="B53" s="115" t="s">
        <v>49</v>
      </c>
      <c r="C53" s="251">
        <f>SUM(D53:E53)</f>
        <v>146</v>
      </c>
      <c r="D53" s="251">
        <f t="shared" si="39"/>
        <v>73</v>
      </c>
      <c r="E53" s="251">
        <f t="shared" si="39"/>
        <v>73</v>
      </c>
      <c r="F53" s="251">
        <f>SUM(G53:H53)</f>
        <v>4</v>
      </c>
      <c r="G53" s="251">
        <v>4</v>
      </c>
      <c r="H53" s="251">
        <v>0</v>
      </c>
      <c r="I53" s="251">
        <f>SUM(J53:K53)</f>
        <v>13</v>
      </c>
      <c r="J53" s="251">
        <v>8</v>
      </c>
      <c r="K53" s="251">
        <v>5</v>
      </c>
      <c r="L53" s="251">
        <f>SUM(M53:N53)</f>
        <v>23</v>
      </c>
      <c r="M53" s="251">
        <v>12</v>
      </c>
      <c r="N53" s="251">
        <v>11</v>
      </c>
      <c r="O53" s="251">
        <f>SUM(P53:Q53)</f>
        <v>26</v>
      </c>
      <c r="P53" s="251">
        <f t="shared" si="40"/>
        <v>14</v>
      </c>
      <c r="Q53" s="251">
        <f t="shared" si="40"/>
        <v>12</v>
      </c>
      <c r="R53" s="251">
        <v>6</v>
      </c>
      <c r="S53" s="251">
        <v>10</v>
      </c>
      <c r="T53" s="251">
        <v>0</v>
      </c>
      <c r="U53" s="251">
        <v>0</v>
      </c>
      <c r="V53" s="251">
        <v>8</v>
      </c>
      <c r="W53" s="251">
        <v>2</v>
      </c>
      <c r="X53" s="251">
        <v>0</v>
      </c>
      <c r="Y53" s="251">
        <v>0</v>
      </c>
      <c r="Z53" s="251">
        <f>SUM(AA53:AB53)</f>
        <v>37</v>
      </c>
      <c r="AA53" s="251">
        <f t="shared" si="41"/>
        <v>16</v>
      </c>
      <c r="AB53" s="251">
        <f t="shared" si="41"/>
        <v>21</v>
      </c>
      <c r="AC53" s="251">
        <v>8</v>
      </c>
      <c r="AD53" s="251">
        <v>10</v>
      </c>
      <c r="AE53" s="251">
        <v>7</v>
      </c>
      <c r="AF53" s="251">
        <v>10</v>
      </c>
      <c r="AG53" s="251">
        <v>1</v>
      </c>
      <c r="AH53" s="251">
        <v>1</v>
      </c>
      <c r="AI53" s="251">
        <f>SUM(AJ53:AK53)</f>
        <v>43</v>
      </c>
      <c r="AJ53" s="251">
        <f t="shared" si="42"/>
        <v>19</v>
      </c>
      <c r="AK53" s="251">
        <f t="shared" si="42"/>
        <v>24</v>
      </c>
      <c r="AL53" s="251">
        <v>9</v>
      </c>
      <c r="AM53" s="251">
        <v>11</v>
      </c>
      <c r="AN53" s="251">
        <v>9</v>
      </c>
      <c r="AO53" s="251">
        <v>12</v>
      </c>
      <c r="AP53" s="251">
        <v>1</v>
      </c>
      <c r="AQ53" s="251">
        <v>1</v>
      </c>
      <c r="AR53" s="251">
        <v>0</v>
      </c>
      <c r="AS53" s="251">
        <v>0</v>
      </c>
      <c r="AT53" s="251">
        <f>SUM(AU53:AV53)</f>
        <v>57</v>
      </c>
      <c r="AU53" s="251">
        <v>33</v>
      </c>
      <c r="AV53" s="251">
        <v>24</v>
      </c>
      <c r="AW53" s="251">
        <v>247</v>
      </c>
      <c r="AX53" s="252">
        <v>103.6</v>
      </c>
      <c r="AY53" s="109" t="s">
        <v>49</v>
      </c>
      <c r="AZ53" s="110"/>
      <c r="BB53" s="204">
        <v>55</v>
      </c>
      <c r="BC53" s="204"/>
      <c r="BD53" s="204"/>
      <c r="BE53" s="50">
        <f t="shared" si="5"/>
        <v>55</v>
      </c>
      <c r="BF53" s="164">
        <f t="shared" si="6"/>
        <v>103.6</v>
      </c>
    </row>
    <row r="54" spans="1:58" s="114" customFormat="1" ht="20.25" customHeight="1">
      <c r="A54" s="110"/>
      <c r="B54" s="115" t="s">
        <v>50</v>
      </c>
      <c r="C54" s="251">
        <f>SUM(D54:E54)</f>
        <v>121</v>
      </c>
      <c r="D54" s="251">
        <f t="shared" si="39"/>
        <v>53</v>
      </c>
      <c r="E54" s="251">
        <f t="shared" si="39"/>
        <v>68</v>
      </c>
      <c r="F54" s="251">
        <f>SUM(G54:H54)</f>
        <v>5</v>
      </c>
      <c r="G54" s="251">
        <v>3</v>
      </c>
      <c r="H54" s="251">
        <v>2</v>
      </c>
      <c r="I54" s="251">
        <f>SUM(J54:K54)</f>
        <v>16</v>
      </c>
      <c r="J54" s="251">
        <v>5</v>
      </c>
      <c r="K54" s="251">
        <v>11</v>
      </c>
      <c r="L54" s="251">
        <f>SUM(M54:N54)</f>
        <v>17</v>
      </c>
      <c r="M54" s="251">
        <v>7</v>
      </c>
      <c r="N54" s="251">
        <v>10</v>
      </c>
      <c r="O54" s="251">
        <f>SUM(P54:Q54)</f>
        <v>24</v>
      </c>
      <c r="P54" s="251">
        <f t="shared" si="40"/>
        <v>11</v>
      </c>
      <c r="Q54" s="251">
        <f t="shared" si="40"/>
        <v>13</v>
      </c>
      <c r="R54" s="251">
        <v>8</v>
      </c>
      <c r="S54" s="251">
        <v>10</v>
      </c>
      <c r="T54" s="251">
        <v>0</v>
      </c>
      <c r="U54" s="251">
        <v>0</v>
      </c>
      <c r="V54" s="251">
        <v>3</v>
      </c>
      <c r="W54" s="251">
        <v>2</v>
      </c>
      <c r="X54" s="251">
        <v>0</v>
      </c>
      <c r="Y54" s="251">
        <v>1</v>
      </c>
      <c r="Z54" s="251">
        <f>SUM(AA54:AB54)</f>
        <v>28</v>
      </c>
      <c r="AA54" s="251">
        <f t="shared" si="41"/>
        <v>13</v>
      </c>
      <c r="AB54" s="251">
        <f t="shared" si="41"/>
        <v>15</v>
      </c>
      <c r="AC54" s="251">
        <v>6</v>
      </c>
      <c r="AD54" s="251">
        <v>11</v>
      </c>
      <c r="AE54" s="251">
        <v>6</v>
      </c>
      <c r="AF54" s="251">
        <v>4</v>
      </c>
      <c r="AG54" s="251">
        <v>1</v>
      </c>
      <c r="AH54" s="251">
        <v>0</v>
      </c>
      <c r="AI54" s="251">
        <f>SUM(AJ54:AK54)</f>
        <v>31</v>
      </c>
      <c r="AJ54" s="251">
        <f t="shared" si="42"/>
        <v>14</v>
      </c>
      <c r="AK54" s="251">
        <f t="shared" si="42"/>
        <v>17</v>
      </c>
      <c r="AL54" s="251">
        <v>9</v>
      </c>
      <c r="AM54" s="251">
        <v>12</v>
      </c>
      <c r="AN54" s="251">
        <v>5</v>
      </c>
      <c r="AO54" s="251">
        <v>5</v>
      </c>
      <c r="AP54" s="251">
        <v>0</v>
      </c>
      <c r="AQ54" s="251">
        <v>0</v>
      </c>
      <c r="AR54" s="251">
        <v>0</v>
      </c>
      <c r="AS54" s="251">
        <v>0</v>
      </c>
      <c r="AT54" s="251">
        <f>SUM(AU54:AV54)</f>
        <v>32</v>
      </c>
      <c r="AU54" s="251">
        <v>16</v>
      </c>
      <c r="AV54" s="251">
        <v>16</v>
      </c>
      <c r="AW54" s="251">
        <v>225</v>
      </c>
      <c r="AX54" s="252">
        <v>76.2</v>
      </c>
      <c r="AY54" s="109" t="s">
        <v>50</v>
      </c>
      <c r="AZ54" s="110"/>
      <c r="BB54" s="204">
        <v>42</v>
      </c>
      <c r="BC54" s="204"/>
      <c r="BD54" s="204"/>
      <c r="BE54" s="50">
        <f t="shared" si="5"/>
        <v>42</v>
      </c>
      <c r="BF54" s="164">
        <f t="shared" si="6"/>
        <v>76.2</v>
      </c>
    </row>
    <row r="55" spans="1:58" s="116" customFormat="1" ht="23.25" customHeight="1">
      <c r="A55" s="294" t="s">
        <v>69</v>
      </c>
      <c r="B55" s="356"/>
      <c r="C55" s="245">
        <f>SUM(C56:C57)</f>
        <v>388</v>
      </c>
      <c r="D55" s="245">
        <f t="shared" ref="D55:AW55" si="43">SUM(D56:D57)</f>
        <v>201</v>
      </c>
      <c r="E55" s="245">
        <f t="shared" si="43"/>
        <v>187</v>
      </c>
      <c r="F55" s="245">
        <f>SUM(F56:F57)</f>
        <v>7</v>
      </c>
      <c r="G55" s="245">
        <f t="shared" si="43"/>
        <v>2</v>
      </c>
      <c r="H55" s="245">
        <f t="shared" si="43"/>
        <v>5</v>
      </c>
      <c r="I55" s="245">
        <f>SUM(I56:I57)</f>
        <v>49</v>
      </c>
      <c r="J55" s="245">
        <f t="shared" si="43"/>
        <v>23</v>
      </c>
      <c r="K55" s="245">
        <f t="shared" si="43"/>
        <v>26</v>
      </c>
      <c r="L55" s="245">
        <f t="shared" si="43"/>
        <v>70</v>
      </c>
      <c r="M55" s="245">
        <f t="shared" si="43"/>
        <v>33</v>
      </c>
      <c r="N55" s="245">
        <f t="shared" si="43"/>
        <v>37</v>
      </c>
      <c r="O55" s="245">
        <f t="shared" si="43"/>
        <v>71</v>
      </c>
      <c r="P55" s="245">
        <f t="shared" si="43"/>
        <v>44</v>
      </c>
      <c r="Q55" s="245">
        <f t="shared" si="43"/>
        <v>27</v>
      </c>
      <c r="R55" s="245">
        <f t="shared" si="43"/>
        <v>13</v>
      </c>
      <c r="S55" s="245">
        <f t="shared" si="43"/>
        <v>6</v>
      </c>
      <c r="T55" s="245">
        <f t="shared" si="43"/>
        <v>0</v>
      </c>
      <c r="U55" s="245">
        <f t="shared" si="43"/>
        <v>0</v>
      </c>
      <c r="V55" s="245">
        <f t="shared" si="43"/>
        <v>15</v>
      </c>
      <c r="W55" s="245">
        <f t="shared" si="43"/>
        <v>12</v>
      </c>
      <c r="X55" s="245">
        <f t="shared" si="43"/>
        <v>16</v>
      </c>
      <c r="Y55" s="245">
        <f t="shared" si="43"/>
        <v>9</v>
      </c>
      <c r="Z55" s="245">
        <f>SUM(Z56:Z57)</f>
        <v>87</v>
      </c>
      <c r="AA55" s="245">
        <f>SUM(AA56:AA57)</f>
        <v>48</v>
      </c>
      <c r="AB55" s="245">
        <f t="shared" si="43"/>
        <v>39</v>
      </c>
      <c r="AC55" s="245">
        <f t="shared" si="43"/>
        <v>9</v>
      </c>
      <c r="AD55" s="245">
        <f t="shared" si="43"/>
        <v>6</v>
      </c>
      <c r="AE55" s="245">
        <f t="shared" si="43"/>
        <v>26</v>
      </c>
      <c r="AF55" s="245">
        <f t="shared" si="43"/>
        <v>19</v>
      </c>
      <c r="AG55" s="245">
        <f t="shared" si="43"/>
        <v>13</v>
      </c>
      <c r="AH55" s="245">
        <f t="shared" si="43"/>
        <v>14</v>
      </c>
      <c r="AI55" s="245">
        <f t="shared" si="43"/>
        <v>104</v>
      </c>
      <c r="AJ55" s="245">
        <f>SUM(AJ56:AJ57)</f>
        <v>51</v>
      </c>
      <c r="AK55" s="245">
        <f t="shared" si="43"/>
        <v>53</v>
      </c>
      <c r="AL55" s="245">
        <f t="shared" si="43"/>
        <v>9</v>
      </c>
      <c r="AM55" s="245">
        <f t="shared" si="43"/>
        <v>13</v>
      </c>
      <c r="AN55" s="245">
        <f t="shared" si="43"/>
        <v>8</v>
      </c>
      <c r="AO55" s="245">
        <f t="shared" si="43"/>
        <v>10</v>
      </c>
      <c r="AP55" s="245">
        <f t="shared" si="43"/>
        <v>17</v>
      </c>
      <c r="AQ55" s="245">
        <f t="shared" si="43"/>
        <v>16</v>
      </c>
      <c r="AR55" s="245">
        <f t="shared" si="43"/>
        <v>17</v>
      </c>
      <c r="AS55" s="245">
        <f t="shared" si="43"/>
        <v>14</v>
      </c>
      <c r="AT55" s="245">
        <f t="shared" si="43"/>
        <v>85</v>
      </c>
      <c r="AU55" s="245">
        <f t="shared" si="43"/>
        <v>52</v>
      </c>
      <c r="AV55" s="245">
        <f t="shared" si="43"/>
        <v>33</v>
      </c>
      <c r="AW55" s="245">
        <f t="shared" si="43"/>
        <v>638</v>
      </c>
      <c r="AX55" s="247">
        <v>58.6</v>
      </c>
      <c r="AY55" s="296" t="s">
        <v>69</v>
      </c>
      <c r="AZ55" s="339"/>
      <c r="BB55" s="205">
        <f>SUM(BB56:BB57)</f>
        <v>108</v>
      </c>
      <c r="BC55" s="205">
        <f>SUM(BC56:BC57)</f>
        <v>37</v>
      </c>
      <c r="BD55" s="205"/>
      <c r="BE55" s="50">
        <f t="shared" si="5"/>
        <v>145</v>
      </c>
      <c r="BF55" s="164">
        <f t="shared" si="6"/>
        <v>58.6</v>
      </c>
    </row>
    <row r="56" spans="1:58" s="114" customFormat="1" ht="20.25" customHeight="1">
      <c r="A56" s="110"/>
      <c r="B56" s="115" t="s">
        <v>51</v>
      </c>
      <c r="C56" s="251">
        <f>SUM(D56:E56)</f>
        <v>146</v>
      </c>
      <c r="D56" s="251">
        <f>G56+J56+M56+P56+AA56+AJ56</f>
        <v>80</v>
      </c>
      <c r="E56" s="251">
        <f>H56+K56+N56+Q56+AB56+AK56</f>
        <v>66</v>
      </c>
      <c r="F56" s="251">
        <f>SUM(G56:H56)</f>
        <v>4</v>
      </c>
      <c r="G56" s="251">
        <v>1</v>
      </c>
      <c r="H56" s="251">
        <v>3</v>
      </c>
      <c r="I56" s="251">
        <f>SUM(J56:K56)</f>
        <v>22</v>
      </c>
      <c r="J56" s="251">
        <v>11</v>
      </c>
      <c r="K56" s="251">
        <v>11</v>
      </c>
      <c r="L56" s="251">
        <f>SUM(M56:N56)</f>
        <v>24</v>
      </c>
      <c r="M56" s="251">
        <v>12</v>
      </c>
      <c r="N56" s="251">
        <v>12</v>
      </c>
      <c r="O56" s="251">
        <f>SUM(P56:Q56)</f>
        <v>30</v>
      </c>
      <c r="P56" s="251">
        <f>R56+T56+V56+X56</f>
        <v>18</v>
      </c>
      <c r="Q56" s="251">
        <f>S56+U56+W56+Y56</f>
        <v>12</v>
      </c>
      <c r="R56" s="251">
        <v>0</v>
      </c>
      <c r="S56" s="251">
        <v>0</v>
      </c>
      <c r="T56" s="251">
        <v>0</v>
      </c>
      <c r="U56" s="251">
        <v>0</v>
      </c>
      <c r="V56" s="251">
        <v>2</v>
      </c>
      <c r="W56" s="251">
        <v>3</v>
      </c>
      <c r="X56" s="251">
        <v>16</v>
      </c>
      <c r="Y56" s="251">
        <v>9</v>
      </c>
      <c r="Z56" s="251">
        <f>SUM(AA56:AB56)</f>
        <v>34</v>
      </c>
      <c r="AA56" s="251">
        <f>AC56+AE56+AG56</f>
        <v>23</v>
      </c>
      <c r="AB56" s="251">
        <f>AD56+AF56+AH56</f>
        <v>11</v>
      </c>
      <c r="AC56" s="251">
        <v>0</v>
      </c>
      <c r="AD56" s="251">
        <v>0</v>
      </c>
      <c r="AE56" s="251">
        <v>20</v>
      </c>
      <c r="AF56" s="251">
        <v>11</v>
      </c>
      <c r="AG56" s="251">
        <v>3</v>
      </c>
      <c r="AH56" s="251">
        <v>0</v>
      </c>
      <c r="AI56" s="251">
        <f>SUM(AJ56:AK56)</f>
        <v>32</v>
      </c>
      <c r="AJ56" s="251">
        <f>AL56+AN56+AP56+AR56</f>
        <v>15</v>
      </c>
      <c r="AK56" s="251">
        <f>AM56+AO56+AQ56+AS56</f>
        <v>17</v>
      </c>
      <c r="AL56" s="251">
        <v>0</v>
      </c>
      <c r="AM56" s="251">
        <v>0</v>
      </c>
      <c r="AN56" s="251">
        <v>0</v>
      </c>
      <c r="AO56" s="251">
        <v>0</v>
      </c>
      <c r="AP56" s="251">
        <v>15</v>
      </c>
      <c r="AQ56" s="251">
        <v>16</v>
      </c>
      <c r="AR56" s="251">
        <v>0</v>
      </c>
      <c r="AS56" s="251">
        <v>1</v>
      </c>
      <c r="AT56" s="251">
        <f>SUM(AU56:AV56)</f>
        <v>35</v>
      </c>
      <c r="AU56" s="251">
        <v>19</v>
      </c>
      <c r="AV56" s="251">
        <v>16</v>
      </c>
      <c r="AW56" s="251">
        <v>219</v>
      </c>
      <c r="AX56" s="252">
        <v>94.6</v>
      </c>
      <c r="AY56" s="109" t="s">
        <v>51</v>
      </c>
      <c r="AZ56" s="110"/>
      <c r="BB56" s="204">
        <v>0</v>
      </c>
      <c r="BC56" s="204">
        <v>37</v>
      </c>
      <c r="BD56" s="204"/>
      <c r="BE56" s="50">
        <f t="shared" si="5"/>
        <v>37</v>
      </c>
      <c r="BF56" s="168">
        <f t="shared" si="6"/>
        <v>94.6</v>
      </c>
    </row>
    <row r="57" spans="1:58" s="117" customFormat="1" ht="20.25" customHeight="1">
      <c r="A57" s="110"/>
      <c r="B57" s="115" t="s">
        <v>63</v>
      </c>
      <c r="C57" s="251">
        <f>SUM(D57:E57)</f>
        <v>242</v>
      </c>
      <c r="D57" s="251">
        <f>G57+J57+M57+P57+AA57+AJ57</f>
        <v>121</v>
      </c>
      <c r="E57" s="251">
        <f>H57+K57+N57+Q57+AB57+AK57</f>
        <v>121</v>
      </c>
      <c r="F57" s="251">
        <f>SUM(G57:H57)</f>
        <v>3</v>
      </c>
      <c r="G57" s="251">
        <v>1</v>
      </c>
      <c r="H57" s="251">
        <v>2</v>
      </c>
      <c r="I57" s="251">
        <f>SUM(J57:K57)</f>
        <v>27</v>
      </c>
      <c r="J57" s="251">
        <v>12</v>
      </c>
      <c r="K57" s="251">
        <v>15</v>
      </c>
      <c r="L57" s="251">
        <f>SUM(M57:N57)</f>
        <v>46</v>
      </c>
      <c r="M57" s="251">
        <v>21</v>
      </c>
      <c r="N57" s="251">
        <v>25</v>
      </c>
      <c r="O57" s="251">
        <f>SUM(P57:Q57)</f>
        <v>41</v>
      </c>
      <c r="P57" s="251">
        <f>R57+T57+V57+X57</f>
        <v>26</v>
      </c>
      <c r="Q57" s="251">
        <f>S57+U57+W57+Y57</f>
        <v>15</v>
      </c>
      <c r="R57" s="251">
        <v>13</v>
      </c>
      <c r="S57" s="251">
        <v>6</v>
      </c>
      <c r="T57" s="251">
        <v>0</v>
      </c>
      <c r="U57" s="251">
        <v>0</v>
      </c>
      <c r="V57" s="251">
        <v>13</v>
      </c>
      <c r="W57" s="251">
        <v>9</v>
      </c>
      <c r="X57" s="251">
        <v>0</v>
      </c>
      <c r="Y57" s="251">
        <v>0</v>
      </c>
      <c r="Z57" s="251">
        <f>SUM(AA57:AB57)</f>
        <v>53</v>
      </c>
      <c r="AA57" s="251">
        <f>AC57+AE57+AG57</f>
        <v>25</v>
      </c>
      <c r="AB57" s="251">
        <f>AD57+AF57+AH57</f>
        <v>28</v>
      </c>
      <c r="AC57" s="251">
        <v>9</v>
      </c>
      <c r="AD57" s="251">
        <v>6</v>
      </c>
      <c r="AE57" s="251">
        <v>6</v>
      </c>
      <c r="AF57" s="251">
        <v>8</v>
      </c>
      <c r="AG57" s="251">
        <v>10</v>
      </c>
      <c r="AH57" s="251">
        <v>14</v>
      </c>
      <c r="AI57" s="251">
        <f>SUM(AJ57:AK57)</f>
        <v>72</v>
      </c>
      <c r="AJ57" s="251">
        <f>AL57+AN57+AP57+AR57</f>
        <v>36</v>
      </c>
      <c r="AK57" s="251">
        <f>AM57+AO57+AQ57+AS57</f>
        <v>36</v>
      </c>
      <c r="AL57" s="251">
        <v>9</v>
      </c>
      <c r="AM57" s="251">
        <v>13</v>
      </c>
      <c r="AN57" s="251">
        <v>8</v>
      </c>
      <c r="AO57" s="251">
        <v>10</v>
      </c>
      <c r="AP57" s="251">
        <v>2</v>
      </c>
      <c r="AQ57" s="251">
        <v>0</v>
      </c>
      <c r="AR57" s="251">
        <v>17</v>
      </c>
      <c r="AS57" s="251">
        <v>13</v>
      </c>
      <c r="AT57" s="251">
        <f>SUM(AU57:AV57)</f>
        <v>50</v>
      </c>
      <c r="AU57" s="251">
        <v>33</v>
      </c>
      <c r="AV57" s="251">
        <v>17</v>
      </c>
      <c r="AW57" s="251">
        <v>419</v>
      </c>
      <c r="AX57" s="252">
        <v>46.3</v>
      </c>
      <c r="AY57" s="109" t="s">
        <v>63</v>
      </c>
      <c r="AZ57" s="110"/>
      <c r="BB57" s="205">
        <v>108</v>
      </c>
      <c r="BC57" s="205"/>
      <c r="BD57" s="205"/>
      <c r="BE57" s="50">
        <f t="shared" si="5"/>
        <v>108</v>
      </c>
      <c r="BF57" s="164">
        <f t="shared" si="6"/>
        <v>46.3</v>
      </c>
    </row>
    <row r="58" spans="1:58" s="112" customFormat="1" ht="23.25" customHeight="1">
      <c r="A58" s="294" t="s">
        <v>70</v>
      </c>
      <c r="B58" s="357"/>
      <c r="C58" s="245">
        <f>SUM(C59:C60)</f>
        <v>182</v>
      </c>
      <c r="D58" s="245">
        <f t="shared" ref="D58:AV58" si="44">SUM(D59:D60)</f>
        <v>105</v>
      </c>
      <c r="E58" s="245">
        <f t="shared" si="44"/>
        <v>77</v>
      </c>
      <c r="F58" s="245">
        <f>SUM(F59:F60)</f>
        <v>15</v>
      </c>
      <c r="G58" s="245">
        <f t="shared" si="44"/>
        <v>10</v>
      </c>
      <c r="H58" s="245">
        <f t="shared" si="44"/>
        <v>5</v>
      </c>
      <c r="I58" s="245">
        <f>SUM(I59:I60)</f>
        <v>30</v>
      </c>
      <c r="J58" s="245">
        <f t="shared" si="44"/>
        <v>19</v>
      </c>
      <c r="K58" s="245">
        <f t="shared" si="44"/>
        <v>11</v>
      </c>
      <c r="L58" s="245">
        <f t="shared" si="44"/>
        <v>30</v>
      </c>
      <c r="M58" s="245">
        <f t="shared" si="44"/>
        <v>16</v>
      </c>
      <c r="N58" s="245">
        <f t="shared" si="44"/>
        <v>14</v>
      </c>
      <c r="O58" s="245">
        <f t="shared" si="44"/>
        <v>38</v>
      </c>
      <c r="P58" s="245">
        <f t="shared" si="44"/>
        <v>20</v>
      </c>
      <c r="Q58" s="245">
        <f t="shared" si="44"/>
        <v>18</v>
      </c>
      <c r="R58" s="245">
        <f t="shared" si="44"/>
        <v>14</v>
      </c>
      <c r="S58" s="245">
        <f t="shared" si="44"/>
        <v>12</v>
      </c>
      <c r="T58" s="245">
        <f t="shared" si="44"/>
        <v>0</v>
      </c>
      <c r="U58" s="245">
        <f t="shared" si="44"/>
        <v>0</v>
      </c>
      <c r="V58" s="245">
        <f t="shared" si="44"/>
        <v>3</v>
      </c>
      <c r="W58" s="245">
        <f t="shared" si="44"/>
        <v>3</v>
      </c>
      <c r="X58" s="245">
        <f t="shared" si="44"/>
        <v>3</v>
      </c>
      <c r="Y58" s="245">
        <f t="shared" si="44"/>
        <v>3</v>
      </c>
      <c r="Z58" s="245">
        <f>SUM(Z59:Z60)</f>
        <v>34</v>
      </c>
      <c r="AA58" s="245">
        <f>SUM(AA59:AA60)</f>
        <v>18</v>
      </c>
      <c r="AB58" s="245">
        <f t="shared" si="44"/>
        <v>16</v>
      </c>
      <c r="AC58" s="245">
        <f t="shared" si="44"/>
        <v>12</v>
      </c>
      <c r="AD58" s="245">
        <f t="shared" si="44"/>
        <v>10</v>
      </c>
      <c r="AE58" s="245">
        <f t="shared" si="44"/>
        <v>6</v>
      </c>
      <c r="AF58" s="245">
        <f t="shared" si="44"/>
        <v>5</v>
      </c>
      <c r="AG58" s="245">
        <f t="shared" si="44"/>
        <v>0</v>
      </c>
      <c r="AH58" s="245">
        <f t="shared" si="44"/>
        <v>1</v>
      </c>
      <c r="AI58" s="245">
        <f t="shared" si="44"/>
        <v>35</v>
      </c>
      <c r="AJ58" s="245">
        <f>SUM(AJ59:AJ60)</f>
        <v>22</v>
      </c>
      <c r="AK58" s="245">
        <f t="shared" si="44"/>
        <v>13</v>
      </c>
      <c r="AL58" s="245">
        <f t="shared" si="44"/>
        <v>17</v>
      </c>
      <c r="AM58" s="245">
        <f t="shared" si="44"/>
        <v>5</v>
      </c>
      <c r="AN58" s="245">
        <f t="shared" si="44"/>
        <v>5</v>
      </c>
      <c r="AO58" s="245">
        <f t="shared" si="44"/>
        <v>4</v>
      </c>
      <c r="AP58" s="245">
        <f t="shared" si="44"/>
        <v>0</v>
      </c>
      <c r="AQ58" s="245">
        <f t="shared" si="44"/>
        <v>3</v>
      </c>
      <c r="AR58" s="245">
        <f t="shared" si="44"/>
        <v>0</v>
      </c>
      <c r="AS58" s="245">
        <f t="shared" si="44"/>
        <v>1</v>
      </c>
      <c r="AT58" s="245">
        <f t="shared" si="44"/>
        <v>27</v>
      </c>
      <c r="AU58" s="245">
        <f t="shared" si="44"/>
        <v>17</v>
      </c>
      <c r="AV58" s="245">
        <f t="shared" si="44"/>
        <v>10</v>
      </c>
      <c r="AW58" s="245">
        <f>SUM(AW59:AW60)</f>
        <v>223</v>
      </c>
      <c r="AX58" s="247">
        <v>12.4</v>
      </c>
      <c r="AY58" s="296" t="s">
        <v>70</v>
      </c>
      <c r="AZ58" s="297"/>
      <c r="BB58" s="204">
        <f>SUM(BB59:BB60)</f>
        <v>214</v>
      </c>
      <c r="BC58" s="204"/>
      <c r="BD58" s="204">
        <f>SUM(BD59:BD60)</f>
        <v>3</v>
      </c>
      <c r="BE58" s="50">
        <f t="shared" si="5"/>
        <v>217</v>
      </c>
      <c r="BF58" s="169">
        <f t="shared" si="6"/>
        <v>12.4</v>
      </c>
    </row>
    <row r="59" spans="1:58" s="114" customFormat="1" ht="20.25" customHeight="1">
      <c r="A59" s="111"/>
      <c r="B59" s="115" t="s">
        <v>52</v>
      </c>
      <c r="C59" s="251">
        <f>SUM(D59:E59)</f>
        <v>71</v>
      </c>
      <c r="D59" s="251">
        <f>G59+J59+M59+P59+AA59+AJ59</f>
        <v>36</v>
      </c>
      <c r="E59" s="251">
        <f>H59+K59+N59+Q59+AB59+AK59</f>
        <v>35</v>
      </c>
      <c r="F59" s="251">
        <f>SUM(G59:H59)</f>
        <v>6</v>
      </c>
      <c r="G59" s="251">
        <v>3</v>
      </c>
      <c r="H59" s="251">
        <v>3</v>
      </c>
      <c r="I59" s="251">
        <f>SUM(J59:K59)</f>
        <v>12</v>
      </c>
      <c r="J59" s="251">
        <v>6</v>
      </c>
      <c r="K59" s="251">
        <v>6</v>
      </c>
      <c r="L59" s="251">
        <f>SUM(M59:N59)</f>
        <v>12</v>
      </c>
      <c r="M59" s="251">
        <v>5</v>
      </c>
      <c r="N59" s="251">
        <v>7</v>
      </c>
      <c r="O59" s="251">
        <f>SUM(P59:Q59)</f>
        <v>18</v>
      </c>
      <c r="P59" s="251">
        <f>R59+T59+V59+X59</f>
        <v>8</v>
      </c>
      <c r="Q59" s="251">
        <f>S59+U59+W59+Y59</f>
        <v>10</v>
      </c>
      <c r="R59" s="251">
        <v>7</v>
      </c>
      <c r="S59" s="251">
        <v>8</v>
      </c>
      <c r="T59" s="251">
        <v>0</v>
      </c>
      <c r="U59" s="251">
        <v>0</v>
      </c>
      <c r="V59" s="251">
        <v>1</v>
      </c>
      <c r="W59" s="251">
        <v>1</v>
      </c>
      <c r="X59" s="251">
        <v>0</v>
      </c>
      <c r="Y59" s="251">
        <v>1</v>
      </c>
      <c r="Z59" s="251">
        <f>SUM(AA59:AB59)</f>
        <v>11</v>
      </c>
      <c r="AA59" s="251">
        <f>AC59+AE59+AG59</f>
        <v>6</v>
      </c>
      <c r="AB59" s="251">
        <f>AD59+AF59+AH59</f>
        <v>5</v>
      </c>
      <c r="AC59" s="251">
        <v>4</v>
      </c>
      <c r="AD59" s="251">
        <v>3</v>
      </c>
      <c r="AE59" s="251">
        <v>2</v>
      </c>
      <c r="AF59" s="251">
        <v>2</v>
      </c>
      <c r="AG59" s="251">
        <v>0</v>
      </c>
      <c r="AH59" s="251">
        <v>0</v>
      </c>
      <c r="AI59" s="251">
        <f>SUM(AJ59:AK59)</f>
        <v>12</v>
      </c>
      <c r="AJ59" s="251">
        <f>AL59+AN59+AP59+AR59</f>
        <v>8</v>
      </c>
      <c r="AK59" s="251">
        <f>AM59+AO59+AQ59+AS59</f>
        <v>4</v>
      </c>
      <c r="AL59" s="251">
        <v>6</v>
      </c>
      <c r="AM59" s="251">
        <v>1</v>
      </c>
      <c r="AN59" s="251">
        <v>2</v>
      </c>
      <c r="AO59" s="251">
        <v>2</v>
      </c>
      <c r="AP59" s="251">
        <v>0</v>
      </c>
      <c r="AQ59" s="251">
        <v>1</v>
      </c>
      <c r="AR59" s="251">
        <v>0</v>
      </c>
      <c r="AS59" s="251">
        <v>0</v>
      </c>
      <c r="AT59" s="251">
        <f>SUM(AU59:AV59)</f>
        <v>4</v>
      </c>
      <c r="AU59" s="251">
        <v>4</v>
      </c>
      <c r="AV59" s="251">
        <v>0</v>
      </c>
      <c r="AW59" s="251">
        <v>102</v>
      </c>
      <c r="AX59" s="252">
        <v>5.4</v>
      </c>
      <c r="AY59" s="109" t="s">
        <v>52</v>
      </c>
      <c r="AZ59" s="111"/>
      <c r="BB59" s="204">
        <v>74</v>
      </c>
      <c r="BC59" s="204"/>
      <c r="BD59" s="204">
        <v>0</v>
      </c>
      <c r="BE59" s="50">
        <f t="shared" si="5"/>
        <v>74</v>
      </c>
      <c r="BF59" s="165">
        <f t="shared" si="6"/>
        <v>5.4</v>
      </c>
    </row>
    <row r="60" spans="1:58" s="114" customFormat="1" ht="20.25" customHeight="1">
      <c r="A60" s="111"/>
      <c r="B60" s="115" t="s">
        <v>64</v>
      </c>
      <c r="C60" s="251">
        <f>SUM(D60:E60)</f>
        <v>111</v>
      </c>
      <c r="D60" s="251">
        <f>G60+J60+M60+P60+AA60+AJ60</f>
        <v>69</v>
      </c>
      <c r="E60" s="251">
        <f>H60+K60+N60+Q60+AB60+AK60</f>
        <v>42</v>
      </c>
      <c r="F60" s="251">
        <f>SUM(G60:H60)</f>
        <v>9</v>
      </c>
      <c r="G60" s="251">
        <v>7</v>
      </c>
      <c r="H60" s="251">
        <v>2</v>
      </c>
      <c r="I60" s="251">
        <f>SUM(J60:K60)</f>
        <v>18</v>
      </c>
      <c r="J60" s="251">
        <v>13</v>
      </c>
      <c r="K60" s="251">
        <v>5</v>
      </c>
      <c r="L60" s="251">
        <f>SUM(M60:N60)</f>
        <v>18</v>
      </c>
      <c r="M60" s="251">
        <v>11</v>
      </c>
      <c r="N60" s="251">
        <v>7</v>
      </c>
      <c r="O60" s="251">
        <f>SUM(P60:Q60)</f>
        <v>20</v>
      </c>
      <c r="P60" s="251">
        <f>R60+T60+V60+X60</f>
        <v>12</v>
      </c>
      <c r="Q60" s="251">
        <f>S60+U60+W60+Y60</f>
        <v>8</v>
      </c>
      <c r="R60" s="251">
        <v>7</v>
      </c>
      <c r="S60" s="251">
        <v>4</v>
      </c>
      <c r="T60" s="251">
        <v>0</v>
      </c>
      <c r="U60" s="251">
        <v>0</v>
      </c>
      <c r="V60" s="251">
        <v>2</v>
      </c>
      <c r="W60" s="251">
        <v>2</v>
      </c>
      <c r="X60" s="251">
        <v>3</v>
      </c>
      <c r="Y60" s="251">
        <v>2</v>
      </c>
      <c r="Z60" s="251">
        <f>SUM(AA60:AB60)</f>
        <v>23</v>
      </c>
      <c r="AA60" s="251">
        <f>AC60+AE60+AG60</f>
        <v>12</v>
      </c>
      <c r="AB60" s="251">
        <f>AD60+AF60+AH60</f>
        <v>11</v>
      </c>
      <c r="AC60" s="251">
        <v>8</v>
      </c>
      <c r="AD60" s="251">
        <v>7</v>
      </c>
      <c r="AE60" s="251">
        <v>4</v>
      </c>
      <c r="AF60" s="251">
        <v>3</v>
      </c>
      <c r="AG60" s="251">
        <v>0</v>
      </c>
      <c r="AH60" s="251">
        <v>1</v>
      </c>
      <c r="AI60" s="251">
        <f>SUM(AJ60:AK60)</f>
        <v>23</v>
      </c>
      <c r="AJ60" s="251">
        <f>AL60+AN60+AP60+AR60</f>
        <v>14</v>
      </c>
      <c r="AK60" s="251">
        <f>AM60+AO60+AQ60+AS60</f>
        <v>9</v>
      </c>
      <c r="AL60" s="251">
        <v>11</v>
      </c>
      <c r="AM60" s="251">
        <v>4</v>
      </c>
      <c r="AN60" s="251">
        <v>3</v>
      </c>
      <c r="AO60" s="251">
        <v>2</v>
      </c>
      <c r="AP60" s="251">
        <v>0</v>
      </c>
      <c r="AQ60" s="251">
        <v>2</v>
      </c>
      <c r="AR60" s="251">
        <v>0</v>
      </c>
      <c r="AS60" s="251">
        <v>1</v>
      </c>
      <c r="AT60" s="251">
        <f>SUM(AU60:AV60)</f>
        <v>23</v>
      </c>
      <c r="AU60" s="251">
        <v>13</v>
      </c>
      <c r="AV60" s="251">
        <v>10</v>
      </c>
      <c r="AW60" s="251">
        <v>121</v>
      </c>
      <c r="AX60" s="252">
        <v>16.100000000000001</v>
      </c>
      <c r="AY60" s="109" t="s">
        <v>64</v>
      </c>
      <c r="AZ60" s="111"/>
      <c r="BB60" s="204">
        <v>140</v>
      </c>
      <c r="BC60" s="204"/>
      <c r="BD60" s="204">
        <v>3</v>
      </c>
      <c r="BE60" s="50">
        <f t="shared" si="5"/>
        <v>143</v>
      </c>
      <c r="BF60" s="164">
        <f t="shared" si="6"/>
        <v>16.100000000000001</v>
      </c>
    </row>
    <row r="61" spans="1:58" s="112" customFormat="1" ht="23.25" customHeight="1">
      <c r="A61" s="294" t="s">
        <v>71</v>
      </c>
      <c r="B61" s="356"/>
      <c r="C61" s="245">
        <f>SUM(C62)</f>
        <v>0</v>
      </c>
      <c r="D61" s="245">
        <f t="shared" ref="D61:AW61" si="45">SUM(D62)</f>
        <v>0</v>
      </c>
      <c r="E61" s="245">
        <f t="shared" si="45"/>
        <v>0</v>
      </c>
      <c r="F61" s="245">
        <f t="shared" si="45"/>
        <v>0</v>
      </c>
      <c r="G61" s="245">
        <f t="shared" si="45"/>
        <v>0</v>
      </c>
      <c r="H61" s="245">
        <f t="shared" si="45"/>
        <v>0</v>
      </c>
      <c r="I61" s="245">
        <f>SUM(I62)</f>
        <v>0</v>
      </c>
      <c r="J61" s="245">
        <f t="shared" si="45"/>
        <v>0</v>
      </c>
      <c r="K61" s="245">
        <f t="shared" si="45"/>
        <v>0</v>
      </c>
      <c r="L61" s="245">
        <f t="shared" si="45"/>
        <v>0</v>
      </c>
      <c r="M61" s="245">
        <f t="shared" si="45"/>
        <v>0</v>
      </c>
      <c r="N61" s="245">
        <f t="shared" si="45"/>
        <v>0</v>
      </c>
      <c r="O61" s="245">
        <f t="shared" si="45"/>
        <v>0</v>
      </c>
      <c r="P61" s="245">
        <f t="shared" si="45"/>
        <v>0</v>
      </c>
      <c r="Q61" s="245">
        <f t="shared" si="45"/>
        <v>0</v>
      </c>
      <c r="R61" s="245">
        <f t="shared" si="45"/>
        <v>0</v>
      </c>
      <c r="S61" s="245">
        <f t="shared" si="45"/>
        <v>0</v>
      </c>
      <c r="T61" s="245">
        <f t="shared" si="45"/>
        <v>0</v>
      </c>
      <c r="U61" s="245">
        <f t="shared" si="45"/>
        <v>0</v>
      </c>
      <c r="V61" s="245">
        <f t="shared" si="45"/>
        <v>0</v>
      </c>
      <c r="W61" s="245">
        <f t="shared" si="45"/>
        <v>0</v>
      </c>
      <c r="X61" s="245">
        <f t="shared" si="45"/>
        <v>0</v>
      </c>
      <c r="Y61" s="245">
        <f t="shared" si="45"/>
        <v>0</v>
      </c>
      <c r="Z61" s="245">
        <f t="shared" si="45"/>
        <v>0</v>
      </c>
      <c r="AA61" s="245">
        <f t="shared" si="45"/>
        <v>0</v>
      </c>
      <c r="AB61" s="245">
        <f t="shared" si="45"/>
        <v>0</v>
      </c>
      <c r="AC61" s="245">
        <f t="shared" si="45"/>
        <v>0</v>
      </c>
      <c r="AD61" s="245">
        <f t="shared" si="45"/>
        <v>0</v>
      </c>
      <c r="AE61" s="245">
        <f t="shared" si="45"/>
        <v>0</v>
      </c>
      <c r="AF61" s="245">
        <f t="shared" si="45"/>
        <v>0</v>
      </c>
      <c r="AG61" s="245">
        <f t="shared" si="45"/>
        <v>0</v>
      </c>
      <c r="AH61" s="245">
        <f t="shared" si="45"/>
        <v>0</v>
      </c>
      <c r="AI61" s="245">
        <f t="shared" si="45"/>
        <v>0</v>
      </c>
      <c r="AJ61" s="245">
        <f t="shared" si="45"/>
        <v>0</v>
      </c>
      <c r="AK61" s="245">
        <f t="shared" si="45"/>
        <v>0</v>
      </c>
      <c r="AL61" s="245">
        <f t="shared" si="45"/>
        <v>0</v>
      </c>
      <c r="AM61" s="245">
        <f t="shared" si="45"/>
        <v>0</v>
      </c>
      <c r="AN61" s="245">
        <f t="shared" si="45"/>
        <v>0</v>
      </c>
      <c r="AO61" s="245">
        <f t="shared" si="45"/>
        <v>0</v>
      </c>
      <c r="AP61" s="245">
        <f t="shared" si="45"/>
        <v>0</v>
      </c>
      <c r="AQ61" s="245">
        <f t="shared" si="45"/>
        <v>0</v>
      </c>
      <c r="AR61" s="245">
        <f t="shared" si="45"/>
        <v>0</v>
      </c>
      <c r="AS61" s="245">
        <f t="shared" si="45"/>
        <v>0</v>
      </c>
      <c r="AT61" s="245">
        <f t="shared" si="45"/>
        <v>0</v>
      </c>
      <c r="AU61" s="245">
        <f t="shared" si="45"/>
        <v>0</v>
      </c>
      <c r="AV61" s="245">
        <f t="shared" si="45"/>
        <v>0</v>
      </c>
      <c r="AW61" s="245">
        <f t="shared" si="45"/>
        <v>0</v>
      </c>
      <c r="AX61" s="247">
        <v>0</v>
      </c>
      <c r="AY61" s="296" t="s">
        <v>71</v>
      </c>
      <c r="AZ61" s="339"/>
      <c r="BB61" s="204">
        <f>BB62</f>
        <v>35</v>
      </c>
      <c r="BC61" s="204"/>
      <c r="BD61" s="204"/>
      <c r="BE61" s="50">
        <f t="shared" si="5"/>
        <v>35</v>
      </c>
      <c r="BF61" s="164">
        <f t="shared" si="6"/>
        <v>0</v>
      </c>
    </row>
    <row r="62" spans="1:58" s="114" customFormat="1" ht="20.25" customHeight="1">
      <c r="A62" s="111"/>
      <c r="B62" s="115" t="s">
        <v>53</v>
      </c>
      <c r="C62" s="251">
        <f>SUM(D62:E62)</f>
        <v>0</v>
      </c>
      <c r="D62" s="251">
        <f>G62+J62+M62+P62+AA62+AJ62</f>
        <v>0</v>
      </c>
      <c r="E62" s="251">
        <f>H62+K62+N62+Q62+AB62+AK62</f>
        <v>0</v>
      </c>
      <c r="F62" s="251">
        <f>SUM(G62:H62)</f>
        <v>0</v>
      </c>
      <c r="G62" s="251">
        <v>0</v>
      </c>
      <c r="H62" s="251">
        <v>0</v>
      </c>
      <c r="I62" s="251">
        <f>SUM(J62:K62)</f>
        <v>0</v>
      </c>
      <c r="J62" s="251">
        <v>0</v>
      </c>
      <c r="K62" s="251">
        <v>0</v>
      </c>
      <c r="L62" s="251">
        <f>SUM(M62:N62)</f>
        <v>0</v>
      </c>
      <c r="M62" s="251">
        <v>0</v>
      </c>
      <c r="N62" s="251">
        <v>0</v>
      </c>
      <c r="O62" s="251">
        <f>SUM(P62:Q62)</f>
        <v>0</v>
      </c>
      <c r="P62" s="251">
        <f>R62+T62+V62+X62</f>
        <v>0</v>
      </c>
      <c r="Q62" s="251">
        <f>S62+U62+W62+Y62</f>
        <v>0</v>
      </c>
      <c r="R62" s="251">
        <v>0</v>
      </c>
      <c r="S62" s="251">
        <v>0</v>
      </c>
      <c r="T62" s="251">
        <v>0</v>
      </c>
      <c r="U62" s="251">
        <v>0</v>
      </c>
      <c r="V62" s="251">
        <v>0</v>
      </c>
      <c r="W62" s="251">
        <v>0</v>
      </c>
      <c r="X62" s="251">
        <v>0</v>
      </c>
      <c r="Y62" s="251">
        <v>0</v>
      </c>
      <c r="Z62" s="251">
        <f>SUM(AA62:AB62)</f>
        <v>0</v>
      </c>
      <c r="AA62" s="251">
        <f>AC62+AE62+AG62</f>
        <v>0</v>
      </c>
      <c r="AB62" s="251">
        <f>AD62+AF62+AH62</f>
        <v>0</v>
      </c>
      <c r="AC62" s="251">
        <v>0</v>
      </c>
      <c r="AD62" s="251">
        <v>0</v>
      </c>
      <c r="AE62" s="251">
        <v>0</v>
      </c>
      <c r="AF62" s="251">
        <v>0</v>
      </c>
      <c r="AG62" s="251">
        <v>0</v>
      </c>
      <c r="AH62" s="251">
        <v>0</v>
      </c>
      <c r="AI62" s="251">
        <f>SUM(AJ62:AK62)</f>
        <v>0</v>
      </c>
      <c r="AJ62" s="251">
        <f>AL62+AN62+AP62+AR62</f>
        <v>0</v>
      </c>
      <c r="AK62" s="251">
        <f>AM62+AO62+AQ62+AS62</f>
        <v>0</v>
      </c>
      <c r="AL62" s="251">
        <v>0</v>
      </c>
      <c r="AM62" s="251">
        <v>0</v>
      </c>
      <c r="AN62" s="251">
        <v>0</v>
      </c>
      <c r="AO62" s="251">
        <v>0</v>
      </c>
      <c r="AP62" s="251">
        <v>0</v>
      </c>
      <c r="AQ62" s="251">
        <v>0</v>
      </c>
      <c r="AR62" s="251">
        <v>0</v>
      </c>
      <c r="AS62" s="251">
        <v>0</v>
      </c>
      <c r="AT62" s="251">
        <f>SUM(AU62:AV62)</f>
        <v>0</v>
      </c>
      <c r="AU62" s="251">
        <v>0</v>
      </c>
      <c r="AV62" s="251">
        <v>0</v>
      </c>
      <c r="AW62" s="251">
        <v>0</v>
      </c>
      <c r="AX62" s="252">
        <v>0</v>
      </c>
      <c r="AY62" s="109" t="s">
        <v>53</v>
      </c>
      <c r="AZ62" s="111"/>
      <c r="BB62" s="204">
        <v>35</v>
      </c>
      <c r="BC62" s="204"/>
      <c r="BD62" s="204"/>
      <c r="BE62" s="50">
        <f t="shared" si="5"/>
        <v>35</v>
      </c>
      <c r="BF62" s="165">
        <f t="shared" si="6"/>
        <v>0</v>
      </c>
    </row>
    <row r="63" spans="1:58" s="116" customFormat="1" ht="23.25" customHeight="1">
      <c r="A63" s="294" t="s">
        <v>72</v>
      </c>
      <c r="B63" s="357"/>
      <c r="C63" s="245">
        <f>SUM(C64)</f>
        <v>0</v>
      </c>
      <c r="D63" s="245">
        <f t="shared" ref="D63:AW63" si="46">SUM(D64)</f>
        <v>0</v>
      </c>
      <c r="E63" s="245">
        <f t="shared" si="46"/>
        <v>0</v>
      </c>
      <c r="F63" s="245">
        <f t="shared" si="46"/>
        <v>0</v>
      </c>
      <c r="G63" s="245">
        <f t="shared" si="46"/>
        <v>0</v>
      </c>
      <c r="H63" s="245">
        <f t="shared" si="46"/>
        <v>0</v>
      </c>
      <c r="I63" s="245">
        <f>SUM(I64)</f>
        <v>0</v>
      </c>
      <c r="J63" s="245">
        <f t="shared" si="46"/>
        <v>0</v>
      </c>
      <c r="K63" s="245">
        <f t="shared" si="46"/>
        <v>0</v>
      </c>
      <c r="L63" s="245">
        <f t="shared" si="46"/>
        <v>0</v>
      </c>
      <c r="M63" s="245">
        <f t="shared" si="46"/>
        <v>0</v>
      </c>
      <c r="N63" s="245">
        <f t="shared" si="46"/>
        <v>0</v>
      </c>
      <c r="O63" s="245">
        <f t="shared" si="46"/>
        <v>0</v>
      </c>
      <c r="P63" s="245">
        <f t="shared" si="46"/>
        <v>0</v>
      </c>
      <c r="Q63" s="245">
        <f t="shared" si="46"/>
        <v>0</v>
      </c>
      <c r="R63" s="245">
        <f t="shared" si="46"/>
        <v>0</v>
      </c>
      <c r="S63" s="245">
        <f t="shared" si="46"/>
        <v>0</v>
      </c>
      <c r="T63" s="245">
        <f t="shared" si="46"/>
        <v>0</v>
      </c>
      <c r="U63" s="245">
        <f t="shared" si="46"/>
        <v>0</v>
      </c>
      <c r="V63" s="245">
        <f t="shared" si="46"/>
        <v>0</v>
      </c>
      <c r="W63" s="245">
        <f t="shared" si="46"/>
        <v>0</v>
      </c>
      <c r="X63" s="245">
        <f t="shared" si="46"/>
        <v>0</v>
      </c>
      <c r="Y63" s="245">
        <f t="shared" si="46"/>
        <v>0</v>
      </c>
      <c r="Z63" s="245">
        <f t="shared" si="46"/>
        <v>0</v>
      </c>
      <c r="AA63" s="245">
        <f t="shared" si="46"/>
        <v>0</v>
      </c>
      <c r="AB63" s="245">
        <f t="shared" si="46"/>
        <v>0</v>
      </c>
      <c r="AC63" s="245">
        <f t="shared" si="46"/>
        <v>0</v>
      </c>
      <c r="AD63" s="245">
        <f t="shared" si="46"/>
        <v>0</v>
      </c>
      <c r="AE63" s="245">
        <f t="shared" si="46"/>
        <v>0</v>
      </c>
      <c r="AF63" s="245">
        <f t="shared" si="46"/>
        <v>0</v>
      </c>
      <c r="AG63" s="245">
        <f t="shared" si="46"/>
        <v>0</v>
      </c>
      <c r="AH63" s="245">
        <f t="shared" si="46"/>
        <v>0</v>
      </c>
      <c r="AI63" s="245">
        <f t="shared" si="46"/>
        <v>0</v>
      </c>
      <c r="AJ63" s="245">
        <f t="shared" si="46"/>
        <v>0</v>
      </c>
      <c r="AK63" s="245">
        <f t="shared" si="46"/>
        <v>0</v>
      </c>
      <c r="AL63" s="245">
        <f t="shared" si="46"/>
        <v>0</v>
      </c>
      <c r="AM63" s="245">
        <f t="shared" si="46"/>
        <v>0</v>
      </c>
      <c r="AN63" s="245">
        <f t="shared" si="46"/>
        <v>0</v>
      </c>
      <c r="AO63" s="245">
        <f t="shared" si="46"/>
        <v>0</v>
      </c>
      <c r="AP63" s="245">
        <f t="shared" si="46"/>
        <v>0</v>
      </c>
      <c r="AQ63" s="245">
        <f t="shared" si="46"/>
        <v>0</v>
      </c>
      <c r="AR63" s="245">
        <f t="shared" si="46"/>
        <v>0</v>
      </c>
      <c r="AS63" s="245">
        <f t="shared" si="46"/>
        <v>0</v>
      </c>
      <c r="AT63" s="245">
        <f t="shared" si="46"/>
        <v>0</v>
      </c>
      <c r="AU63" s="245">
        <f t="shared" si="46"/>
        <v>0</v>
      </c>
      <c r="AV63" s="245">
        <f t="shared" si="46"/>
        <v>0</v>
      </c>
      <c r="AW63" s="245">
        <f t="shared" si="46"/>
        <v>0</v>
      </c>
      <c r="AX63" s="247">
        <v>0</v>
      </c>
      <c r="AY63" s="296" t="s">
        <v>72</v>
      </c>
      <c r="AZ63" s="297"/>
      <c r="BB63" s="205">
        <f>BB64</f>
        <v>65</v>
      </c>
      <c r="BC63" s="205"/>
      <c r="BD63" s="205"/>
      <c r="BE63" s="50">
        <f t="shared" si="5"/>
        <v>65</v>
      </c>
      <c r="BF63" s="164">
        <f t="shared" si="6"/>
        <v>0</v>
      </c>
    </row>
    <row r="64" spans="1:58" s="117" customFormat="1" ht="20.25" customHeight="1">
      <c r="A64" s="111"/>
      <c r="B64" s="115" t="s">
        <v>65</v>
      </c>
      <c r="C64" s="251">
        <f>SUM(D64:E64)</f>
        <v>0</v>
      </c>
      <c r="D64" s="251">
        <f>G64+J64+M64+P64+AA64+AJ64</f>
        <v>0</v>
      </c>
      <c r="E64" s="251">
        <f>H64+K64+N64+Q64+AB64+AK64</f>
        <v>0</v>
      </c>
      <c r="F64" s="251">
        <f>SUM(G64:H64)</f>
        <v>0</v>
      </c>
      <c r="G64" s="251">
        <v>0</v>
      </c>
      <c r="H64" s="251">
        <v>0</v>
      </c>
      <c r="I64" s="251">
        <f>SUM(J64:K64)</f>
        <v>0</v>
      </c>
      <c r="J64" s="251">
        <v>0</v>
      </c>
      <c r="K64" s="251">
        <v>0</v>
      </c>
      <c r="L64" s="251">
        <f>SUM(M64:N64)</f>
        <v>0</v>
      </c>
      <c r="M64" s="251">
        <v>0</v>
      </c>
      <c r="N64" s="251">
        <v>0</v>
      </c>
      <c r="O64" s="251">
        <f>SUM(P64:Q64)</f>
        <v>0</v>
      </c>
      <c r="P64" s="251">
        <f>R64+T64+V64+X64</f>
        <v>0</v>
      </c>
      <c r="Q64" s="251">
        <f>S64+U64+W64+Y64</f>
        <v>0</v>
      </c>
      <c r="R64" s="251">
        <v>0</v>
      </c>
      <c r="S64" s="251">
        <v>0</v>
      </c>
      <c r="T64" s="251">
        <v>0</v>
      </c>
      <c r="U64" s="251">
        <v>0</v>
      </c>
      <c r="V64" s="251">
        <v>0</v>
      </c>
      <c r="W64" s="251">
        <v>0</v>
      </c>
      <c r="X64" s="251">
        <v>0</v>
      </c>
      <c r="Y64" s="251">
        <v>0</v>
      </c>
      <c r="Z64" s="251">
        <f>SUM(AA64:AB64)</f>
        <v>0</v>
      </c>
      <c r="AA64" s="251">
        <f>AC64+AE64+AG64</f>
        <v>0</v>
      </c>
      <c r="AB64" s="251">
        <f>AD64+AF64+AH64</f>
        <v>0</v>
      </c>
      <c r="AC64" s="251">
        <v>0</v>
      </c>
      <c r="AD64" s="251">
        <v>0</v>
      </c>
      <c r="AE64" s="251">
        <v>0</v>
      </c>
      <c r="AF64" s="251">
        <v>0</v>
      </c>
      <c r="AG64" s="251">
        <v>0</v>
      </c>
      <c r="AH64" s="251">
        <v>0</v>
      </c>
      <c r="AI64" s="251">
        <f>SUM(AJ64:AK64)</f>
        <v>0</v>
      </c>
      <c r="AJ64" s="251">
        <f>AL64+AN64+AP64+AR64</f>
        <v>0</v>
      </c>
      <c r="AK64" s="251">
        <f>AM64+AO64+AQ64+AS64</f>
        <v>0</v>
      </c>
      <c r="AL64" s="251">
        <v>0</v>
      </c>
      <c r="AM64" s="251">
        <v>0</v>
      </c>
      <c r="AN64" s="251">
        <v>0</v>
      </c>
      <c r="AO64" s="251">
        <v>0</v>
      </c>
      <c r="AP64" s="251">
        <v>0</v>
      </c>
      <c r="AQ64" s="251">
        <v>0</v>
      </c>
      <c r="AR64" s="251">
        <v>0</v>
      </c>
      <c r="AS64" s="251">
        <v>0</v>
      </c>
      <c r="AT64" s="251">
        <f>SUM(AU64:AV64)</f>
        <v>0</v>
      </c>
      <c r="AU64" s="251">
        <v>0</v>
      </c>
      <c r="AV64" s="251">
        <v>0</v>
      </c>
      <c r="AW64" s="251">
        <v>0</v>
      </c>
      <c r="AX64" s="252">
        <v>0</v>
      </c>
      <c r="AY64" s="109" t="s">
        <v>65</v>
      </c>
      <c r="AZ64" s="111"/>
      <c r="BB64" s="205">
        <v>65</v>
      </c>
      <c r="BC64" s="205"/>
      <c r="BD64" s="205"/>
      <c r="BE64" s="50">
        <f t="shared" si="5"/>
        <v>65</v>
      </c>
      <c r="BF64" s="168">
        <f t="shared" si="6"/>
        <v>0</v>
      </c>
    </row>
    <row r="65" spans="1:58" s="25" customFormat="1" ht="20.25" customHeight="1">
      <c r="A65" s="24"/>
      <c r="B65" s="32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33"/>
      <c r="AD65" s="24"/>
      <c r="AE65" s="24"/>
      <c r="AF65" s="24"/>
      <c r="AG65" s="41"/>
      <c r="AH65" s="41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66"/>
      <c r="AZ65" s="24"/>
      <c r="BE65" s="50"/>
      <c r="BF65" s="169"/>
    </row>
    <row r="66" spans="1:58" ht="13.5" customHeight="1">
      <c r="B66" s="34"/>
      <c r="C66" s="34"/>
      <c r="D66" s="34"/>
      <c r="E66" s="34"/>
      <c r="F66" s="34"/>
      <c r="G66" s="34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6"/>
      <c r="AY66" s="90"/>
      <c r="AZ66" s="91"/>
      <c r="BB66" s="25"/>
      <c r="BC66" s="25"/>
      <c r="BD66" s="25"/>
      <c r="BE66" s="25"/>
      <c r="BF66" s="167"/>
    </row>
    <row r="67" spans="1:58" ht="13.5" customHeight="1">
      <c r="B67" s="34"/>
      <c r="C67" s="34"/>
      <c r="D67" s="34"/>
      <c r="E67" s="34"/>
      <c r="F67" s="25"/>
      <c r="G67" s="25"/>
      <c r="AY67" s="90"/>
      <c r="AZ67" s="91"/>
    </row>
    <row r="68" spans="1:58" ht="13.5" customHeight="1">
      <c r="B68" s="35"/>
      <c r="C68" s="35"/>
      <c r="D68" s="35"/>
      <c r="E68" s="35"/>
      <c r="AY68" s="92"/>
      <c r="AZ68" s="91"/>
    </row>
    <row r="69" spans="1:58" ht="13.5" customHeight="1">
      <c r="B69" s="35"/>
      <c r="C69" s="35"/>
      <c r="D69" s="35"/>
      <c r="E69" s="35"/>
      <c r="AY69" s="92"/>
      <c r="AZ69" s="91"/>
    </row>
    <row r="70" spans="1:58" ht="13.5" customHeight="1">
      <c r="B70" s="35"/>
      <c r="C70" s="35"/>
      <c r="D70" s="35"/>
      <c r="E70" s="35"/>
      <c r="AY70" s="92"/>
      <c r="AZ70" s="91"/>
    </row>
    <row r="71" spans="1:58" ht="13.5" customHeight="1">
      <c r="B71" s="35"/>
      <c r="C71" s="35"/>
      <c r="D71" s="35"/>
      <c r="E71" s="35"/>
      <c r="AY71" s="35"/>
    </row>
    <row r="72" spans="1:58" ht="13.5" customHeight="1">
      <c r="B72" s="35"/>
      <c r="C72" s="35"/>
      <c r="D72" s="35"/>
      <c r="E72" s="35"/>
      <c r="AY72" s="35"/>
    </row>
    <row r="73" spans="1:58" ht="13.5" customHeight="1">
      <c r="B73" s="35"/>
      <c r="C73" s="35"/>
      <c r="D73" s="35"/>
      <c r="E73" s="35"/>
      <c r="AY73" s="35"/>
    </row>
    <row r="74" spans="1:58" ht="13.5" customHeight="1">
      <c r="B74" s="35"/>
      <c r="C74" s="35"/>
      <c r="D74" s="35"/>
      <c r="E74" s="35"/>
      <c r="AY74" s="35"/>
    </row>
    <row r="75" spans="1:58" ht="13.5" customHeight="1">
      <c r="B75" s="35"/>
      <c r="C75" s="35"/>
      <c r="D75" s="35"/>
      <c r="E75" s="35"/>
      <c r="AY75" s="35"/>
    </row>
    <row r="76" spans="1:58" ht="13.5" customHeight="1">
      <c r="B76" s="35"/>
      <c r="C76" s="35"/>
      <c r="D76" s="35"/>
      <c r="E76" s="35"/>
      <c r="AY76" s="35"/>
    </row>
    <row r="77" spans="1:58" ht="13.5" customHeight="1">
      <c r="B77" s="35"/>
      <c r="C77" s="35"/>
      <c r="D77" s="35"/>
      <c r="E77" s="35"/>
      <c r="AY77" s="35"/>
    </row>
    <row r="78" spans="1:58" ht="13.5" customHeight="1">
      <c r="B78" s="35"/>
      <c r="C78" s="35"/>
      <c r="D78" s="35"/>
      <c r="E78" s="35"/>
      <c r="AY78" s="35"/>
    </row>
    <row r="79" spans="1:58" ht="13.5" customHeight="1">
      <c r="B79" s="35"/>
      <c r="C79" s="35"/>
      <c r="D79" s="35"/>
      <c r="E79" s="35"/>
      <c r="AY79" s="35"/>
    </row>
    <row r="80" spans="1:58" ht="13.5" customHeight="1">
      <c r="B80" s="35"/>
      <c r="C80" s="35"/>
      <c r="D80" s="35"/>
      <c r="E80" s="35"/>
      <c r="AY80" s="35"/>
    </row>
  </sheetData>
  <mergeCells count="49">
    <mergeCell ref="AT4:AV5"/>
    <mergeCell ref="Z5:AB5"/>
    <mergeCell ref="AI5:AK5"/>
    <mergeCell ref="A42:B42"/>
    <mergeCell ref="A44:B44"/>
    <mergeCell ref="Z4:AH4"/>
    <mergeCell ref="AI4:AS4"/>
    <mergeCell ref="F4:H5"/>
    <mergeCell ref="I4:K5"/>
    <mergeCell ref="L4:N5"/>
    <mergeCell ref="O4:Y4"/>
    <mergeCell ref="R5:S5"/>
    <mergeCell ref="A4:B6"/>
    <mergeCell ref="AC5:AD5"/>
    <mergeCell ref="AE5:AF5"/>
    <mergeCell ref="AG5:AH5"/>
    <mergeCell ref="A61:B61"/>
    <mergeCell ref="A63:B63"/>
    <mergeCell ref="A55:B55"/>
    <mergeCell ref="A58:B58"/>
    <mergeCell ref="A47:B47"/>
    <mergeCell ref="A51:B51"/>
    <mergeCell ref="A1:Y1"/>
    <mergeCell ref="AY14:AZ14"/>
    <mergeCell ref="AY34:AZ34"/>
    <mergeCell ref="AY37:AZ37"/>
    <mergeCell ref="O5:Q5"/>
    <mergeCell ref="A34:B34"/>
    <mergeCell ref="A37:B37"/>
    <mergeCell ref="A14:B14"/>
    <mergeCell ref="C4:E5"/>
    <mergeCell ref="AL5:AM5"/>
    <mergeCell ref="AN5:AO5"/>
    <mergeCell ref="AP5:AQ5"/>
    <mergeCell ref="AR5:AS5"/>
    <mergeCell ref="T5:U5"/>
    <mergeCell ref="V5:W5"/>
    <mergeCell ref="X5:Y5"/>
    <mergeCell ref="AY61:AZ61"/>
    <mergeCell ref="AY63:AZ63"/>
    <mergeCell ref="AW4:AW6"/>
    <mergeCell ref="AX4:AX6"/>
    <mergeCell ref="AY42:AZ42"/>
    <mergeCell ref="AY44:AZ44"/>
    <mergeCell ref="AY47:AZ47"/>
    <mergeCell ref="AY51:AZ51"/>
    <mergeCell ref="AY55:AZ55"/>
    <mergeCell ref="AY58:AZ58"/>
    <mergeCell ref="AY4:AZ6"/>
  </mergeCells>
  <phoneticPr fontId="17"/>
  <printOptions horizontalCentered="1" gridLinesSet="0"/>
  <pageMargins left="0.59055118110236227" right="0.59055118110236227" top="0.78740157480314965" bottom="0.78740157480314965" header="0.31496062992125984" footer="0.31496062992125984"/>
  <pageSetup paperSize="8" scale="59" orientation="landscape" r:id="rId1"/>
  <headerFooter alignWithMargins="0"/>
  <colBreaks count="1" manualBreakCount="1">
    <brk id="2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syncVertical="1" syncRef="C8" transitionEvaluation="1" codeName="Sheet3">
    <tabColor theme="3" tint="0.59999389629810485"/>
    <pageSetUpPr fitToPage="1"/>
  </sheetPr>
  <dimension ref="A1:AU66"/>
  <sheetViews>
    <sheetView showGridLines="0" zoomScaleNormal="100" zoomScaleSheetLayoutView="96" workbookViewId="0">
      <pane xSplit="2" ySplit="7" topLeftCell="C8" activePane="bottomRight" state="frozen"/>
      <selection activeCell="D28" sqref="D28"/>
      <selection pane="topRight" activeCell="D28" sqref="D28"/>
      <selection pane="bottomLeft" activeCell="D28" sqref="D28"/>
      <selection pane="bottomRight" activeCell="D28" sqref="D28"/>
    </sheetView>
  </sheetViews>
  <sheetFormatPr defaultColWidth="8.75" defaultRowHeight="11.65" customHeight="1"/>
  <cols>
    <col min="1" max="1" width="1.375" style="39" customWidth="1"/>
    <col min="2" max="2" width="8.75" style="39" customWidth="1"/>
    <col min="3" max="5" width="6.25" style="39" customWidth="1"/>
    <col min="6" max="15" width="5" style="39" customWidth="1"/>
    <col min="16" max="17" width="6.25" style="39" customWidth="1"/>
    <col min="18" max="29" width="5" style="39" customWidth="1"/>
    <col min="30" max="30" width="5" style="38" customWidth="1"/>
    <col min="31" max="40" width="5" style="39" customWidth="1"/>
    <col min="41" max="45" width="6.25" style="39" customWidth="1"/>
    <col min="46" max="46" width="8.75" style="40" customWidth="1"/>
    <col min="47" max="47" width="1.375" style="40" customWidth="1"/>
    <col min="48" max="16384" width="8.75" style="39"/>
  </cols>
  <sheetData>
    <row r="1" spans="1:47" s="23" customFormat="1" ht="16.5" customHeight="1">
      <c r="A1" s="370" t="s">
        <v>169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  <c r="P1" s="370"/>
      <c r="Q1" s="370"/>
      <c r="R1" s="370"/>
      <c r="S1" s="370"/>
      <c r="T1" s="370"/>
      <c r="U1" s="370"/>
      <c r="V1" s="370"/>
      <c r="W1" s="370"/>
      <c r="X1" s="21"/>
      <c r="Y1" s="21"/>
      <c r="Z1" s="21"/>
      <c r="AA1" s="21"/>
      <c r="AB1" s="21"/>
      <c r="AC1" s="21"/>
      <c r="AD1" s="69"/>
      <c r="AT1" s="25"/>
      <c r="AU1" s="25"/>
    </row>
    <row r="2" spans="1:47" s="23" customFormat="1" ht="16.5" customHeight="1">
      <c r="A2" s="211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"/>
      <c r="Y2" s="21"/>
      <c r="Z2" s="21"/>
      <c r="AA2" s="21"/>
      <c r="AB2" s="21"/>
      <c r="AC2" s="21"/>
      <c r="AD2" s="69"/>
      <c r="AT2" s="25"/>
      <c r="AU2" s="25"/>
    </row>
    <row r="3" spans="1:47" s="23" customFormat="1" ht="16.5" customHeight="1">
      <c r="A3" s="5" t="s">
        <v>124</v>
      </c>
      <c r="C3" s="70"/>
      <c r="D3" s="70"/>
      <c r="E3" s="70"/>
      <c r="F3" s="71"/>
      <c r="G3" s="71"/>
      <c r="H3" s="71"/>
      <c r="I3" s="71"/>
      <c r="J3" s="71"/>
      <c r="K3" s="71"/>
      <c r="L3" s="71"/>
      <c r="M3" s="71"/>
      <c r="N3" s="71"/>
      <c r="O3" s="71"/>
      <c r="P3" s="24"/>
      <c r="Q3" s="71"/>
      <c r="S3" s="71"/>
      <c r="T3" s="71"/>
      <c r="U3" s="71"/>
      <c r="V3" s="71"/>
      <c r="W3" s="71"/>
      <c r="X3" s="71" t="s">
        <v>170</v>
      </c>
      <c r="Y3" s="26"/>
      <c r="Z3" s="26"/>
      <c r="AA3" s="26"/>
      <c r="AB3" s="26"/>
      <c r="AC3" s="26"/>
      <c r="AD3" s="72"/>
      <c r="AK3" s="73"/>
      <c r="AL3" s="73"/>
      <c r="AM3" s="73"/>
      <c r="AN3" s="73"/>
      <c r="AT3" s="178"/>
      <c r="AU3" s="177" t="s">
        <v>171</v>
      </c>
    </row>
    <row r="4" spans="1:47" s="23" customFormat="1" ht="16.5" customHeight="1">
      <c r="A4" s="344" t="s">
        <v>147</v>
      </c>
      <c r="B4" s="376"/>
      <c r="D4" s="213"/>
      <c r="E4" s="213"/>
      <c r="F4" s="213"/>
      <c r="G4" s="213"/>
      <c r="I4" s="93"/>
      <c r="J4" s="381" t="s">
        <v>126</v>
      </c>
      <c r="K4" s="381"/>
      <c r="L4" s="381"/>
      <c r="M4" s="381"/>
      <c r="N4" s="381"/>
      <c r="O4" s="381"/>
      <c r="P4" s="93"/>
      <c r="Q4" s="93"/>
      <c r="R4" s="213"/>
      <c r="S4" s="213"/>
      <c r="T4" s="213"/>
      <c r="U4" s="213"/>
      <c r="V4" s="213"/>
      <c r="W4" s="213"/>
      <c r="X4" s="213"/>
      <c r="Y4" s="213"/>
      <c r="Z4" s="213"/>
      <c r="AA4" s="213"/>
      <c r="AB4" s="213"/>
      <c r="AC4" s="213"/>
      <c r="AD4" s="74"/>
      <c r="AE4" s="213"/>
      <c r="AF4" s="409" t="s">
        <v>178</v>
      </c>
      <c r="AG4" s="364"/>
      <c r="AH4" s="364"/>
      <c r="AI4" s="364"/>
      <c r="AJ4" s="364"/>
      <c r="AK4" s="365"/>
      <c r="AL4" s="375" t="s">
        <v>177</v>
      </c>
      <c r="AM4" s="405"/>
      <c r="AN4" s="372"/>
      <c r="AO4" s="353" t="s">
        <v>179</v>
      </c>
      <c r="AP4" s="354"/>
      <c r="AQ4" s="354"/>
      <c r="AR4" s="354"/>
      <c r="AS4" s="355"/>
      <c r="AT4" s="343" t="s">
        <v>147</v>
      </c>
      <c r="AU4" s="398"/>
    </row>
    <row r="5" spans="1:47" s="75" customFormat="1" ht="16.5" customHeight="1">
      <c r="A5" s="377"/>
      <c r="B5" s="378"/>
      <c r="C5" s="371" t="s">
        <v>75</v>
      </c>
      <c r="D5" s="384"/>
      <c r="E5" s="385"/>
      <c r="F5" s="371" t="s">
        <v>143</v>
      </c>
      <c r="G5" s="372"/>
      <c r="H5" s="371" t="s">
        <v>144</v>
      </c>
      <c r="I5" s="372"/>
      <c r="J5" s="371" t="s">
        <v>145</v>
      </c>
      <c r="K5" s="372"/>
      <c r="L5" s="375" t="s">
        <v>172</v>
      </c>
      <c r="M5" s="372"/>
      <c r="N5" s="375" t="s">
        <v>173</v>
      </c>
      <c r="O5" s="372"/>
      <c r="P5" s="371" t="s">
        <v>115</v>
      </c>
      <c r="Q5" s="372"/>
      <c r="R5" s="371" t="s">
        <v>116</v>
      </c>
      <c r="S5" s="372"/>
      <c r="T5" s="375" t="s">
        <v>174</v>
      </c>
      <c r="U5" s="372"/>
      <c r="V5" s="371" t="s">
        <v>142</v>
      </c>
      <c r="W5" s="372"/>
      <c r="X5" s="371" t="s">
        <v>127</v>
      </c>
      <c r="Y5" s="372"/>
      <c r="Z5" s="375" t="s">
        <v>175</v>
      </c>
      <c r="AA5" s="372"/>
      <c r="AB5" s="371" t="s">
        <v>128</v>
      </c>
      <c r="AC5" s="372"/>
      <c r="AD5" s="371" t="s">
        <v>146</v>
      </c>
      <c r="AE5" s="405"/>
      <c r="AF5" s="371" t="s">
        <v>133</v>
      </c>
      <c r="AG5" s="372"/>
      <c r="AH5" s="371" t="s">
        <v>132</v>
      </c>
      <c r="AI5" s="372"/>
      <c r="AJ5" s="375" t="s">
        <v>176</v>
      </c>
      <c r="AK5" s="372"/>
      <c r="AL5" s="406"/>
      <c r="AM5" s="407"/>
      <c r="AN5" s="408"/>
      <c r="AO5" s="404" t="s">
        <v>75</v>
      </c>
      <c r="AP5" s="340" t="s">
        <v>129</v>
      </c>
      <c r="AQ5" s="340" t="s">
        <v>181</v>
      </c>
      <c r="AR5" s="340" t="s">
        <v>130</v>
      </c>
      <c r="AS5" s="401" t="s">
        <v>180</v>
      </c>
      <c r="AT5" s="399"/>
      <c r="AU5" s="377"/>
    </row>
    <row r="6" spans="1:47" s="75" customFormat="1" ht="16.5" customHeight="1">
      <c r="A6" s="377"/>
      <c r="B6" s="378"/>
      <c r="C6" s="386"/>
      <c r="D6" s="387"/>
      <c r="E6" s="388"/>
      <c r="F6" s="373"/>
      <c r="G6" s="374"/>
      <c r="H6" s="373"/>
      <c r="I6" s="374"/>
      <c r="J6" s="373"/>
      <c r="K6" s="374"/>
      <c r="L6" s="373"/>
      <c r="M6" s="374"/>
      <c r="N6" s="373"/>
      <c r="O6" s="374"/>
      <c r="P6" s="373"/>
      <c r="Q6" s="374"/>
      <c r="R6" s="373"/>
      <c r="S6" s="374"/>
      <c r="T6" s="373"/>
      <c r="U6" s="374"/>
      <c r="V6" s="373"/>
      <c r="W6" s="374"/>
      <c r="X6" s="373"/>
      <c r="Y6" s="374"/>
      <c r="Z6" s="373"/>
      <c r="AA6" s="374"/>
      <c r="AB6" s="373"/>
      <c r="AC6" s="374"/>
      <c r="AD6" s="373"/>
      <c r="AE6" s="410"/>
      <c r="AF6" s="373"/>
      <c r="AG6" s="374"/>
      <c r="AH6" s="373"/>
      <c r="AI6" s="374"/>
      <c r="AJ6" s="373"/>
      <c r="AK6" s="374"/>
      <c r="AL6" s="406"/>
      <c r="AM6" s="407"/>
      <c r="AN6" s="408"/>
      <c r="AO6" s="341"/>
      <c r="AP6" s="396"/>
      <c r="AQ6" s="396"/>
      <c r="AR6" s="396"/>
      <c r="AS6" s="402"/>
      <c r="AT6" s="399"/>
      <c r="AU6" s="377"/>
    </row>
    <row r="7" spans="1:47" s="23" customFormat="1" ht="16.5" customHeight="1">
      <c r="A7" s="379"/>
      <c r="B7" s="380"/>
      <c r="C7" s="212" t="s">
        <v>75</v>
      </c>
      <c r="D7" s="212" t="s">
        <v>113</v>
      </c>
      <c r="E7" s="212" t="s">
        <v>114</v>
      </c>
      <c r="F7" s="212" t="s">
        <v>113</v>
      </c>
      <c r="G7" s="212" t="s">
        <v>114</v>
      </c>
      <c r="H7" s="212" t="s">
        <v>113</v>
      </c>
      <c r="I7" s="212" t="s">
        <v>114</v>
      </c>
      <c r="J7" s="212" t="s">
        <v>113</v>
      </c>
      <c r="K7" s="212" t="s">
        <v>114</v>
      </c>
      <c r="L7" s="212" t="s">
        <v>113</v>
      </c>
      <c r="M7" s="212" t="s">
        <v>114</v>
      </c>
      <c r="N7" s="212" t="s">
        <v>113</v>
      </c>
      <c r="O7" s="212" t="s">
        <v>114</v>
      </c>
      <c r="P7" s="212" t="s">
        <v>113</v>
      </c>
      <c r="Q7" s="212" t="s">
        <v>114</v>
      </c>
      <c r="R7" s="212" t="s">
        <v>113</v>
      </c>
      <c r="S7" s="212" t="s">
        <v>114</v>
      </c>
      <c r="T7" s="212" t="s">
        <v>113</v>
      </c>
      <c r="U7" s="212" t="s">
        <v>114</v>
      </c>
      <c r="V7" s="212" t="s">
        <v>113</v>
      </c>
      <c r="W7" s="76" t="s">
        <v>114</v>
      </c>
      <c r="X7" s="212" t="s">
        <v>113</v>
      </c>
      <c r="Y7" s="212" t="s">
        <v>114</v>
      </c>
      <c r="Z7" s="212" t="s">
        <v>113</v>
      </c>
      <c r="AA7" s="212" t="s">
        <v>114</v>
      </c>
      <c r="AB7" s="212" t="s">
        <v>113</v>
      </c>
      <c r="AC7" s="212" t="s">
        <v>114</v>
      </c>
      <c r="AD7" s="212" t="s">
        <v>113</v>
      </c>
      <c r="AE7" s="212" t="s">
        <v>114</v>
      </c>
      <c r="AF7" s="212" t="s">
        <v>113</v>
      </c>
      <c r="AG7" s="76" t="s">
        <v>114</v>
      </c>
      <c r="AH7" s="212" t="s">
        <v>113</v>
      </c>
      <c r="AI7" s="212" t="s">
        <v>114</v>
      </c>
      <c r="AJ7" s="212" t="s">
        <v>113</v>
      </c>
      <c r="AK7" s="76" t="s">
        <v>114</v>
      </c>
      <c r="AL7" s="76" t="s">
        <v>75</v>
      </c>
      <c r="AM7" s="212" t="s">
        <v>113</v>
      </c>
      <c r="AN7" s="76" t="s">
        <v>114</v>
      </c>
      <c r="AO7" s="342"/>
      <c r="AP7" s="397"/>
      <c r="AQ7" s="397"/>
      <c r="AR7" s="397"/>
      <c r="AS7" s="403"/>
      <c r="AT7" s="400"/>
      <c r="AU7" s="379"/>
    </row>
    <row r="8" spans="1:47" s="23" customFormat="1" ht="16.5" customHeight="1">
      <c r="A8" s="25"/>
      <c r="B8" s="29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77"/>
      <c r="AE8" s="31"/>
      <c r="AT8" s="118"/>
      <c r="AU8" s="119"/>
    </row>
    <row r="9" spans="1:47" s="23" customFormat="1" ht="16.5" customHeight="1">
      <c r="A9" s="25"/>
      <c r="B9" s="64" t="s">
        <v>189</v>
      </c>
      <c r="C9" s="42">
        <f>SUM(D9:E9)</f>
        <v>2692</v>
      </c>
      <c r="D9" s="30">
        <f>SUM(F9,H9,J9,L9,N9,P9,R9,T9,V9,X9,Z9,AB9,AD9)</f>
        <v>176</v>
      </c>
      <c r="E9" s="30">
        <f>SUM(G9,I9,K9,M9,O9,Q9,S9,U9,W9,Y9,AA9,AC9,AE9)</f>
        <v>2516</v>
      </c>
      <c r="F9" s="30">
        <v>41</v>
      </c>
      <c r="G9" s="30">
        <v>71</v>
      </c>
      <c r="H9" s="30">
        <v>10</v>
      </c>
      <c r="I9" s="30">
        <v>41</v>
      </c>
      <c r="J9" s="30">
        <v>3</v>
      </c>
      <c r="K9" s="30">
        <v>16</v>
      </c>
      <c r="L9" s="30">
        <v>12</v>
      </c>
      <c r="M9" s="30">
        <v>154</v>
      </c>
      <c r="N9" s="30">
        <v>3</v>
      </c>
      <c r="O9" s="30">
        <v>83</v>
      </c>
      <c r="P9" s="30">
        <v>106</v>
      </c>
      <c r="Q9" s="30">
        <v>2015</v>
      </c>
      <c r="R9" s="30">
        <v>0</v>
      </c>
      <c r="S9" s="30">
        <v>23</v>
      </c>
      <c r="T9" s="30">
        <v>0</v>
      </c>
      <c r="U9" s="30">
        <v>0</v>
      </c>
      <c r="V9" s="30">
        <v>0</v>
      </c>
      <c r="W9" s="30">
        <v>2</v>
      </c>
      <c r="X9" s="30">
        <v>0</v>
      </c>
      <c r="Y9" s="30">
        <v>0</v>
      </c>
      <c r="Z9" s="30">
        <v>0</v>
      </c>
      <c r="AA9" s="30">
        <v>10</v>
      </c>
      <c r="AB9" s="30">
        <v>0</v>
      </c>
      <c r="AC9" s="30">
        <v>57</v>
      </c>
      <c r="AD9" s="175">
        <v>1</v>
      </c>
      <c r="AE9" s="12">
        <v>44</v>
      </c>
      <c r="AF9" s="290">
        <v>1</v>
      </c>
      <c r="AG9" s="290">
        <v>29</v>
      </c>
      <c r="AH9" s="290">
        <v>1</v>
      </c>
      <c r="AI9" s="290">
        <v>36</v>
      </c>
      <c r="AJ9" s="290">
        <v>3</v>
      </c>
      <c r="AK9" s="290">
        <v>71</v>
      </c>
      <c r="AL9" s="290">
        <f>SUM(AM9:AN9)</f>
        <v>236</v>
      </c>
      <c r="AM9" s="290">
        <v>21</v>
      </c>
      <c r="AN9" s="290">
        <v>215</v>
      </c>
      <c r="AO9" s="290">
        <f>SUM(AP9:AS9)</f>
        <v>453</v>
      </c>
      <c r="AP9" s="290">
        <v>114</v>
      </c>
      <c r="AQ9" s="290">
        <v>33</v>
      </c>
      <c r="AR9" s="290">
        <v>206</v>
      </c>
      <c r="AS9" s="290">
        <v>100</v>
      </c>
      <c r="AT9" s="67" t="s">
        <v>189</v>
      </c>
      <c r="AU9" s="25"/>
    </row>
    <row r="10" spans="1:47" s="50" customFormat="1" ht="16.5" customHeight="1">
      <c r="A10" s="254"/>
      <c r="B10" s="232" t="s">
        <v>192</v>
      </c>
      <c r="C10" s="255">
        <f>SUM(D10:E10)</f>
        <v>2999</v>
      </c>
      <c r="D10" s="256">
        <f>F10+H10+J10+L10+N10+P10+R10+T10+V10+X10+Z10+AB10+AD10</f>
        <v>197</v>
      </c>
      <c r="E10" s="256">
        <f>G10+I10+K10+M10+O10+Q10+S10+U10+W10+Y10+AA10+AC10+AE10</f>
        <v>2802</v>
      </c>
      <c r="F10" s="256">
        <f t="shared" ref="F10:Z10" si="0">F15+F35+F38+F43+F45+F48+F52+F56+F59+F62+F64</f>
        <v>40</v>
      </c>
      <c r="G10" s="256">
        <f t="shared" si="0"/>
        <v>82</v>
      </c>
      <c r="H10" s="256">
        <f t="shared" si="0"/>
        <v>13</v>
      </c>
      <c r="I10" s="256">
        <f t="shared" si="0"/>
        <v>44</v>
      </c>
      <c r="J10" s="256">
        <f t="shared" si="0"/>
        <v>4</v>
      </c>
      <c r="K10" s="256">
        <f t="shared" si="0"/>
        <v>16</v>
      </c>
      <c r="L10" s="256">
        <f t="shared" si="0"/>
        <v>16</v>
      </c>
      <c r="M10" s="256">
        <f t="shared" si="0"/>
        <v>169</v>
      </c>
      <c r="N10" s="256">
        <f t="shared" si="0"/>
        <v>5</v>
      </c>
      <c r="O10" s="256">
        <f t="shared" si="0"/>
        <v>124</v>
      </c>
      <c r="P10" s="256">
        <f t="shared" si="0"/>
        <v>116</v>
      </c>
      <c r="Q10" s="256">
        <f t="shared" si="0"/>
        <v>2202</v>
      </c>
      <c r="R10" s="256">
        <f t="shared" si="0"/>
        <v>1</v>
      </c>
      <c r="S10" s="256">
        <f t="shared" si="0"/>
        <v>30</v>
      </c>
      <c r="T10" s="256">
        <f t="shared" si="0"/>
        <v>0</v>
      </c>
      <c r="U10" s="256">
        <f t="shared" si="0"/>
        <v>0</v>
      </c>
      <c r="V10" s="256">
        <f t="shared" si="0"/>
        <v>0</v>
      </c>
      <c r="W10" s="256">
        <f t="shared" si="0"/>
        <v>5</v>
      </c>
      <c r="X10" s="256">
        <f t="shared" si="0"/>
        <v>0</v>
      </c>
      <c r="Y10" s="256">
        <f t="shared" si="0"/>
        <v>0</v>
      </c>
      <c r="Z10" s="256">
        <f t="shared" si="0"/>
        <v>0</v>
      </c>
      <c r="AA10" s="256">
        <f t="shared" ref="AA10:AS10" si="1">AA15+AA35+AA38+AA43+AA45+AA48+AA52+AA56+AA59+AA62+AA64</f>
        <v>9</v>
      </c>
      <c r="AB10" s="256">
        <f t="shared" si="1"/>
        <v>1</v>
      </c>
      <c r="AC10" s="256">
        <f t="shared" si="1"/>
        <v>69</v>
      </c>
      <c r="AD10" s="256">
        <f t="shared" si="1"/>
        <v>1</v>
      </c>
      <c r="AE10" s="256">
        <f t="shared" si="1"/>
        <v>52</v>
      </c>
      <c r="AF10" s="50">
        <f t="shared" si="1"/>
        <v>0</v>
      </c>
      <c r="AG10" s="50">
        <f t="shared" si="1"/>
        <v>28</v>
      </c>
      <c r="AH10" s="50">
        <f t="shared" si="1"/>
        <v>1</v>
      </c>
      <c r="AI10" s="50">
        <f t="shared" si="1"/>
        <v>35</v>
      </c>
      <c r="AJ10" s="50">
        <f t="shared" si="1"/>
        <v>3</v>
      </c>
      <c r="AK10" s="50">
        <f t="shared" si="1"/>
        <v>76</v>
      </c>
      <c r="AL10" s="50">
        <f t="shared" si="1"/>
        <v>303</v>
      </c>
      <c r="AM10" s="50">
        <f t="shared" si="1"/>
        <v>13</v>
      </c>
      <c r="AN10" s="50">
        <f t="shared" si="1"/>
        <v>290</v>
      </c>
      <c r="AO10" s="50">
        <f t="shared" si="1"/>
        <v>506</v>
      </c>
      <c r="AP10" s="50">
        <f t="shared" si="1"/>
        <v>125</v>
      </c>
      <c r="AQ10" s="50">
        <f t="shared" si="1"/>
        <v>42</v>
      </c>
      <c r="AR10" s="50">
        <f t="shared" si="1"/>
        <v>228</v>
      </c>
      <c r="AS10" s="50">
        <f t="shared" si="1"/>
        <v>111</v>
      </c>
      <c r="AT10" s="239" t="s">
        <v>192</v>
      </c>
      <c r="AU10" s="254"/>
    </row>
    <row r="11" spans="1:47" s="157" customFormat="1" ht="16.5" customHeight="1">
      <c r="A11" s="154"/>
      <c r="B11" s="199"/>
      <c r="C11" s="257"/>
      <c r="D11" s="179"/>
      <c r="E11" s="179"/>
      <c r="F11" s="179"/>
      <c r="G11" s="179"/>
      <c r="H11" s="179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79"/>
      <c r="X11" s="179"/>
      <c r="Y11" s="179"/>
      <c r="Z11" s="179"/>
      <c r="AA11" s="179"/>
      <c r="AB11" s="179"/>
      <c r="AC11" s="179"/>
      <c r="AD11" s="179"/>
      <c r="AE11" s="179"/>
      <c r="AT11" s="200"/>
      <c r="AU11" s="154"/>
    </row>
    <row r="12" spans="1:47" s="23" customFormat="1" ht="16.5" customHeight="1">
      <c r="A12" s="25"/>
      <c r="B12" s="28" t="s">
        <v>110</v>
      </c>
      <c r="C12" s="258">
        <f>SUM(D12:E12)</f>
        <v>177</v>
      </c>
      <c r="D12" s="73">
        <f>F12+H12+J12+L12+N12+P12+R12+T12+V12+X12+Z12+AB12+AD12</f>
        <v>19</v>
      </c>
      <c r="E12" s="73">
        <f>G12+I12+K12+M12+O12+Q12+S12+U12+W12+Y12+AA12+AC12+AE12</f>
        <v>158</v>
      </c>
      <c r="F12" s="78">
        <v>1</v>
      </c>
      <c r="G12" s="78">
        <v>7</v>
      </c>
      <c r="H12" s="78">
        <v>0</v>
      </c>
      <c r="I12" s="78">
        <v>7</v>
      </c>
      <c r="J12" s="78">
        <v>0</v>
      </c>
      <c r="K12" s="78">
        <v>3</v>
      </c>
      <c r="L12" s="78">
        <v>2</v>
      </c>
      <c r="M12" s="78">
        <v>11</v>
      </c>
      <c r="N12" s="78">
        <v>2</v>
      </c>
      <c r="O12" s="78">
        <v>22</v>
      </c>
      <c r="P12" s="78">
        <v>14</v>
      </c>
      <c r="Q12" s="78">
        <v>68</v>
      </c>
      <c r="R12" s="78">
        <v>0</v>
      </c>
      <c r="S12" s="78">
        <v>0</v>
      </c>
      <c r="T12" s="78">
        <v>0</v>
      </c>
      <c r="U12" s="78">
        <v>0</v>
      </c>
      <c r="V12" s="78">
        <v>0</v>
      </c>
      <c r="W12" s="78">
        <v>0</v>
      </c>
      <c r="X12" s="78">
        <v>0</v>
      </c>
      <c r="Y12" s="78">
        <v>0</v>
      </c>
      <c r="Z12" s="78">
        <v>0</v>
      </c>
      <c r="AA12" s="78">
        <v>0</v>
      </c>
      <c r="AB12" s="78">
        <v>0</v>
      </c>
      <c r="AC12" s="78">
        <v>0</v>
      </c>
      <c r="AD12" s="78">
        <v>0</v>
      </c>
      <c r="AE12" s="78">
        <v>40</v>
      </c>
      <c r="AF12" s="290">
        <v>0</v>
      </c>
      <c r="AG12" s="290">
        <v>0</v>
      </c>
      <c r="AH12" s="290">
        <v>0</v>
      </c>
      <c r="AI12" s="290">
        <v>0</v>
      </c>
      <c r="AJ12" s="290">
        <v>0</v>
      </c>
      <c r="AK12" s="290">
        <v>15</v>
      </c>
      <c r="AL12" s="290">
        <f>SUM(AM12:AN12)</f>
        <v>20</v>
      </c>
      <c r="AM12" s="290">
        <v>0</v>
      </c>
      <c r="AN12" s="290">
        <v>20</v>
      </c>
      <c r="AO12" s="290">
        <f>SUM(AP12:AS12)</f>
        <v>37</v>
      </c>
      <c r="AP12" s="290">
        <v>3</v>
      </c>
      <c r="AQ12" s="290">
        <v>4</v>
      </c>
      <c r="AR12" s="290">
        <v>16</v>
      </c>
      <c r="AS12" s="290">
        <v>14</v>
      </c>
      <c r="AT12" s="65" t="s">
        <v>110</v>
      </c>
      <c r="AU12" s="25"/>
    </row>
    <row r="13" spans="1:47" s="23" customFormat="1" ht="16.5" customHeight="1">
      <c r="A13" s="25"/>
      <c r="B13" s="28" t="s">
        <v>111</v>
      </c>
      <c r="C13" s="258">
        <f>SUM(D13:E13)</f>
        <v>2822</v>
      </c>
      <c r="D13" s="73">
        <f>F13+H13+J13+L13+N13+P13+R13+T13+V13+X13+Z13+AB13+AD13</f>
        <v>178</v>
      </c>
      <c r="E13" s="73">
        <f>G13+I13+K13+M13+O13+Q13+S13+U13+W13+Y13+AA13+AC13+AE13</f>
        <v>2644</v>
      </c>
      <c r="F13" s="78">
        <v>39</v>
      </c>
      <c r="G13" s="78">
        <v>75</v>
      </c>
      <c r="H13" s="78">
        <v>13</v>
      </c>
      <c r="I13" s="78">
        <v>37</v>
      </c>
      <c r="J13" s="78">
        <v>4</v>
      </c>
      <c r="K13" s="78">
        <v>13</v>
      </c>
      <c r="L13" s="78">
        <v>14</v>
      </c>
      <c r="M13" s="78">
        <v>158</v>
      </c>
      <c r="N13" s="78">
        <v>3</v>
      </c>
      <c r="O13" s="78">
        <v>102</v>
      </c>
      <c r="P13" s="78">
        <v>102</v>
      </c>
      <c r="Q13" s="78">
        <v>2134</v>
      </c>
      <c r="R13" s="78">
        <v>1</v>
      </c>
      <c r="S13" s="78">
        <v>30</v>
      </c>
      <c r="T13" s="78">
        <v>0</v>
      </c>
      <c r="U13" s="78">
        <v>0</v>
      </c>
      <c r="V13" s="78">
        <v>0</v>
      </c>
      <c r="W13" s="78">
        <v>5</v>
      </c>
      <c r="X13" s="78">
        <v>0</v>
      </c>
      <c r="Y13" s="78">
        <v>0</v>
      </c>
      <c r="Z13" s="78">
        <v>0</v>
      </c>
      <c r="AA13" s="78">
        <v>9</v>
      </c>
      <c r="AB13" s="78">
        <v>1</v>
      </c>
      <c r="AC13" s="78">
        <v>69</v>
      </c>
      <c r="AD13" s="78">
        <v>1</v>
      </c>
      <c r="AE13" s="78">
        <v>12</v>
      </c>
      <c r="AF13" s="290">
        <v>0</v>
      </c>
      <c r="AG13" s="290">
        <v>28</v>
      </c>
      <c r="AH13" s="290">
        <v>1</v>
      </c>
      <c r="AI13" s="290">
        <v>35</v>
      </c>
      <c r="AJ13" s="290">
        <v>3</v>
      </c>
      <c r="AK13" s="290">
        <v>61</v>
      </c>
      <c r="AL13" s="290">
        <f>SUM(AM13:AN13)</f>
        <v>283</v>
      </c>
      <c r="AM13" s="290">
        <v>13</v>
      </c>
      <c r="AN13" s="290">
        <v>270</v>
      </c>
      <c r="AO13" s="290">
        <f>SUM(AP13:AS13)</f>
        <v>469</v>
      </c>
      <c r="AP13" s="290">
        <v>122</v>
      </c>
      <c r="AQ13" s="290">
        <v>38</v>
      </c>
      <c r="AR13" s="290">
        <v>212</v>
      </c>
      <c r="AS13" s="290">
        <v>97</v>
      </c>
      <c r="AT13" s="65" t="s">
        <v>111</v>
      </c>
      <c r="AU13" s="25"/>
    </row>
    <row r="14" spans="1:47" s="152" customFormat="1" ht="16.5" customHeight="1">
      <c r="A14" s="153"/>
      <c r="B14" s="201"/>
      <c r="C14" s="259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  <c r="AA14" s="148"/>
      <c r="AB14" s="148"/>
      <c r="AC14" s="148"/>
      <c r="AD14" s="151"/>
      <c r="AE14" s="151"/>
      <c r="AT14" s="202"/>
      <c r="AU14" s="153"/>
    </row>
    <row r="15" spans="1:47" s="112" customFormat="1" ht="16.5" customHeight="1">
      <c r="A15" s="382" t="s">
        <v>88</v>
      </c>
      <c r="B15" s="390"/>
      <c r="C15" s="260">
        <f>SUM(C17:C34)</f>
        <v>2470</v>
      </c>
      <c r="D15" s="261">
        <f t="shared" ref="D15:AS15" si="2">SUM(D17:D34)</f>
        <v>152</v>
      </c>
      <c r="E15" s="261">
        <f t="shared" si="2"/>
        <v>2318</v>
      </c>
      <c r="F15" s="261">
        <f t="shared" si="2"/>
        <v>31</v>
      </c>
      <c r="G15" s="261">
        <f t="shared" si="2"/>
        <v>68</v>
      </c>
      <c r="H15" s="261">
        <f t="shared" si="2"/>
        <v>12</v>
      </c>
      <c r="I15" s="261">
        <f t="shared" si="2"/>
        <v>34</v>
      </c>
      <c r="J15" s="261">
        <f t="shared" si="2"/>
        <v>4</v>
      </c>
      <c r="K15" s="261">
        <f t="shared" si="2"/>
        <v>11</v>
      </c>
      <c r="L15" s="261">
        <f t="shared" si="2"/>
        <v>12</v>
      </c>
      <c r="M15" s="261">
        <f t="shared" si="2"/>
        <v>137</v>
      </c>
      <c r="N15" s="261">
        <f t="shared" si="2"/>
        <v>3</v>
      </c>
      <c r="O15" s="261">
        <f t="shared" si="2"/>
        <v>81</v>
      </c>
      <c r="P15" s="261">
        <f t="shared" si="2"/>
        <v>88</v>
      </c>
      <c r="Q15" s="261">
        <f t="shared" si="2"/>
        <v>1846</v>
      </c>
      <c r="R15" s="261">
        <f t="shared" si="2"/>
        <v>0</v>
      </c>
      <c r="S15" s="261">
        <f t="shared" si="2"/>
        <v>24</v>
      </c>
      <c r="T15" s="261">
        <f t="shared" si="2"/>
        <v>0</v>
      </c>
      <c r="U15" s="261">
        <f t="shared" si="2"/>
        <v>0</v>
      </c>
      <c r="V15" s="261">
        <f t="shared" si="2"/>
        <v>0</v>
      </c>
      <c r="W15" s="261">
        <f t="shared" si="2"/>
        <v>2</v>
      </c>
      <c r="X15" s="261">
        <f t="shared" si="2"/>
        <v>0</v>
      </c>
      <c r="Y15" s="261">
        <f t="shared" si="2"/>
        <v>0</v>
      </c>
      <c r="Z15" s="261">
        <f t="shared" si="2"/>
        <v>0</v>
      </c>
      <c r="AA15" s="261">
        <f t="shared" si="2"/>
        <v>8</v>
      </c>
      <c r="AB15" s="261">
        <f t="shared" si="2"/>
        <v>1</v>
      </c>
      <c r="AC15" s="261">
        <f t="shared" si="2"/>
        <v>63</v>
      </c>
      <c r="AD15" s="261">
        <f t="shared" si="2"/>
        <v>1</v>
      </c>
      <c r="AE15" s="261">
        <f t="shared" si="2"/>
        <v>44</v>
      </c>
      <c r="AF15" s="112">
        <f t="shared" si="2"/>
        <v>0</v>
      </c>
      <c r="AG15" s="112">
        <f t="shared" si="2"/>
        <v>28</v>
      </c>
      <c r="AH15" s="112">
        <f t="shared" si="2"/>
        <v>1</v>
      </c>
      <c r="AI15" s="112">
        <f t="shared" si="2"/>
        <v>29</v>
      </c>
      <c r="AJ15" s="112">
        <f t="shared" si="2"/>
        <v>2</v>
      </c>
      <c r="AK15" s="112">
        <f t="shared" si="2"/>
        <v>53</v>
      </c>
      <c r="AL15" s="112">
        <f>SUM(AL17:AL34)</f>
        <v>224</v>
      </c>
      <c r="AM15" s="112">
        <f>SUM(AM17:AM34)</f>
        <v>10</v>
      </c>
      <c r="AN15" s="112">
        <f>SUM(AN17:AN34)</f>
        <v>214</v>
      </c>
      <c r="AO15" s="112">
        <f t="shared" si="2"/>
        <v>401</v>
      </c>
      <c r="AP15" s="112">
        <f t="shared" si="2"/>
        <v>102</v>
      </c>
      <c r="AQ15" s="112">
        <f t="shared" si="2"/>
        <v>35</v>
      </c>
      <c r="AR15" s="112">
        <f t="shared" si="2"/>
        <v>191</v>
      </c>
      <c r="AS15" s="112">
        <f t="shared" si="2"/>
        <v>73</v>
      </c>
      <c r="AT15" s="393" t="s">
        <v>88</v>
      </c>
      <c r="AU15" s="394"/>
    </row>
    <row r="16" spans="1:47" s="112" customFormat="1" ht="16.5" customHeight="1">
      <c r="A16" s="262"/>
      <c r="B16" s="263" t="s">
        <v>89</v>
      </c>
      <c r="C16" s="260">
        <f>SUM(C17:C21)</f>
        <v>1423</v>
      </c>
      <c r="D16" s="261">
        <f>SUM(D17:D21)</f>
        <v>81</v>
      </c>
      <c r="E16" s="261">
        <f t="shared" ref="E16:AJ16" si="3">SUM(E17:E21)</f>
        <v>1342</v>
      </c>
      <c r="F16" s="261">
        <f t="shared" si="3"/>
        <v>10</v>
      </c>
      <c r="G16" s="261">
        <f t="shared" si="3"/>
        <v>43</v>
      </c>
      <c r="H16" s="261">
        <f t="shared" si="3"/>
        <v>3</v>
      </c>
      <c r="I16" s="261">
        <f t="shared" si="3"/>
        <v>21</v>
      </c>
      <c r="J16" s="261">
        <f t="shared" si="3"/>
        <v>2</v>
      </c>
      <c r="K16" s="261">
        <f t="shared" si="3"/>
        <v>5</v>
      </c>
      <c r="L16" s="261">
        <f t="shared" si="3"/>
        <v>10</v>
      </c>
      <c r="M16" s="261">
        <f t="shared" si="3"/>
        <v>66</v>
      </c>
      <c r="N16" s="261">
        <f t="shared" si="3"/>
        <v>0</v>
      </c>
      <c r="O16" s="261">
        <f t="shared" si="3"/>
        <v>47</v>
      </c>
      <c r="P16" s="261">
        <f t="shared" si="3"/>
        <v>54</v>
      </c>
      <c r="Q16" s="261">
        <f t="shared" si="3"/>
        <v>1093</v>
      </c>
      <c r="R16" s="261">
        <f t="shared" si="3"/>
        <v>0</v>
      </c>
      <c r="S16" s="261">
        <f t="shared" si="3"/>
        <v>15</v>
      </c>
      <c r="T16" s="261">
        <f t="shared" si="3"/>
        <v>0</v>
      </c>
      <c r="U16" s="261">
        <f t="shared" si="3"/>
        <v>0</v>
      </c>
      <c r="V16" s="261">
        <f t="shared" si="3"/>
        <v>0</v>
      </c>
      <c r="W16" s="261">
        <f t="shared" si="3"/>
        <v>1</v>
      </c>
      <c r="X16" s="261">
        <f t="shared" si="3"/>
        <v>0</v>
      </c>
      <c r="Y16" s="261">
        <f t="shared" si="3"/>
        <v>0</v>
      </c>
      <c r="Z16" s="261">
        <f t="shared" si="3"/>
        <v>0</v>
      </c>
      <c r="AA16" s="261">
        <f t="shared" si="3"/>
        <v>6</v>
      </c>
      <c r="AB16" s="261">
        <f t="shared" si="3"/>
        <v>1</v>
      </c>
      <c r="AC16" s="261">
        <f t="shared" si="3"/>
        <v>45</v>
      </c>
      <c r="AD16" s="261">
        <f>SUM(AD17:AD21)</f>
        <v>1</v>
      </c>
      <c r="AE16" s="261">
        <f>SUM(AE17:AE21)</f>
        <v>0</v>
      </c>
      <c r="AF16" s="112">
        <f t="shared" si="3"/>
        <v>0</v>
      </c>
      <c r="AG16" s="112">
        <f t="shared" si="3"/>
        <v>24</v>
      </c>
      <c r="AH16" s="112">
        <f t="shared" si="3"/>
        <v>1</v>
      </c>
      <c r="AI16" s="112">
        <f t="shared" si="3"/>
        <v>16</v>
      </c>
      <c r="AJ16" s="112">
        <f t="shared" si="3"/>
        <v>1</v>
      </c>
      <c r="AK16" s="112">
        <f t="shared" ref="AK16:AS16" si="4">SUM(AK17:AK21)</f>
        <v>12</v>
      </c>
      <c r="AL16" s="112">
        <f>SUM(AL17:AL21)</f>
        <v>117</v>
      </c>
      <c r="AM16" s="112">
        <f>SUM(AM17:AM21)</f>
        <v>6</v>
      </c>
      <c r="AN16" s="112">
        <f>SUM(AN17:AN21)</f>
        <v>111</v>
      </c>
      <c r="AO16" s="112">
        <f t="shared" si="4"/>
        <v>237</v>
      </c>
      <c r="AP16" s="112">
        <f t="shared" si="4"/>
        <v>60</v>
      </c>
      <c r="AQ16" s="112">
        <f t="shared" si="4"/>
        <v>18</v>
      </c>
      <c r="AR16" s="112">
        <f t="shared" si="4"/>
        <v>109</v>
      </c>
      <c r="AS16" s="112">
        <f t="shared" si="4"/>
        <v>50</v>
      </c>
      <c r="AT16" s="264" t="s">
        <v>89</v>
      </c>
      <c r="AU16" s="262"/>
    </row>
    <row r="17" spans="1:47" s="114" customFormat="1" ht="16.5" customHeight="1">
      <c r="A17" s="120"/>
      <c r="B17" s="136" t="s">
        <v>27</v>
      </c>
      <c r="C17" s="265">
        <f>SUM(D17:E17)</f>
        <v>309</v>
      </c>
      <c r="D17" s="266">
        <f t="shared" ref="D17:D34" si="5">F17+H17+J17+L17+N17+P17+R17+T17+V17+X17+Z17+AB17+AD17</f>
        <v>16</v>
      </c>
      <c r="E17" s="266">
        <f t="shared" ref="E17:E34" si="6">G17+I17+K17+M17+O17+Q17+S17+U17+W17+Y17+AA17+AC17+AE17</f>
        <v>293</v>
      </c>
      <c r="F17" s="176">
        <v>2</v>
      </c>
      <c r="G17" s="176">
        <v>9</v>
      </c>
      <c r="H17" s="176">
        <v>1</v>
      </c>
      <c r="I17" s="176">
        <v>5</v>
      </c>
      <c r="J17" s="176">
        <v>0</v>
      </c>
      <c r="K17" s="176">
        <v>3</v>
      </c>
      <c r="L17" s="176">
        <v>1</v>
      </c>
      <c r="M17" s="176">
        <v>16</v>
      </c>
      <c r="N17" s="176">
        <v>0</v>
      </c>
      <c r="O17" s="176">
        <v>8</v>
      </c>
      <c r="P17" s="176">
        <v>12</v>
      </c>
      <c r="Q17" s="176">
        <v>230</v>
      </c>
      <c r="R17" s="176">
        <v>0</v>
      </c>
      <c r="S17" s="176">
        <v>11</v>
      </c>
      <c r="T17" s="176">
        <v>0</v>
      </c>
      <c r="U17" s="176">
        <v>0</v>
      </c>
      <c r="V17" s="176">
        <v>0</v>
      </c>
      <c r="W17" s="176">
        <v>1</v>
      </c>
      <c r="X17" s="176">
        <v>0</v>
      </c>
      <c r="Y17" s="176">
        <v>0</v>
      </c>
      <c r="Z17" s="176">
        <v>0</v>
      </c>
      <c r="AA17" s="176">
        <v>0</v>
      </c>
      <c r="AB17" s="176">
        <v>0</v>
      </c>
      <c r="AC17" s="176">
        <v>10</v>
      </c>
      <c r="AD17" s="176">
        <v>0</v>
      </c>
      <c r="AE17" s="176">
        <v>0</v>
      </c>
      <c r="AF17" s="176">
        <v>0</v>
      </c>
      <c r="AG17" s="176">
        <v>0</v>
      </c>
      <c r="AH17" s="176">
        <v>0</v>
      </c>
      <c r="AI17" s="176">
        <v>10</v>
      </c>
      <c r="AJ17" s="176">
        <v>1</v>
      </c>
      <c r="AK17" s="176">
        <v>2</v>
      </c>
      <c r="AL17" s="176">
        <f t="shared" ref="AL17:AL65" si="7">SUM(AM17:AN17)</f>
        <v>17</v>
      </c>
      <c r="AM17" s="176">
        <v>1</v>
      </c>
      <c r="AN17" s="176">
        <v>16</v>
      </c>
      <c r="AO17" s="176">
        <f>SUM(AP17:AS17)</f>
        <v>56</v>
      </c>
      <c r="AP17" s="176">
        <v>13</v>
      </c>
      <c r="AQ17" s="176">
        <v>7</v>
      </c>
      <c r="AR17" s="176">
        <v>26</v>
      </c>
      <c r="AS17" s="176">
        <v>10</v>
      </c>
      <c r="AT17" s="137" t="s">
        <v>27</v>
      </c>
      <c r="AU17" s="120"/>
    </row>
    <row r="18" spans="1:47" s="114" customFormat="1" ht="16.5" customHeight="1">
      <c r="A18" s="120"/>
      <c r="B18" s="136" t="s">
        <v>28</v>
      </c>
      <c r="C18" s="265">
        <f t="shared" ref="C18:C34" si="8">SUM(D18:E18)</f>
        <v>260</v>
      </c>
      <c r="D18" s="266">
        <f t="shared" si="5"/>
        <v>7</v>
      </c>
      <c r="E18" s="266">
        <f t="shared" si="6"/>
        <v>253</v>
      </c>
      <c r="F18" s="176">
        <v>1</v>
      </c>
      <c r="G18" s="176">
        <v>8</v>
      </c>
      <c r="H18" s="176">
        <v>0</v>
      </c>
      <c r="I18" s="176">
        <v>4</v>
      </c>
      <c r="J18" s="176">
        <v>0</v>
      </c>
      <c r="K18" s="176">
        <v>0</v>
      </c>
      <c r="L18" s="176">
        <v>1</v>
      </c>
      <c r="M18" s="176">
        <v>14</v>
      </c>
      <c r="N18" s="176">
        <v>0</v>
      </c>
      <c r="O18" s="176">
        <v>12</v>
      </c>
      <c r="P18" s="176">
        <v>4</v>
      </c>
      <c r="Q18" s="176">
        <v>201</v>
      </c>
      <c r="R18" s="176">
        <v>0</v>
      </c>
      <c r="S18" s="176">
        <v>4</v>
      </c>
      <c r="T18" s="176">
        <v>0</v>
      </c>
      <c r="U18" s="176">
        <v>0</v>
      </c>
      <c r="V18" s="176">
        <v>0</v>
      </c>
      <c r="W18" s="176">
        <v>0</v>
      </c>
      <c r="X18" s="176">
        <v>0</v>
      </c>
      <c r="Y18" s="176">
        <v>0</v>
      </c>
      <c r="Z18" s="176">
        <v>0</v>
      </c>
      <c r="AA18" s="176">
        <v>2</v>
      </c>
      <c r="AB18" s="176">
        <v>0</v>
      </c>
      <c r="AC18" s="176">
        <v>8</v>
      </c>
      <c r="AD18" s="176">
        <v>1</v>
      </c>
      <c r="AE18" s="176">
        <v>0</v>
      </c>
      <c r="AF18" s="176">
        <v>0</v>
      </c>
      <c r="AG18" s="176">
        <v>1</v>
      </c>
      <c r="AH18" s="176">
        <v>0</v>
      </c>
      <c r="AI18" s="176">
        <v>3</v>
      </c>
      <c r="AJ18" s="176">
        <v>0</v>
      </c>
      <c r="AK18" s="176">
        <v>2</v>
      </c>
      <c r="AL18" s="176">
        <f t="shared" si="7"/>
        <v>22</v>
      </c>
      <c r="AM18" s="176">
        <v>2</v>
      </c>
      <c r="AN18" s="176">
        <v>20</v>
      </c>
      <c r="AO18" s="176">
        <f t="shared" ref="AO18:AO33" si="9">SUM(AP18:AS18)</f>
        <v>46</v>
      </c>
      <c r="AP18" s="176">
        <v>11</v>
      </c>
      <c r="AQ18" s="176">
        <v>3</v>
      </c>
      <c r="AR18" s="176">
        <v>22</v>
      </c>
      <c r="AS18" s="176">
        <v>10</v>
      </c>
      <c r="AT18" s="137" t="s">
        <v>28</v>
      </c>
      <c r="AU18" s="120"/>
    </row>
    <row r="19" spans="1:47" s="114" customFormat="1" ht="16.5" customHeight="1">
      <c r="A19" s="120"/>
      <c r="B19" s="136" t="s">
        <v>29</v>
      </c>
      <c r="C19" s="265">
        <f t="shared" si="8"/>
        <v>227</v>
      </c>
      <c r="D19" s="266">
        <f t="shared" si="5"/>
        <v>12</v>
      </c>
      <c r="E19" s="266">
        <f t="shared" si="6"/>
        <v>215</v>
      </c>
      <c r="F19" s="176">
        <v>3</v>
      </c>
      <c r="G19" s="176">
        <v>6</v>
      </c>
      <c r="H19" s="176">
        <v>0</v>
      </c>
      <c r="I19" s="176">
        <v>3</v>
      </c>
      <c r="J19" s="176">
        <v>0</v>
      </c>
      <c r="K19" s="176">
        <v>0</v>
      </c>
      <c r="L19" s="176">
        <v>2</v>
      </c>
      <c r="M19" s="176">
        <v>10</v>
      </c>
      <c r="N19" s="176">
        <v>0</v>
      </c>
      <c r="O19" s="176">
        <v>10</v>
      </c>
      <c r="P19" s="176">
        <v>7</v>
      </c>
      <c r="Q19" s="176">
        <v>178</v>
      </c>
      <c r="R19" s="176">
        <v>0</v>
      </c>
      <c r="S19" s="176">
        <v>0</v>
      </c>
      <c r="T19" s="176">
        <v>0</v>
      </c>
      <c r="U19" s="176">
        <v>0</v>
      </c>
      <c r="V19" s="176">
        <v>0</v>
      </c>
      <c r="W19" s="176">
        <v>0</v>
      </c>
      <c r="X19" s="176">
        <v>0</v>
      </c>
      <c r="Y19" s="176">
        <v>0</v>
      </c>
      <c r="Z19" s="176">
        <v>0</v>
      </c>
      <c r="AA19" s="176">
        <v>0</v>
      </c>
      <c r="AB19" s="176">
        <v>0</v>
      </c>
      <c r="AC19" s="176">
        <v>8</v>
      </c>
      <c r="AD19" s="176">
        <v>0</v>
      </c>
      <c r="AE19" s="176">
        <v>0</v>
      </c>
      <c r="AF19" s="176">
        <v>0</v>
      </c>
      <c r="AG19" s="176">
        <v>0</v>
      </c>
      <c r="AH19" s="176">
        <v>0</v>
      </c>
      <c r="AI19" s="176">
        <v>0</v>
      </c>
      <c r="AJ19" s="176">
        <v>0</v>
      </c>
      <c r="AK19" s="176">
        <v>0</v>
      </c>
      <c r="AL19" s="176">
        <f t="shared" si="7"/>
        <v>12</v>
      </c>
      <c r="AM19" s="176">
        <v>0</v>
      </c>
      <c r="AN19" s="176">
        <v>12</v>
      </c>
      <c r="AO19" s="176">
        <f t="shared" si="9"/>
        <v>48</v>
      </c>
      <c r="AP19" s="176">
        <v>10</v>
      </c>
      <c r="AQ19" s="176">
        <v>4</v>
      </c>
      <c r="AR19" s="176">
        <v>16</v>
      </c>
      <c r="AS19" s="176">
        <v>18</v>
      </c>
      <c r="AT19" s="137" t="s">
        <v>29</v>
      </c>
      <c r="AU19" s="120"/>
    </row>
    <row r="20" spans="1:47" s="114" customFormat="1" ht="16.5" customHeight="1">
      <c r="A20" s="120"/>
      <c r="B20" s="136" t="s">
        <v>30</v>
      </c>
      <c r="C20" s="265">
        <f t="shared" si="8"/>
        <v>263</v>
      </c>
      <c r="D20" s="266">
        <f t="shared" si="5"/>
        <v>22</v>
      </c>
      <c r="E20" s="266">
        <f t="shared" si="6"/>
        <v>241</v>
      </c>
      <c r="F20" s="176">
        <v>1</v>
      </c>
      <c r="G20" s="176">
        <v>9</v>
      </c>
      <c r="H20" s="176">
        <v>2</v>
      </c>
      <c r="I20" s="176">
        <v>6</v>
      </c>
      <c r="J20" s="176">
        <v>1</v>
      </c>
      <c r="K20" s="176">
        <v>1</v>
      </c>
      <c r="L20" s="176">
        <v>4</v>
      </c>
      <c r="M20" s="176">
        <v>11</v>
      </c>
      <c r="N20" s="176">
        <v>0</v>
      </c>
      <c r="O20" s="176">
        <v>7</v>
      </c>
      <c r="P20" s="176">
        <v>13</v>
      </c>
      <c r="Q20" s="176">
        <v>197</v>
      </c>
      <c r="R20" s="176">
        <v>0</v>
      </c>
      <c r="S20" s="176">
        <v>0</v>
      </c>
      <c r="T20" s="176">
        <v>0</v>
      </c>
      <c r="U20" s="176">
        <v>0</v>
      </c>
      <c r="V20" s="176">
        <v>0</v>
      </c>
      <c r="W20" s="176">
        <v>0</v>
      </c>
      <c r="X20" s="176">
        <v>0</v>
      </c>
      <c r="Y20" s="176">
        <v>0</v>
      </c>
      <c r="Z20" s="176">
        <v>0</v>
      </c>
      <c r="AA20" s="176">
        <v>3</v>
      </c>
      <c r="AB20" s="176">
        <v>1</v>
      </c>
      <c r="AC20" s="176">
        <v>7</v>
      </c>
      <c r="AD20" s="176">
        <v>0</v>
      </c>
      <c r="AE20" s="176">
        <v>0</v>
      </c>
      <c r="AF20" s="176">
        <v>0</v>
      </c>
      <c r="AG20" s="176">
        <v>0</v>
      </c>
      <c r="AH20" s="176">
        <v>1</v>
      </c>
      <c r="AI20" s="176">
        <v>2</v>
      </c>
      <c r="AJ20" s="176">
        <v>0</v>
      </c>
      <c r="AK20" s="176">
        <v>4</v>
      </c>
      <c r="AL20" s="176">
        <f t="shared" si="7"/>
        <v>20</v>
      </c>
      <c r="AM20" s="176">
        <v>3</v>
      </c>
      <c r="AN20" s="176">
        <v>17</v>
      </c>
      <c r="AO20" s="176">
        <f t="shared" si="9"/>
        <v>35</v>
      </c>
      <c r="AP20" s="176">
        <v>11</v>
      </c>
      <c r="AQ20" s="176">
        <v>3</v>
      </c>
      <c r="AR20" s="176">
        <v>18</v>
      </c>
      <c r="AS20" s="176">
        <v>3</v>
      </c>
      <c r="AT20" s="137" t="s">
        <v>30</v>
      </c>
      <c r="AU20" s="120"/>
    </row>
    <row r="21" spans="1:47" s="114" customFormat="1" ht="16.5" customHeight="1">
      <c r="A21" s="120"/>
      <c r="B21" s="136" t="s">
        <v>31</v>
      </c>
      <c r="C21" s="265">
        <f t="shared" si="8"/>
        <v>364</v>
      </c>
      <c r="D21" s="266">
        <f t="shared" si="5"/>
        <v>24</v>
      </c>
      <c r="E21" s="266">
        <f t="shared" si="6"/>
        <v>340</v>
      </c>
      <c r="F21" s="176">
        <v>3</v>
      </c>
      <c r="G21" s="176">
        <v>11</v>
      </c>
      <c r="H21" s="176">
        <v>0</v>
      </c>
      <c r="I21" s="176">
        <v>3</v>
      </c>
      <c r="J21" s="176">
        <v>1</v>
      </c>
      <c r="K21" s="176">
        <v>1</v>
      </c>
      <c r="L21" s="176">
        <v>2</v>
      </c>
      <c r="M21" s="176">
        <v>15</v>
      </c>
      <c r="N21" s="176">
        <v>0</v>
      </c>
      <c r="O21" s="176">
        <v>10</v>
      </c>
      <c r="P21" s="176">
        <v>18</v>
      </c>
      <c r="Q21" s="176">
        <v>287</v>
      </c>
      <c r="R21" s="176">
        <v>0</v>
      </c>
      <c r="S21" s="176">
        <v>0</v>
      </c>
      <c r="T21" s="176">
        <v>0</v>
      </c>
      <c r="U21" s="176">
        <v>0</v>
      </c>
      <c r="V21" s="176">
        <v>0</v>
      </c>
      <c r="W21" s="176">
        <v>0</v>
      </c>
      <c r="X21" s="176">
        <v>0</v>
      </c>
      <c r="Y21" s="176">
        <v>0</v>
      </c>
      <c r="Z21" s="176">
        <v>0</v>
      </c>
      <c r="AA21" s="176">
        <v>1</v>
      </c>
      <c r="AB21" s="176">
        <v>0</v>
      </c>
      <c r="AC21" s="176">
        <v>12</v>
      </c>
      <c r="AD21" s="176">
        <v>0</v>
      </c>
      <c r="AE21" s="176">
        <v>0</v>
      </c>
      <c r="AF21" s="176">
        <v>0</v>
      </c>
      <c r="AG21" s="176">
        <v>23</v>
      </c>
      <c r="AH21" s="176">
        <v>0</v>
      </c>
      <c r="AI21" s="176">
        <v>1</v>
      </c>
      <c r="AJ21" s="176">
        <v>0</v>
      </c>
      <c r="AK21" s="176">
        <v>4</v>
      </c>
      <c r="AL21" s="176">
        <f t="shared" si="7"/>
        <v>46</v>
      </c>
      <c r="AM21" s="176">
        <v>0</v>
      </c>
      <c r="AN21" s="176">
        <v>46</v>
      </c>
      <c r="AO21" s="176">
        <f t="shared" si="9"/>
        <v>52</v>
      </c>
      <c r="AP21" s="176">
        <v>15</v>
      </c>
      <c r="AQ21" s="176">
        <v>1</v>
      </c>
      <c r="AR21" s="176">
        <v>27</v>
      </c>
      <c r="AS21" s="176">
        <v>9</v>
      </c>
      <c r="AT21" s="137" t="s">
        <v>31</v>
      </c>
      <c r="AU21" s="120"/>
    </row>
    <row r="22" spans="1:47" s="114" customFormat="1" ht="16.5" customHeight="1">
      <c r="A22" s="120"/>
      <c r="B22" s="121" t="s">
        <v>32</v>
      </c>
      <c r="C22" s="265">
        <f t="shared" si="8"/>
        <v>112</v>
      </c>
      <c r="D22" s="266">
        <f t="shared" si="5"/>
        <v>6</v>
      </c>
      <c r="E22" s="266">
        <f t="shared" si="6"/>
        <v>106</v>
      </c>
      <c r="F22" s="176">
        <v>2</v>
      </c>
      <c r="G22" s="176">
        <v>5</v>
      </c>
      <c r="H22" s="176">
        <v>0</v>
      </c>
      <c r="I22" s="176">
        <v>6</v>
      </c>
      <c r="J22" s="176">
        <v>1</v>
      </c>
      <c r="K22" s="176">
        <v>0</v>
      </c>
      <c r="L22" s="176">
        <v>1</v>
      </c>
      <c r="M22" s="176">
        <v>10</v>
      </c>
      <c r="N22" s="176">
        <v>0</v>
      </c>
      <c r="O22" s="176">
        <v>2</v>
      </c>
      <c r="P22" s="176">
        <v>2</v>
      </c>
      <c r="Q22" s="176">
        <v>75</v>
      </c>
      <c r="R22" s="176">
        <v>0</v>
      </c>
      <c r="S22" s="176">
        <v>0</v>
      </c>
      <c r="T22" s="176">
        <v>0</v>
      </c>
      <c r="U22" s="176">
        <v>0</v>
      </c>
      <c r="V22" s="176">
        <v>0</v>
      </c>
      <c r="W22" s="176">
        <v>0</v>
      </c>
      <c r="X22" s="176">
        <v>0</v>
      </c>
      <c r="Y22" s="176">
        <v>0</v>
      </c>
      <c r="Z22" s="176">
        <v>0</v>
      </c>
      <c r="AA22" s="176">
        <v>0</v>
      </c>
      <c r="AB22" s="176">
        <v>0</v>
      </c>
      <c r="AC22" s="176">
        <v>1</v>
      </c>
      <c r="AD22" s="176">
        <v>0</v>
      </c>
      <c r="AE22" s="176">
        <v>7</v>
      </c>
      <c r="AF22" s="176">
        <v>0</v>
      </c>
      <c r="AG22" s="176">
        <v>0</v>
      </c>
      <c r="AH22" s="176">
        <v>0</v>
      </c>
      <c r="AI22" s="176">
        <v>3</v>
      </c>
      <c r="AJ22" s="176">
        <v>0</v>
      </c>
      <c r="AK22" s="176">
        <v>4</v>
      </c>
      <c r="AL22" s="176">
        <f t="shared" si="7"/>
        <v>1</v>
      </c>
      <c r="AM22" s="176">
        <v>0</v>
      </c>
      <c r="AN22" s="176">
        <v>1</v>
      </c>
      <c r="AO22" s="176">
        <f t="shared" si="9"/>
        <v>28</v>
      </c>
      <c r="AP22" s="176">
        <v>6</v>
      </c>
      <c r="AQ22" s="176">
        <v>1</v>
      </c>
      <c r="AR22" s="176">
        <v>19</v>
      </c>
      <c r="AS22" s="176">
        <v>2</v>
      </c>
      <c r="AT22" s="122" t="s">
        <v>32</v>
      </c>
      <c r="AU22" s="120"/>
    </row>
    <row r="23" spans="1:47" s="114" customFormat="1" ht="16.5" customHeight="1">
      <c r="A23" s="120"/>
      <c r="B23" s="121" t="s">
        <v>90</v>
      </c>
      <c r="C23" s="265">
        <f t="shared" si="8"/>
        <v>52</v>
      </c>
      <c r="D23" s="266">
        <f t="shared" si="5"/>
        <v>6</v>
      </c>
      <c r="E23" s="266">
        <f t="shared" si="6"/>
        <v>46</v>
      </c>
      <c r="F23" s="176">
        <v>1</v>
      </c>
      <c r="G23" s="176">
        <v>2</v>
      </c>
      <c r="H23" s="176">
        <v>1</v>
      </c>
      <c r="I23" s="176">
        <v>1</v>
      </c>
      <c r="J23" s="176">
        <v>0</v>
      </c>
      <c r="K23" s="176">
        <v>0</v>
      </c>
      <c r="L23" s="176">
        <v>0</v>
      </c>
      <c r="M23" s="176">
        <v>5</v>
      </c>
      <c r="N23" s="176">
        <v>0</v>
      </c>
      <c r="O23" s="176">
        <v>1</v>
      </c>
      <c r="P23" s="176">
        <v>4</v>
      </c>
      <c r="Q23" s="176">
        <v>36</v>
      </c>
      <c r="R23" s="176">
        <v>0</v>
      </c>
      <c r="S23" s="176">
        <v>0</v>
      </c>
      <c r="T23" s="176">
        <v>0</v>
      </c>
      <c r="U23" s="176">
        <v>0</v>
      </c>
      <c r="V23" s="176">
        <v>0</v>
      </c>
      <c r="W23" s="176">
        <v>0</v>
      </c>
      <c r="X23" s="176">
        <v>0</v>
      </c>
      <c r="Y23" s="176">
        <v>0</v>
      </c>
      <c r="Z23" s="176">
        <v>0</v>
      </c>
      <c r="AA23" s="176">
        <v>1</v>
      </c>
      <c r="AB23" s="176">
        <v>0</v>
      </c>
      <c r="AC23" s="176">
        <v>0</v>
      </c>
      <c r="AD23" s="176">
        <v>0</v>
      </c>
      <c r="AE23" s="176">
        <v>0</v>
      </c>
      <c r="AF23" s="176">
        <v>0</v>
      </c>
      <c r="AG23" s="176">
        <v>1</v>
      </c>
      <c r="AH23" s="176">
        <v>0</v>
      </c>
      <c r="AI23" s="176">
        <v>1</v>
      </c>
      <c r="AJ23" s="176">
        <v>0</v>
      </c>
      <c r="AK23" s="176">
        <v>0</v>
      </c>
      <c r="AL23" s="176">
        <f t="shared" si="7"/>
        <v>6</v>
      </c>
      <c r="AM23" s="176">
        <v>0</v>
      </c>
      <c r="AN23" s="176">
        <v>6</v>
      </c>
      <c r="AO23" s="176">
        <f t="shared" si="9"/>
        <v>24</v>
      </c>
      <c r="AP23" s="176">
        <v>6</v>
      </c>
      <c r="AQ23" s="176">
        <v>3</v>
      </c>
      <c r="AR23" s="176">
        <v>7</v>
      </c>
      <c r="AS23" s="176">
        <v>8</v>
      </c>
      <c r="AT23" s="122" t="s">
        <v>90</v>
      </c>
      <c r="AU23" s="120"/>
    </row>
    <row r="24" spans="1:47" s="114" customFormat="1" ht="16.5" customHeight="1">
      <c r="A24" s="120"/>
      <c r="B24" s="121" t="s">
        <v>33</v>
      </c>
      <c r="C24" s="265">
        <f t="shared" si="8"/>
        <v>24</v>
      </c>
      <c r="D24" s="266">
        <f t="shared" si="5"/>
        <v>2</v>
      </c>
      <c r="E24" s="266">
        <f t="shared" si="6"/>
        <v>22</v>
      </c>
      <c r="F24" s="176">
        <v>1</v>
      </c>
      <c r="G24" s="176">
        <v>0</v>
      </c>
      <c r="H24" s="176">
        <v>1</v>
      </c>
      <c r="I24" s="176">
        <v>0</v>
      </c>
      <c r="J24" s="176">
        <v>0</v>
      </c>
      <c r="K24" s="176">
        <v>0</v>
      </c>
      <c r="L24" s="176">
        <v>0</v>
      </c>
      <c r="M24" s="176">
        <v>1</v>
      </c>
      <c r="N24" s="176">
        <v>0</v>
      </c>
      <c r="O24" s="176">
        <v>0</v>
      </c>
      <c r="P24" s="176">
        <v>0</v>
      </c>
      <c r="Q24" s="176">
        <v>17</v>
      </c>
      <c r="R24" s="176">
        <v>0</v>
      </c>
      <c r="S24" s="176">
        <v>0</v>
      </c>
      <c r="T24" s="176">
        <v>0</v>
      </c>
      <c r="U24" s="176">
        <v>0</v>
      </c>
      <c r="V24" s="176">
        <v>0</v>
      </c>
      <c r="W24" s="176">
        <v>0</v>
      </c>
      <c r="X24" s="176">
        <v>0</v>
      </c>
      <c r="Y24" s="176">
        <v>0</v>
      </c>
      <c r="Z24" s="176">
        <v>0</v>
      </c>
      <c r="AA24" s="176">
        <v>0</v>
      </c>
      <c r="AB24" s="176">
        <v>0</v>
      </c>
      <c r="AC24" s="176">
        <v>0</v>
      </c>
      <c r="AD24" s="176">
        <v>0</v>
      </c>
      <c r="AE24" s="176">
        <v>4</v>
      </c>
      <c r="AF24" s="176">
        <v>0</v>
      </c>
      <c r="AG24" s="176">
        <v>0</v>
      </c>
      <c r="AH24" s="176">
        <v>0</v>
      </c>
      <c r="AI24" s="176">
        <v>0</v>
      </c>
      <c r="AJ24" s="176">
        <v>0</v>
      </c>
      <c r="AK24" s="176">
        <v>3</v>
      </c>
      <c r="AL24" s="176">
        <f t="shared" si="7"/>
        <v>0</v>
      </c>
      <c r="AM24" s="176">
        <v>0</v>
      </c>
      <c r="AN24" s="176">
        <v>0</v>
      </c>
      <c r="AO24" s="176">
        <f t="shared" si="9"/>
        <v>8</v>
      </c>
      <c r="AP24" s="176">
        <v>1</v>
      </c>
      <c r="AQ24" s="176">
        <v>2</v>
      </c>
      <c r="AR24" s="176">
        <v>3</v>
      </c>
      <c r="AS24" s="176">
        <v>2</v>
      </c>
      <c r="AT24" s="122" t="s">
        <v>33</v>
      </c>
      <c r="AU24" s="120"/>
    </row>
    <row r="25" spans="1:47" s="114" customFormat="1" ht="16.5" customHeight="1">
      <c r="A25" s="120"/>
      <c r="B25" s="121" t="s">
        <v>34</v>
      </c>
      <c r="C25" s="265">
        <f t="shared" si="8"/>
        <v>0</v>
      </c>
      <c r="D25" s="266">
        <f t="shared" si="5"/>
        <v>0</v>
      </c>
      <c r="E25" s="266">
        <f t="shared" si="6"/>
        <v>0</v>
      </c>
      <c r="F25" s="176">
        <v>0</v>
      </c>
      <c r="G25" s="176">
        <v>0</v>
      </c>
      <c r="H25" s="176">
        <v>0</v>
      </c>
      <c r="I25" s="176">
        <v>0</v>
      </c>
      <c r="J25" s="176">
        <v>0</v>
      </c>
      <c r="K25" s="176">
        <v>0</v>
      </c>
      <c r="L25" s="176">
        <v>0</v>
      </c>
      <c r="M25" s="176">
        <v>0</v>
      </c>
      <c r="N25" s="176">
        <v>0</v>
      </c>
      <c r="O25" s="176">
        <v>0</v>
      </c>
      <c r="P25" s="176">
        <v>0</v>
      </c>
      <c r="Q25" s="176">
        <v>0</v>
      </c>
      <c r="R25" s="176">
        <v>0</v>
      </c>
      <c r="S25" s="176">
        <v>0</v>
      </c>
      <c r="T25" s="176">
        <v>0</v>
      </c>
      <c r="U25" s="176">
        <v>0</v>
      </c>
      <c r="V25" s="176">
        <v>0</v>
      </c>
      <c r="W25" s="176">
        <v>0</v>
      </c>
      <c r="X25" s="176">
        <v>0</v>
      </c>
      <c r="Y25" s="176">
        <v>0</v>
      </c>
      <c r="Z25" s="176">
        <v>0</v>
      </c>
      <c r="AA25" s="176">
        <v>0</v>
      </c>
      <c r="AB25" s="176">
        <v>0</v>
      </c>
      <c r="AC25" s="176">
        <v>0</v>
      </c>
      <c r="AD25" s="176">
        <v>0</v>
      </c>
      <c r="AE25" s="176">
        <v>0</v>
      </c>
      <c r="AF25" s="176">
        <v>0</v>
      </c>
      <c r="AG25" s="176">
        <v>0</v>
      </c>
      <c r="AH25" s="176">
        <v>0</v>
      </c>
      <c r="AI25" s="176">
        <v>0</v>
      </c>
      <c r="AJ25" s="176">
        <v>0</v>
      </c>
      <c r="AK25" s="176">
        <v>0</v>
      </c>
      <c r="AL25" s="176">
        <f t="shared" si="7"/>
        <v>0</v>
      </c>
      <c r="AM25" s="176">
        <v>0</v>
      </c>
      <c r="AN25" s="176">
        <v>0</v>
      </c>
      <c r="AO25" s="176">
        <f t="shared" si="9"/>
        <v>0</v>
      </c>
      <c r="AP25" s="176">
        <v>0</v>
      </c>
      <c r="AQ25" s="176">
        <v>0</v>
      </c>
      <c r="AR25" s="176">
        <v>0</v>
      </c>
      <c r="AS25" s="176">
        <v>0</v>
      </c>
      <c r="AT25" s="122" t="s">
        <v>34</v>
      </c>
      <c r="AU25" s="120"/>
    </row>
    <row r="26" spans="1:47" s="114" customFormat="1" ht="16.5" customHeight="1">
      <c r="A26" s="120"/>
      <c r="B26" s="121" t="s">
        <v>35</v>
      </c>
      <c r="C26" s="265">
        <f t="shared" si="8"/>
        <v>223</v>
      </c>
      <c r="D26" s="266">
        <f t="shared" si="5"/>
        <v>7</v>
      </c>
      <c r="E26" s="266">
        <f t="shared" si="6"/>
        <v>216</v>
      </c>
      <c r="F26" s="176">
        <v>2</v>
      </c>
      <c r="G26" s="176">
        <v>3</v>
      </c>
      <c r="H26" s="176">
        <v>2</v>
      </c>
      <c r="I26" s="176">
        <v>0</v>
      </c>
      <c r="J26" s="176">
        <v>0</v>
      </c>
      <c r="K26" s="176">
        <v>0</v>
      </c>
      <c r="L26" s="176">
        <v>0</v>
      </c>
      <c r="M26" s="176">
        <v>9</v>
      </c>
      <c r="N26" s="176">
        <v>0</v>
      </c>
      <c r="O26" s="176">
        <v>8</v>
      </c>
      <c r="P26" s="176">
        <v>3</v>
      </c>
      <c r="Q26" s="176">
        <v>182</v>
      </c>
      <c r="R26" s="176">
        <v>0</v>
      </c>
      <c r="S26" s="176">
        <v>8</v>
      </c>
      <c r="T26" s="176">
        <v>0</v>
      </c>
      <c r="U26" s="176">
        <v>0</v>
      </c>
      <c r="V26" s="176">
        <v>0</v>
      </c>
      <c r="W26" s="176">
        <v>0</v>
      </c>
      <c r="X26" s="176">
        <v>0</v>
      </c>
      <c r="Y26" s="176">
        <v>0</v>
      </c>
      <c r="Z26" s="176">
        <v>0</v>
      </c>
      <c r="AA26" s="176">
        <v>1</v>
      </c>
      <c r="AB26" s="176">
        <v>0</v>
      </c>
      <c r="AC26" s="176">
        <v>2</v>
      </c>
      <c r="AD26" s="176">
        <v>0</v>
      </c>
      <c r="AE26" s="176">
        <v>3</v>
      </c>
      <c r="AF26" s="176">
        <v>0</v>
      </c>
      <c r="AG26" s="176">
        <v>0</v>
      </c>
      <c r="AH26" s="176">
        <v>0</v>
      </c>
      <c r="AI26" s="176">
        <v>0</v>
      </c>
      <c r="AJ26" s="176">
        <v>0</v>
      </c>
      <c r="AK26" s="176">
        <v>8</v>
      </c>
      <c r="AL26" s="176">
        <f t="shared" si="7"/>
        <v>26</v>
      </c>
      <c r="AM26" s="176">
        <v>2</v>
      </c>
      <c r="AN26" s="176">
        <v>24</v>
      </c>
      <c r="AO26" s="176">
        <f t="shared" si="9"/>
        <v>17</v>
      </c>
      <c r="AP26" s="176">
        <v>6</v>
      </c>
      <c r="AQ26" s="176">
        <v>1</v>
      </c>
      <c r="AR26" s="176">
        <v>10</v>
      </c>
      <c r="AS26" s="176">
        <v>0</v>
      </c>
      <c r="AT26" s="122" t="s">
        <v>35</v>
      </c>
      <c r="AU26" s="120"/>
    </row>
    <row r="27" spans="1:47" s="114" customFormat="1" ht="16.5" customHeight="1">
      <c r="A27" s="120"/>
      <c r="B27" s="121" t="s">
        <v>36</v>
      </c>
      <c r="C27" s="265">
        <f t="shared" si="8"/>
        <v>14</v>
      </c>
      <c r="D27" s="266">
        <f t="shared" si="5"/>
        <v>2</v>
      </c>
      <c r="E27" s="266">
        <f t="shared" si="6"/>
        <v>12</v>
      </c>
      <c r="F27" s="176">
        <v>0</v>
      </c>
      <c r="G27" s="176">
        <v>1</v>
      </c>
      <c r="H27" s="176">
        <v>0</v>
      </c>
      <c r="I27" s="176">
        <v>1</v>
      </c>
      <c r="J27" s="176">
        <v>0</v>
      </c>
      <c r="K27" s="176">
        <v>0</v>
      </c>
      <c r="L27" s="176">
        <v>0</v>
      </c>
      <c r="M27" s="176">
        <v>2</v>
      </c>
      <c r="N27" s="176">
        <v>1</v>
      </c>
      <c r="O27" s="176">
        <v>4</v>
      </c>
      <c r="P27" s="176">
        <v>1</v>
      </c>
      <c r="Q27" s="176">
        <v>4</v>
      </c>
      <c r="R27" s="176">
        <v>0</v>
      </c>
      <c r="S27" s="176">
        <v>0</v>
      </c>
      <c r="T27" s="176">
        <v>0</v>
      </c>
      <c r="U27" s="176">
        <v>0</v>
      </c>
      <c r="V27" s="176">
        <v>0</v>
      </c>
      <c r="W27" s="176">
        <v>0</v>
      </c>
      <c r="X27" s="176">
        <v>0</v>
      </c>
      <c r="Y27" s="176">
        <v>0</v>
      </c>
      <c r="Z27" s="176">
        <v>0</v>
      </c>
      <c r="AA27" s="176">
        <v>0</v>
      </c>
      <c r="AB27" s="176">
        <v>0</v>
      </c>
      <c r="AC27" s="176">
        <v>0</v>
      </c>
      <c r="AD27" s="176">
        <v>0</v>
      </c>
      <c r="AE27" s="176">
        <v>0</v>
      </c>
      <c r="AF27" s="176">
        <v>0</v>
      </c>
      <c r="AG27" s="176">
        <v>0</v>
      </c>
      <c r="AH27" s="176">
        <v>0</v>
      </c>
      <c r="AI27" s="176">
        <v>1</v>
      </c>
      <c r="AJ27" s="176">
        <v>0</v>
      </c>
      <c r="AK27" s="176">
        <v>0</v>
      </c>
      <c r="AL27" s="176">
        <f t="shared" si="7"/>
        <v>4</v>
      </c>
      <c r="AM27" s="176">
        <v>0</v>
      </c>
      <c r="AN27" s="176">
        <v>4</v>
      </c>
      <c r="AO27" s="176">
        <f t="shared" si="9"/>
        <v>2</v>
      </c>
      <c r="AP27" s="176">
        <v>1</v>
      </c>
      <c r="AQ27" s="176">
        <v>0</v>
      </c>
      <c r="AR27" s="176">
        <v>1</v>
      </c>
      <c r="AS27" s="176">
        <v>0</v>
      </c>
      <c r="AT27" s="122" t="s">
        <v>36</v>
      </c>
      <c r="AU27" s="120"/>
    </row>
    <row r="28" spans="1:47" s="114" customFormat="1" ht="16.5" customHeight="1">
      <c r="A28" s="120"/>
      <c r="B28" s="121" t="s">
        <v>37</v>
      </c>
      <c r="C28" s="265">
        <f t="shared" si="8"/>
        <v>74</v>
      </c>
      <c r="D28" s="266">
        <f t="shared" si="5"/>
        <v>5</v>
      </c>
      <c r="E28" s="266">
        <f t="shared" si="6"/>
        <v>69</v>
      </c>
      <c r="F28" s="176">
        <v>3</v>
      </c>
      <c r="G28" s="176">
        <v>1</v>
      </c>
      <c r="H28" s="176">
        <v>1</v>
      </c>
      <c r="I28" s="176">
        <v>1</v>
      </c>
      <c r="J28" s="176">
        <v>0</v>
      </c>
      <c r="K28" s="176">
        <v>0</v>
      </c>
      <c r="L28" s="176">
        <v>0</v>
      </c>
      <c r="M28" s="176">
        <v>6</v>
      </c>
      <c r="N28" s="176">
        <v>0</v>
      </c>
      <c r="O28" s="176">
        <v>2</v>
      </c>
      <c r="P28" s="176">
        <v>1</v>
      </c>
      <c r="Q28" s="176">
        <v>57</v>
      </c>
      <c r="R28" s="176">
        <v>0</v>
      </c>
      <c r="S28" s="176">
        <v>0</v>
      </c>
      <c r="T28" s="176">
        <v>0</v>
      </c>
      <c r="U28" s="176">
        <v>0</v>
      </c>
      <c r="V28" s="176">
        <v>0</v>
      </c>
      <c r="W28" s="176">
        <v>0</v>
      </c>
      <c r="X28" s="176">
        <v>0</v>
      </c>
      <c r="Y28" s="176">
        <v>0</v>
      </c>
      <c r="Z28" s="176">
        <v>0</v>
      </c>
      <c r="AA28" s="176">
        <v>0</v>
      </c>
      <c r="AB28" s="176">
        <v>0</v>
      </c>
      <c r="AC28" s="176">
        <v>2</v>
      </c>
      <c r="AD28" s="176">
        <v>0</v>
      </c>
      <c r="AE28" s="176">
        <v>0</v>
      </c>
      <c r="AF28" s="176">
        <v>0</v>
      </c>
      <c r="AG28" s="176">
        <v>0</v>
      </c>
      <c r="AH28" s="176">
        <v>0</v>
      </c>
      <c r="AI28" s="176">
        <v>2</v>
      </c>
      <c r="AJ28" s="176">
        <v>0</v>
      </c>
      <c r="AK28" s="176">
        <v>0</v>
      </c>
      <c r="AL28" s="176">
        <f t="shared" si="7"/>
        <v>8</v>
      </c>
      <c r="AM28" s="176">
        <v>0</v>
      </c>
      <c r="AN28" s="176">
        <v>8</v>
      </c>
      <c r="AO28" s="176">
        <f t="shared" si="9"/>
        <v>10</v>
      </c>
      <c r="AP28" s="176">
        <v>1</v>
      </c>
      <c r="AQ28" s="176">
        <v>0</v>
      </c>
      <c r="AR28" s="176">
        <v>7</v>
      </c>
      <c r="AS28" s="176">
        <v>2</v>
      </c>
      <c r="AT28" s="122" t="s">
        <v>37</v>
      </c>
      <c r="AU28" s="120"/>
    </row>
    <row r="29" spans="1:47" s="114" customFormat="1" ht="16.5" customHeight="1">
      <c r="A29" s="120"/>
      <c r="B29" s="121" t="s">
        <v>38</v>
      </c>
      <c r="C29" s="265">
        <f t="shared" si="8"/>
        <v>91</v>
      </c>
      <c r="D29" s="266">
        <f t="shared" si="5"/>
        <v>5</v>
      </c>
      <c r="E29" s="266">
        <f t="shared" si="6"/>
        <v>86</v>
      </c>
      <c r="F29" s="176">
        <v>1</v>
      </c>
      <c r="G29" s="176">
        <v>2</v>
      </c>
      <c r="H29" s="176">
        <v>2</v>
      </c>
      <c r="I29" s="176">
        <v>0</v>
      </c>
      <c r="J29" s="176">
        <v>0</v>
      </c>
      <c r="K29" s="176">
        <v>2</v>
      </c>
      <c r="L29" s="176">
        <v>0</v>
      </c>
      <c r="M29" s="176">
        <v>8</v>
      </c>
      <c r="N29" s="176">
        <v>0</v>
      </c>
      <c r="O29" s="176">
        <v>2</v>
      </c>
      <c r="P29" s="176">
        <v>2</v>
      </c>
      <c r="Q29" s="176">
        <v>72</v>
      </c>
      <c r="R29" s="176">
        <v>0</v>
      </c>
      <c r="S29" s="176">
        <v>0</v>
      </c>
      <c r="T29" s="176">
        <v>0</v>
      </c>
      <c r="U29" s="176">
        <v>0</v>
      </c>
      <c r="V29" s="176">
        <v>0</v>
      </c>
      <c r="W29" s="176">
        <v>0</v>
      </c>
      <c r="X29" s="176">
        <v>0</v>
      </c>
      <c r="Y29" s="176">
        <v>0</v>
      </c>
      <c r="Z29" s="176">
        <v>0</v>
      </c>
      <c r="AA29" s="176">
        <v>0</v>
      </c>
      <c r="AB29" s="176">
        <v>0</v>
      </c>
      <c r="AC29" s="176">
        <v>0</v>
      </c>
      <c r="AD29" s="176">
        <v>0</v>
      </c>
      <c r="AE29" s="176">
        <v>0</v>
      </c>
      <c r="AF29" s="176">
        <v>0</v>
      </c>
      <c r="AG29" s="176">
        <v>2</v>
      </c>
      <c r="AH29" s="176">
        <v>0</v>
      </c>
      <c r="AI29" s="176">
        <v>2</v>
      </c>
      <c r="AJ29" s="176">
        <v>0</v>
      </c>
      <c r="AK29" s="176">
        <v>2</v>
      </c>
      <c r="AL29" s="176">
        <f t="shared" si="7"/>
        <v>12</v>
      </c>
      <c r="AM29" s="176">
        <v>1</v>
      </c>
      <c r="AN29" s="176">
        <v>11</v>
      </c>
      <c r="AO29" s="176">
        <f t="shared" si="9"/>
        <v>10</v>
      </c>
      <c r="AP29" s="176">
        <v>2</v>
      </c>
      <c r="AQ29" s="176">
        <v>0</v>
      </c>
      <c r="AR29" s="176">
        <v>5</v>
      </c>
      <c r="AS29" s="176">
        <v>3</v>
      </c>
      <c r="AT29" s="122" t="s">
        <v>38</v>
      </c>
      <c r="AU29" s="120"/>
    </row>
    <row r="30" spans="1:47" s="114" customFormat="1" ht="16.5" customHeight="1">
      <c r="A30" s="120"/>
      <c r="B30" s="121" t="s">
        <v>55</v>
      </c>
      <c r="C30" s="265">
        <f t="shared" si="8"/>
        <v>208</v>
      </c>
      <c r="D30" s="266">
        <f t="shared" si="5"/>
        <v>15</v>
      </c>
      <c r="E30" s="266">
        <f t="shared" si="6"/>
        <v>193</v>
      </c>
      <c r="F30" s="176">
        <v>4</v>
      </c>
      <c r="G30" s="176">
        <v>8</v>
      </c>
      <c r="H30" s="176">
        <v>1</v>
      </c>
      <c r="I30" s="176">
        <v>3</v>
      </c>
      <c r="J30" s="176">
        <v>0</v>
      </c>
      <c r="K30" s="176">
        <v>0</v>
      </c>
      <c r="L30" s="176">
        <v>0</v>
      </c>
      <c r="M30" s="176">
        <v>13</v>
      </c>
      <c r="N30" s="176">
        <v>0</v>
      </c>
      <c r="O30" s="176">
        <v>2</v>
      </c>
      <c r="P30" s="176">
        <v>10</v>
      </c>
      <c r="Q30" s="176">
        <v>132</v>
      </c>
      <c r="R30" s="176">
        <v>0</v>
      </c>
      <c r="S30" s="176">
        <v>0</v>
      </c>
      <c r="T30" s="176">
        <v>0</v>
      </c>
      <c r="U30" s="176">
        <v>0</v>
      </c>
      <c r="V30" s="176">
        <v>0</v>
      </c>
      <c r="W30" s="176">
        <v>1</v>
      </c>
      <c r="X30" s="176">
        <v>0</v>
      </c>
      <c r="Y30" s="176">
        <v>0</v>
      </c>
      <c r="Z30" s="176">
        <v>0</v>
      </c>
      <c r="AA30" s="176">
        <v>0</v>
      </c>
      <c r="AB30" s="176">
        <v>0</v>
      </c>
      <c r="AC30" s="176">
        <v>5</v>
      </c>
      <c r="AD30" s="176">
        <v>0</v>
      </c>
      <c r="AE30" s="176">
        <v>29</v>
      </c>
      <c r="AF30" s="176">
        <v>0</v>
      </c>
      <c r="AG30" s="176">
        <v>1</v>
      </c>
      <c r="AH30" s="176">
        <v>0</v>
      </c>
      <c r="AI30" s="176">
        <v>4</v>
      </c>
      <c r="AJ30" s="176">
        <v>1</v>
      </c>
      <c r="AK30" s="176">
        <v>19</v>
      </c>
      <c r="AL30" s="176">
        <f t="shared" si="7"/>
        <v>8</v>
      </c>
      <c r="AM30" s="176">
        <v>0</v>
      </c>
      <c r="AN30" s="176">
        <v>8</v>
      </c>
      <c r="AO30" s="176">
        <f t="shared" si="9"/>
        <v>36</v>
      </c>
      <c r="AP30" s="176">
        <v>13</v>
      </c>
      <c r="AQ30" s="176">
        <v>3</v>
      </c>
      <c r="AR30" s="176">
        <v>16</v>
      </c>
      <c r="AS30" s="176">
        <v>4</v>
      </c>
      <c r="AT30" s="122" t="s">
        <v>55</v>
      </c>
      <c r="AU30" s="120"/>
    </row>
    <row r="31" spans="1:47" s="114" customFormat="1" ht="16.5" customHeight="1">
      <c r="A31" s="120"/>
      <c r="B31" s="121" t="s">
        <v>56</v>
      </c>
      <c r="C31" s="265">
        <f t="shared" si="8"/>
        <v>0</v>
      </c>
      <c r="D31" s="266">
        <f t="shared" si="5"/>
        <v>0</v>
      </c>
      <c r="E31" s="266">
        <f t="shared" si="6"/>
        <v>0</v>
      </c>
      <c r="F31" s="176">
        <v>0</v>
      </c>
      <c r="G31" s="176">
        <v>0</v>
      </c>
      <c r="H31" s="176">
        <v>0</v>
      </c>
      <c r="I31" s="176">
        <v>0</v>
      </c>
      <c r="J31" s="176">
        <v>0</v>
      </c>
      <c r="K31" s="176">
        <v>0</v>
      </c>
      <c r="L31" s="176">
        <v>0</v>
      </c>
      <c r="M31" s="176">
        <v>0</v>
      </c>
      <c r="N31" s="176">
        <v>0</v>
      </c>
      <c r="O31" s="176">
        <v>0</v>
      </c>
      <c r="P31" s="176">
        <v>0</v>
      </c>
      <c r="Q31" s="176">
        <v>0</v>
      </c>
      <c r="R31" s="176">
        <v>0</v>
      </c>
      <c r="S31" s="176">
        <v>0</v>
      </c>
      <c r="T31" s="176">
        <v>0</v>
      </c>
      <c r="U31" s="176">
        <v>0</v>
      </c>
      <c r="V31" s="176">
        <v>0</v>
      </c>
      <c r="W31" s="176">
        <v>0</v>
      </c>
      <c r="X31" s="176">
        <v>0</v>
      </c>
      <c r="Y31" s="176">
        <v>0</v>
      </c>
      <c r="Z31" s="176">
        <v>0</v>
      </c>
      <c r="AA31" s="176">
        <v>0</v>
      </c>
      <c r="AB31" s="176">
        <v>0</v>
      </c>
      <c r="AC31" s="176">
        <v>0</v>
      </c>
      <c r="AD31" s="176">
        <v>0</v>
      </c>
      <c r="AE31" s="176">
        <v>0</v>
      </c>
      <c r="AF31" s="176">
        <v>0</v>
      </c>
      <c r="AG31" s="176">
        <v>0</v>
      </c>
      <c r="AH31" s="176">
        <v>0</v>
      </c>
      <c r="AI31" s="176">
        <v>0</v>
      </c>
      <c r="AJ31" s="176">
        <v>0</v>
      </c>
      <c r="AK31" s="176">
        <v>0</v>
      </c>
      <c r="AL31" s="176">
        <f t="shared" si="7"/>
        <v>0</v>
      </c>
      <c r="AM31" s="176">
        <v>0</v>
      </c>
      <c r="AN31" s="176">
        <v>0</v>
      </c>
      <c r="AO31" s="176">
        <f t="shared" si="9"/>
        <v>0</v>
      </c>
      <c r="AP31" s="176">
        <v>0</v>
      </c>
      <c r="AQ31" s="176">
        <v>0</v>
      </c>
      <c r="AR31" s="176">
        <v>0</v>
      </c>
      <c r="AS31" s="176">
        <v>0</v>
      </c>
      <c r="AT31" s="122" t="s">
        <v>56</v>
      </c>
      <c r="AU31" s="120"/>
    </row>
    <row r="32" spans="1:47" s="114" customFormat="1" ht="16.5" customHeight="1">
      <c r="A32" s="120"/>
      <c r="B32" s="121" t="s">
        <v>57</v>
      </c>
      <c r="C32" s="265">
        <f t="shared" si="8"/>
        <v>0</v>
      </c>
      <c r="D32" s="266">
        <f t="shared" si="5"/>
        <v>0</v>
      </c>
      <c r="E32" s="266">
        <f t="shared" si="6"/>
        <v>0</v>
      </c>
      <c r="F32" s="176">
        <v>0</v>
      </c>
      <c r="G32" s="176">
        <v>0</v>
      </c>
      <c r="H32" s="176">
        <v>0</v>
      </c>
      <c r="I32" s="176">
        <v>0</v>
      </c>
      <c r="J32" s="176">
        <v>0</v>
      </c>
      <c r="K32" s="176">
        <v>0</v>
      </c>
      <c r="L32" s="176">
        <v>0</v>
      </c>
      <c r="M32" s="176">
        <v>0</v>
      </c>
      <c r="N32" s="176">
        <v>0</v>
      </c>
      <c r="O32" s="176">
        <v>0</v>
      </c>
      <c r="P32" s="176">
        <v>0</v>
      </c>
      <c r="Q32" s="176">
        <v>0</v>
      </c>
      <c r="R32" s="176">
        <v>0</v>
      </c>
      <c r="S32" s="176">
        <v>0</v>
      </c>
      <c r="T32" s="176">
        <v>0</v>
      </c>
      <c r="U32" s="176">
        <v>0</v>
      </c>
      <c r="V32" s="176">
        <v>0</v>
      </c>
      <c r="W32" s="176">
        <v>0</v>
      </c>
      <c r="X32" s="176">
        <v>0</v>
      </c>
      <c r="Y32" s="176">
        <v>0</v>
      </c>
      <c r="Z32" s="176">
        <v>0</v>
      </c>
      <c r="AA32" s="176">
        <v>0</v>
      </c>
      <c r="AB32" s="176">
        <v>0</v>
      </c>
      <c r="AC32" s="176">
        <v>0</v>
      </c>
      <c r="AD32" s="176">
        <v>0</v>
      </c>
      <c r="AE32" s="176">
        <v>0</v>
      </c>
      <c r="AF32" s="176">
        <v>0</v>
      </c>
      <c r="AG32" s="176">
        <v>0</v>
      </c>
      <c r="AH32" s="176">
        <v>0</v>
      </c>
      <c r="AI32" s="176">
        <v>0</v>
      </c>
      <c r="AJ32" s="176">
        <v>0</v>
      </c>
      <c r="AK32" s="176">
        <v>0</v>
      </c>
      <c r="AL32" s="176">
        <f t="shared" si="7"/>
        <v>0</v>
      </c>
      <c r="AM32" s="176">
        <v>0</v>
      </c>
      <c r="AN32" s="176">
        <v>0</v>
      </c>
      <c r="AO32" s="176">
        <f t="shared" si="9"/>
        <v>0</v>
      </c>
      <c r="AP32" s="176">
        <v>0</v>
      </c>
      <c r="AQ32" s="176">
        <v>0</v>
      </c>
      <c r="AR32" s="176">
        <v>0</v>
      </c>
      <c r="AS32" s="176">
        <v>0</v>
      </c>
      <c r="AT32" s="122" t="s">
        <v>57</v>
      </c>
      <c r="AU32" s="120"/>
    </row>
    <row r="33" spans="1:47" s="114" customFormat="1" ht="16.5" customHeight="1">
      <c r="A33" s="120"/>
      <c r="B33" s="121" t="s">
        <v>58</v>
      </c>
      <c r="C33" s="265">
        <f t="shared" si="8"/>
        <v>90</v>
      </c>
      <c r="D33" s="266">
        <f t="shared" si="5"/>
        <v>6</v>
      </c>
      <c r="E33" s="266">
        <f t="shared" si="6"/>
        <v>84</v>
      </c>
      <c r="F33" s="176">
        <v>4</v>
      </c>
      <c r="G33" s="176">
        <v>1</v>
      </c>
      <c r="H33" s="176">
        <v>0</v>
      </c>
      <c r="I33" s="176">
        <v>1</v>
      </c>
      <c r="J33" s="176">
        <v>0</v>
      </c>
      <c r="K33" s="176">
        <v>2</v>
      </c>
      <c r="L33" s="176">
        <v>0</v>
      </c>
      <c r="M33" s="176">
        <v>9</v>
      </c>
      <c r="N33" s="176">
        <v>0</v>
      </c>
      <c r="O33" s="176">
        <v>9</v>
      </c>
      <c r="P33" s="176">
        <v>2</v>
      </c>
      <c r="Q33" s="176">
        <v>58</v>
      </c>
      <c r="R33" s="176">
        <v>0</v>
      </c>
      <c r="S33" s="176">
        <v>1</v>
      </c>
      <c r="T33" s="176">
        <v>0</v>
      </c>
      <c r="U33" s="176">
        <v>0</v>
      </c>
      <c r="V33" s="176">
        <v>0</v>
      </c>
      <c r="W33" s="176">
        <v>0</v>
      </c>
      <c r="X33" s="176">
        <v>0</v>
      </c>
      <c r="Y33" s="176">
        <v>0</v>
      </c>
      <c r="Z33" s="176">
        <v>0</v>
      </c>
      <c r="AA33" s="176">
        <v>0</v>
      </c>
      <c r="AB33" s="176">
        <v>0</v>
      </c>
      <c r="AC33" s="176">
        <v>3</v>
      </c>
      <c r="AD33" s="176">
        <v>0</v>
      </c>
      <c r="AE33" s="176">
        <v>0</v>
      </c>
      <c r="AF33" s="176">
        <v>0</v>
      </c>
      <c r="AG33" s="176">
        <v>0</v>
      </c>
      <c r="AH33" s="176">
        <v>0</v>
      </c>
      <c r="AI33" s="176">
        <v>0</v>
      </c>
      <c r="AJ33" s="176">
        <v>0</v>
      </c>
      <c r="AK33" s="176">
        <v>2</v>
      </c>
      <c r="AL33" s="176">
        <f t="shared" si="7"/>
        <v>23</v>
      </c>
      <c r="AM33" s="176">
        <v>0</v>
      </c>
      <c r="AN33" s="176">
        <v>23</v>
      </c>
      <c r="AO33" s="176">
        <f t="shared" si="9"/>
        <v>17</v>
      </c>
      <c r="AP33" s="176">
        <v>3</v>
      </c>
      <c r="AQ33" s="176">
        <v>3</v>
      </c>
      <c r="AR33" s="176">
        <v>11</v>
      </c>
      <c r="AS33" s="176">
        <v>0</v>
      </c>
      <c r="AT33" s="122" t="s">
        <v>58</v>
      </c>
      <c r="AU33" s="120"/>
    </row>
    <row r="34" spans="1:47" s="114" customFormat="1" ht="16.5" customHeight="1">
      <c r="A34" s="120"/>
      <c r="B34" s="121" t="s">
        <v>136</v>
      </c>
      <c r="C34" s="265">
        <f t="shared" si="8"/>
        <v>159</v>
      </c>
      <c r="D34" s="266">
        <f t="shared" si="5"/>
        <v>17</v>
      </c>
      <c r="E34" s="266">
        <f t="shared" si="6"/>
        <v>142</v>
      </c>
      <c r="F34" s="176">
        <v>3</v>
      </c>
      <c r="G34" s="176">
        <v>2</v>
      </c>
      <c r="H34" s="176">
        <v>1</v>
      </c>
      <c r="I34" s="176">
        <v>0</v>
      </c>
      <c r="J34" s="176">
        <v>1</v>
      </c>
      <c r="K34" s="176">
        <v>2</v>
      </c>
      <c r="L34" s="176">
        <v>1</v>
      </c>
      <c r="M34" s="176">
        <v>8</v>
      </c>
      <c r="N34" s="176">
        <v>2</v>
      </c>
      <c r="O34" s="176">
        <v>4</v>
      </c>
      <c r="P34" s="176">
        <v>9</v>
      </c>
      <c r="Q34" s="176">
        <v>120</v>
      </c>
      <c r="R34" s="176">
        <v>0</v>
      </c>
      <c r="S34" s="176">
        <v>0</v>
      </c>
      <c r="T34" s="176">
        <v>0</v>
      </c>
      <c r="U34" s="176">
        <v>0</v>
      </c>
      <c r="V34" s="176">
        <v>0</v>
      </c>
      <c r="W34" s="176">
        <v>0</v>
      </c>
      <c r="X34" s="176">
        <v>0</v>
      </c>
      <c r="Y34" s="176">
        <v>0</v>
      </c>
      <c r="Z34" s="176">
        <v>0</v>
      </c>
      <c r="AA34" s="176">
        <v>0</v>
      </c>
      <c r="AB34" s="176">
        <v>0</v>
      </c>
      <c r="AC34" s="176">
        <v>5</v>
      </c>
      <c r="AD34" s="176">
        <v>0</v>
      </c>
      <c r="AE34" s="176">
        <v>1</v>
      </c>
      <c r="AF34" s="176">
        <v>0</v>
      </c>
      <c r="AG34" s="176">
        <v>0</v>
      </c>
      <c r="AH34" s="176">
        <v>0</v>
      </c>
      <c r="AI34" s="176">
        <v>0</v>
      </c>
      <c r="AJ34" s="176">
        <v>0</v>
      </c>
      <c r="AK34" s="176">
        <v>3</v>
      </c>
      <c r="AL34" s="176">
        <f t="shared" si="7"/>
        <v>19</v>
      </c>
      <c r="AM34" s="176">
        <v>1</v>
      </c>
      <c r="AN34" s="176">
        <v>18</v>
      </c>
      <c r="AO34" s="176">
        <f>SUM(AP34:AS34)</f>
        <v>12</v>
      </c>
      <c r="AP34" s="176">
        <v>3</v>
      </c>
      <c r="AQ34" s="176">
        <v>4</v>
      </c>
      <c r="AR34" s="176">
        <v>3</v>
      </c>
      <c r="AS34" s="176">
        <v>2</v>
      </c>
      <c r="AT34" s="122" t="s">
        <v>136</v>
      </c>
      <c r="AU34" s="120"/>
    </row>
    <row r="35" spans="1:47" s="112" customFormat="1" ht="16.5" customHeight="1">
      <c r="A35" s="391" t="s">
        <v>95</v>
      </c>
      <c r="B35" s="392"/>
      <c r="C35" s="260">
        <f>SUM(C36:C37)</f>
        <v>31</v>
      </c>
      <c r="D35" s="261">
        <f>SUM(D36:D37)</f>
        <v>3</v>
      </c>
      <c r="E35" s="261">
        <f t="shared" ref="E35:AS35" si="10">SUM(E36:E37)</f>
        <v>28</v>
      </c>
      <c r="F35" s="261">
        <f t="shared" si="10"/>
        <v>0</v>
      </c>
      <c r="G35" s="261">
        <f t="shared" si="10"/>
        <v>2</v>
      </c>
      <c r="H35" s="261">
        <f t="shared" si="10"/>
        <v>0</v>
      </c>
      <c r="I35" s="261">
        <f t="shared" si="10"/>
        <v>0</v>
      </c>
      <c r="J35" s="261">
        <f t="shared" si="10"/>
        <v>0</v>
      </c>
      <c r="K35" s="261">
        <f t="shared" si="10"/>
        <v>0</v>
      </c>
      <c r="L35" s="261">
        <f t="shared" si="10"/>
        <v>0</v>
      </c>
      <c r="M35" s="261">
        <f t="shared" si="10"/>
        <v>0</v>
      </c>
      <c r="N35" s="261">
        <f t="shared" si="10"/>
        <v>0</v>
      </c>
      <c r="O35" s="261">
        <f t="shared" si="10"/>
        <v>0</v>
      </c>
      <c r="P35" s="261">
        <f t="shared" si="10"/>
        <v>3</v>
      </c>
      <c r="Q35" s="261">
        <f t="shared" si="10"/>
        <v>18</v>
      </c>
      <c r="R35" s="261">
        <f t="shared" si="10"/>
        <v>0</v>
      </c>
      <c r="S35" s="261">
        <f t="shared" si="10"/>
        <v>0</v>
      </c>
      <c r="T35" s="261">
        <f t="shared" si="10"/>
        <v>0</v>
      </c>
      <c r="U35" s="261">
        <f t="shared" si="10"/>
        <v>0</v>
      </c>
      <c r="V35" s="261">
        <f t="shared" si="10"/>
        <v>0</v>
      </c>
      <c r="W35" s="261">
        <f t="shared" si="10"/>
        <v>0</v>
      </c>
      <c r="X35" s="261">
        <f t="shared" si="10"/>
        <v>0</v>
      </c>
      <c r="Y35" s="261">
        <f t="shared" si="10"/>
        <v>0</v>
      </c>
      <c r="Z35" s="261">
        <f t="shared" si="10"/>
        <v>0</v>
      </c>
      <c r="AA35" s="261">
        <f t="shared" si="10"/>
        <v>0</v>
      </c>
      <c r="AB35" s="267">
        <f t="shared" si="10"/>
        <v>0</v>
      </c>
      <c r="AC35" s="261">
        <f t="shared" si="10"/>
        <v>0</v>
      </c>
      <c r="AD35" s="261">
        <f t="shared" si="10"/>
        <v>0</v>
      </c>
      <c r="AE35" s="261">
        <f t="shared" si="10"/>
        <v>8</v>
      </c>
      <c r="AF35" s="267">
        <f t="shared" si="10"/>
        <v>0</v>
      </c>
      <c r="AG35" s="267">
        <f t="shared" si="10"/>
        <v>0</v>
      </c>
      <c r="AH35" s="267">
        <f t="shared" si="10"/>
        <v>0</v>
      </c>
      <c r="AI35" s="267">
        <f t="shared" si="10"/>
        <v>0</v>
      </c>
      <c r="AJ35" s="267">
        <f t="shared" si="10"/>
        <v>0</v>
      </c>
      <c r="AK35" s="267">
        <f t="shared" si="10"/>
        <v>5</v>
      </c>
      <c r="AL35" s="267">
        <f t="shared" si="10"/>
        <v>16</v>
      </c>
      <c r="AM35" s="267">
        <f t="shared" si="10"/>
        <v>0</v>
      </c>
      <c r="AN35" s="267">
        <f t="shared" si="10"/>
        <v>16</v>
      </c>
      <c r="AO35" s="267">
        <f t="shared" si="10"/>
        <v>10</v>
      </c>
      <c r="AP35" s="267">
        <f t="shared" si="10"/>
        <v>0</v>
      </c>
      <c r="AQ35" s="267">
        <f t="shared" si="10"/>
        <v>2</v>
      </c>
      <c r="AR35" s="267">
        <f t="shared" si="10"/>
        <v>5</v>
      </c>
      <c r="AS35" s="267">
        <f t="shared" si="10"/>
        <v>3</v>
      </c>
      <c r="AT35" s="393" t="s">
        <v>95</v>
      </c>
      <c r="AU35" s="395"/>
    </row>
    <row r="36" spans="1:47" s="114" customFormat="1" ht="16.5" customHeight="1">
      <c r="A36" s="120"/>
      <c r="B36" s="121" t="s">
        <v>39</v>
      </c>
      <c r="C36" s="265">
        <f>SUM(D36:E36)</f>
        <v>31</v>
      </c>
      <c r="D36" s="266">
        <f>F36+H36+J36+L36+N36+P36+R36+T36+V36+X36+Z36+AB36+AD36</f>
        <v>3</v>
      </c>
      <c r="E36" s="266">
        <f>G36+I36+K36+M36+O36+Q36+S36+U36+W36+Y36+AA36+AC36+AE36</f>
        <v>28</v>
      </c>
      <c r="F36" s="176">
        <v>0</v>
      </c>
      <c r="G36" s="176">
        <v>2</v>
      </c>
      <c r="H36" s="176">
        <v>0</v>
      </c>
      <c r="I36" s="176">
        <v>0</v>
      </c>
      <c r="J36" s="176">
        <v>0</v>
      </c>
      <c r="K36" s="176">
        <v>0</v>
      </c>
      <c r="L36" s="176">
        <v>0</v>
      </c>
      <c r="M36" s="176">
        <v>0</v>
      </c>
      <c r="N36" s="176">
        <v>0</v>
      </c>
      <c r="O36" s="176">
        <v>0</v>
      </c>
      <c r="P36" s="176">
        <v>3</v>
      </c>
      <c r="Q36" s="176">
        <v>18</v>
      </c>
      <c r="R36" s="176">
        <v>0</v>
      </c>
      <c r="S36" s="176">
        <v>0</v>
      </c>
      <c r="T36" s="176">
        <v>0</v>
      </c>
      <c r="U36" s="176">
        <v>0</v>
      </c>
      <c r="V36" s="176">
        <v>0</v>
      </c>
      <c r="W36" s="176">
        <v>0</v>
      </c>
      <c r="X36" s="176">
        <v>0</v>
      </c>
      <c r="Y36" s="176">
        <v>0</v>
      </c>
      <c r="Z36" s="176">
        <v>0</v>
      </c>
      <c r="AA36" s="176">
        <v>0</v>
      </c>
      <c r="AB36" s="176">
        <v>0</v>
      </c>
      <c r="AC36" s="176">
        <v>0</v>
      </c>
      <c r="AD36" s="176">
        <v>0</v>
      </c>
      <c r="AE36" s="176">
        <v>8</v>
      </c>
      <c r="AF36" s="176">
        <v>0</v>
      </c>
      <c r="AG36" s="176">
        <v>0</v>
      </c>
      <c r="AH36" s="176">
        <v>0</v>
      </c>
      <c r="AI36" s="176">
        <v>0</v>
      </c>
      <c r="AJ36" s="176">
        <v>0</v>
      </c>
      <c r="AK36" s="176">
        <v>5</v>
      </c>
      <c r="AL36" s="176">
        <f t="shared" si="7"/>
        <v>16</v>
      </c>
      <c r="AM36" s="176">
        <v>0</v>
      </c>
      <c r="AN36" s="176">
        <v>16</v>
      </c>
      <c r="AO36" s="176">
        <f>SUM(AP36:AS36)</f>
        <v>10</v>
      </c>
      <c r="AP36" s="176">
        <v>0</v>
      </c>
      <c r="AQ36" s="176">
        <v>2</v>
      </c>
      <c r="AR36" s="176">
        <v>5</v>
      </c>
      <c r="AS36" s="176">
        <v>3</v>
      </c>
      <c r="AT36" s="122" t="s">
        <v>39</v>
      </c>
      <c r="AU36" s="120"/>
    </row>
    <row r="37" spans="1:47" s="114" customFormat="1" ht="16.5" customHeight="1">
      <c r="A37" s="120"/>
      <c r="B37" s="121" t="s">
        <v>40</v>
      </c>
      <c r="C37" s="265">
        <f>SUM(D37:E37)</f>
        <v>0</v>
      </c>
      <c r="D37" s="266">
        <f>F37+H37+J37+L37+N37+P37+R37+T37+V37+X37+Z37+AB37+AD37</f>
        <v>0</v>
      </c>
      <c r="E37" s="266">
        <f>G37+I37+K37+M37+O37+Q37+S37+U37+W37+Y37+AA37+AC37+AE37</f>
        <v>0</v>
      </c>
      <c r="F37" s="176">
        <v>0</v>
      </c>
      <c r="G37" s="176">
        <v>0</v>
      </c>
      <c r="H37" s="176">
        <v>0</v>
      </c>
      <c r="I37" s="176">
        <v>0</v>
      </c>
      <c r="J37" s="176">
        <v>0</v>
      </c>
      <c r="K37" s="176">
        <v>0</v>
      </c>
      <c r="L37" s="176">
        <v>0</v>
      </c>
      <c r="M37" s="176">
        <v>0</v>
      </c>
      <c r="N37" s="176">
        <v>0</v>
      </c>
      <c r="O37" s="176">
        <v>0</v>
      </c>
      <c r="P37" s="176">
        <v>0</v>
      </c>
      <c r="Q37" s="176">
        <v>0</v>
      </c>
      <c r="R37" s="176">
        <v>0</v>
      </c>
      <c r="S37" s="176">
        <v>0</v>
      </c>
      <c r="T37" s="176">
        <v>0</v>
      </c>
      <c r="U37" s="176">
        <v>0</v>
      </c>
      <c r="V37" s="176">
        <v>0</v>
      </c>
      <c r="W37" s="176">
        <v>0</v>
      </c>
      <c r="X37" s="176">
        <v>0</v>
      </c>
      <c r="Y37" s="176">
        <v>0</v>
      </c>
      <c r="Z37" s="176">
        <v>0</v>
      </c>
      <c r="AA37" s="176">
        <v>0</v>
      </c>
      <c r="AB37" s="176">
        <v>0</v>
      </c>
      <c r="AC37" s="176">
        <v>0</v>
      </c>
      <c r="AD37" s="176">
        <v>0</v>
      </c>
      <c r="AE37" s="176">
        <v>0</v>
      </c>
      <c r="AF37" s="176">
        <v>0</v>
      </c>
      <c r="AG37" s="176">
        <v>0</v>
      </c>
      <c r="AH37" s="176">
        <v>0</v>
      </c>
      <c r="AI37" s="176">
        <v>0</v>
      </c>
      <c r="AJ37" s="176">
        <v>0</v>
      </c>
      <c r="AK37" s="176">
        <v>0</v>
      </c>
      <c r="AL37" s="176">
        <f t="shared" si="7"/>
        <v>0</v>
      </c>
      <c r="AM37" s="176">
        <v>0</v>
      </c>
      <c r="AN37" s="176">
        <v>0</v>
      </c>
      <c r="AO37" s="176">
        <f>SUM(AP37:AS37)</f>
        <v>0</v>
      </c>
      <c r="AP37" s="176">
        <v>0</v>
      </c>
      <c r="AQ37" s="176">
        <v>0</v>
      </c>
      <c r="AR37" s="176">
        <v>0</v>
      </c>
      <c r="AS37" s="176">
        <v>0</v>
      </c>
      <c r="AT37" s="122" t="s">
        <v>40</v>
      </c>
      <c r="AU37" s="120"/>
    </row>
    <row r="38" spans="1:47" s="112" customFormat="1" ht="16.5" customHeight="1">
      <c r="A38" s="382" t="s">
        <v>96</v>
      </c>
      <c r="B38" s="389"/>
      <c r="C38" s="260">
        <f>SUM(C39:C42)</f>
        <v>29</v>
      </c>
      <c r="D38" s="261">
        <f>SUM(D39:D42)</f>
        <v>2</v>
      </c>
      <c r="E38" s="261">
        <f t="shared" ref="E38:AS38" si="11">SUM(E39:E42)</f>
        <v>27</v>
      </c>
      <c r="F38" s="261">
        <f t="shared" si="11"/>
        <v>0</v>
      </c>
      <c r="G38" s="261">
        <f t="shared" si="11"/>
        <v>1</v>
      </c>
      <c r="H38" s="261">
        <f t="shared" si="11"/>
        <v>0</v>
      </c>
      <c r="I38" s="261">
        <f t="shared" si="11"/>
        <v>0</v>
      </c>
      <c r="J38" s="261">
        <f t="shared" si="11"/>
        <v>0</v>
      </c>
      <c r="K38" s="261">
        <f t="shared" si="11"/>
        <v>0</v>
      </c>
      <c r="L38" s="261">
        <f t="shared" si="11"/>
        <v>0</v>
      </c>
      <c r="M38" s="261">
        <f t="shared" si="11"/>
        <v>4</v>
      </c>
      <c r="N38" s="261">
        <f t="shared" si="11"/>
        <v>2</v>
      </c>
      <c r="O38" s="261">
        <f t="shared" si="11"/>
        <v>22</v>
      </c>
      <c r="P38" s="261">
        <f t="shared" si="11"/>
        <v>0</v>
      </c>
      <c r="Q38" s="261">
        <f t="shared" si="11"/>
        <v>0</v>
      </c>
      <c r="R38" s="261">
        <f t="shared" si="11"/>
        <v>0</v>
      </c>
      <c r="S38" s="261">
        <f t="shared" si="11"/>
        <v>0</v>
      </c>
      <c r="T38" s="261">
        <f t="shared" si="11"/>
        <v>0</v>
      </c>
      <c r="U38" s="261">
        <f t="shared" si="11"/>
        <v>0</v>
      </c>
      <c r="V38" s="261">
        <f t="shared" si="11"/>
        <v>0</v>
      </c>
      <c r="W38" s="261">
        <f t="shared" si="11"/>
        <v>0</v>
      </c>
      <c r="X38" s="261">
        <f t="shared" si="11"/>
        <v>0</v>
      </c>
      <c r="Y38" s="261">
        <f t="shared" si="11"/>
        <v>0</v>
      </c>
      <c r="Z38" s="261">
        <f t="shared" si="11"/>
        <v>0</v>
      </c>
      <c r="AA38" s="261">
        <f t="shared" si="11"/>
        <v>0</v>
      </c>
      <c r="AB38" s="267">
        <f t="shared" si="11"/>
        <v>0</v>
      </c>
      <c r="AC38" s="261">
        <f t="shared" si="11"/>
        <v>0</v>
      </c>
      <c r="AD38" s="261">
        <f t="shared" si="11"/>
        <v>0</v>
      </c>
      <c r="AE38" s="261">
        <f t="shared" si="11"/>
        <v>0</v>
      </c>
      <c r="AF38" s="267">
        <f t="shared" si="11"/>
        <v>0</v>
      </c>
      <c r="AG38" s="267">
        <f t="shared" si="11"/>
        <v>0</v>
      </c>
      <c r="AH38" s="267">
        <f t="shared" si="11"/>
        <v>0</v>
      </c>
      <c r="AI38" s="267">
        <f t="shared" si="11"/>
        <v>0</v>
      </c>
      <c r="AJ38" s="267">
        <f t="shared" si="11"/>
        <v>0</v>
      </c>
      <c r="AK38" s="267">
        <f t="shared" si="11"/>
        <v>6</v>
      </c>
      <c r="AL38" s="267">
        <f t="shared" si="11"/>
        <v>4</v>
      </c>
      <c r="AM38" s="267">
        <f t="shared" si="11"/>
        <v>0</v>
      </c>
      <c r="AN38" s="267">
        <f t="shared" si="11"/>
        <v>4</v>
      </c>
      <c r="AO38" s="267">
        <f t="shared" si="11"/>
        <v>4</v>
      </c>
      <c r="AP38" s="267">
        <f t="shared" si="11"/>
        <v>2</v>
      </c>
      <c r="AQ38" s="267">
        <f t="shared" si="11"/>
        <v>0</v>
      </c>
      <c r="AR38" s="267">
        <f t="shared" si="11"/>
        <v>0</v>
      </c>
      <c r="AS38" s="267">
        <f t="shared" si="11"/>
        <v>2</v>
      </c>
      <c r="AT38" s="393" t="s">
        <v>96</v>
      </c>
      <c r="AU38" s="395"/>
    </row>
    <row r="39" spans="1:47" s="114" customFormat="1" ht="16.5" customHeight="1">
      <c r="A39" s="120"/>
      <c r="B39" s="121" t="s">
        <v>59</v>
      </c>
      <c r="C39" s="265">
        <f>SUM(D39:E39)</f>
        <v>0</v>
      </c>
      <c r="D39" s="266">
        <f t="shared" ref="D39:E42" si="12">F39+H39+J39+L39+N39+P39+R39+T39+V39+X39+Z39+AB39+AD39</f>
        <v>0</v>
      </c>
      <c r="E39" s="266">
        <f t="shared" si="12"/>
        <v>0</v>
      </c>
      <c r="F39" s="176">
        <v>0</v>
      </c>
      <c r="G39" s="176">
        <v>0</v>
      </c>
      <c r="H39" s="176">
        <v>0</v>
      </c>
      <c r="I39" s="176">
        <v>0</v>
      </c>
      <c r="J39" s="176">
        <v>0</v>
      </c>
      <c r="K39" s="176">
        <v>0</v>
      </c>
      <c r="L39" s="176">
        <v>0</v>
      </c>
      <c r="M39" s="176">
        <v>0</v>
      </c>
      <c r="N39" s="176">
        <v>0</v>
      </c>
      <c r="O39" s="176">
        <v>0</v>
      </c>
      <c r="P39" s="176">
        <v>0</v>
      </c>
      <c r="Q39" s="176">
        <v>0</v>
      </c>
      <c r="R39" s="176">
        <v>0</v>
      </c>
      <c r="S39" s="176">
        <v>0</v>
      </c>
      <c r="T39" s="176">
        <v>0</v>
      </c>
      <c r="U39" s="176">
        <v>0</v>
      </c>
      <c r="V39" s="176">
        <v>0</v>
      </c>
      <c r="W39" s="176">
        <v>0</v>
      </c>
      <c r="X39" s="176">
        <v>0</v>
      </c>
      <c r="Y39" s="176">
        <v>0</v>
      </c>
      <c r="Z39" s="176">
        <v>0</v>
      </c>
      <c r="AA39" s="176">
        <v>0</v>
      </c>
      <c r="AB39" s="176">
        <v>0</v>
      </c>
      <c r="AC39" s="176">
        <v>0</v>
      </c>
      <c r="AD39" s="176">
        <v>0</v>
      </c>
      <c r="AE39" s="176">
        <v>0</v>
      </c>
      <c r="AF39" s="176">
        <v>0</v>
      </c>
      <c r="AG39" s="176">
        <v>0</v>
      </c>
      <c r="AH39" s="176">
        <v>0</v>
      </c>
      <c r="AI39" s="176">
        <v>0</v>
      </c>
      <c r="AJ39" s="176">
        <v>0</v>
      </c>
      <c r="AK39" s="176">
        <v>0</v>
      </c>
      <c r="AL39" s="176">
        <f t="shared" si="7"/>
        <v>0</v>
      </c>
      <c r="AM39" s="176">
        <v>0</v>
      </c>
      <c r="AN39" s="176">
        <v>0</v>
      </c>
      <c r="AO39" s="176">
        <f>SUM(AP39:AS39)</f>
        <v>0</v>
      </c>
      <c r="AP39" s="176">
        <v>0</v>
      </c>
      <c r="AQ39" s="176">
        <v>0</v>
      </c>
      <c r="AR39" s="176">
        <v>0</v>
      </c>
      <c r="AS39" s="176">
        <v>0</v>
      </c>
      <c r="AT39" s="122" t="s">
        <v>59</v>
      </c>
      <c r="AU39" s="120"/>
    </row>
    <row r="40" spans="1:47" s="114" customFormat="1" ht="16.5" customHeight="1">
      <c r="A40" s="120"/>
      <c r="B40" s="121" t="s">
        <v>60</v>
      </c>
      <c r="C40" s="265">
        <f>SUM(D40:E40)</f>
        <v>0</v>
      </c>
      <c r="D40" s="266">
        <f t="shared" si="12"/>
        <v>0</v>
      </c>
      <c r="E40" s="266">
        <f t="shared" si="12"/>
        <v>0</v>
      </c>
      <c r="F40" s="176">
        <v>0</v>
      </c>
      <c r="G40" s="176">
        <v>0</v>
      </c>
      <c r="H40" s="176">
        <v>0</v>
      </c>
      <c r="I40" s="176">
        <v>0</v>
      </c>
      <c r="J40" s="176">
        <v>0</v>
      </c>
      <c r="K40" s="176">
        <v>0</v>
      </c>
      <c r="L40" s="176">
        <v>0</v>
      </c>
      <c r="M40" s="176">
        <v>0</v>
      </c>
      <c r="N40" s="176">
        <v>0</v>
      </c>
      <c r="O40" s="176">
        <v>0</v>
      </c>
      <c r="P40" s="176">
        <v>0</v>
      </c>
      <c r="Q40" s="176">
        <v>0</v>
      </c>
      <c r="R40" s="176">
        <v>0</v>
      </c>
      <c r="S40" s="176">
        <v>0</v>
      </c>
      <c r="T40" s="176">
        <v>0</v>
      </c>
      <c r="U40" s="176">
        <v>0</v>
      </c>
      <c r="V40" s="176">
        <v>0</v>
      </c>
      <c r="W40" s="176">
        <v>0</v>
      </c>
      <c r="X40" s="176">
        <v>0</v>
      </c>
      <c r="Y40" s="176">
        <v>0</v>
      </c>
      <c r="Z40" s="176">
        <v>0</v>
      </c>
      <c r="AA40" s="176">
        <v>0</v>
      </c>
      <c r="AB40" s="176">
        <v>0</v>
      </c>
      <c r="AC40" s="176">
        <v>0</v>
      </c>
      <c r="AD40" s="176">
        <v>0</v>
      </c>
      <c r="AE40" s="176">
        <v>0</v>
      </c>
      <c r="AF40" s="176">
        <v>0</v>
      </c>
      <c r="AG40" s="176">
        <v>0</v>
      </c>
      <c r="AH40" s="176">
        <v>0</v>
      </c>
      <c r="AI40" s="176">
        <v>0</v>
      </c>
      <c r="AJ40" s="176">
        <v>0</v>
      </c>
      <c r="AK40" s="176">
        <v>0</v>
      </c>
      <c r="AL40" s="176">
        <f t="shared" si="7"/>
        <v>0</v>
      </c>
      <c r="AM40" s="176">
        <v>0</v>
      </c>
      <c r="AN40" s="176">
        <v>0</v>
      </c>
      <c r="AO40" s="176">
        <f>SUM(AP40:AS40)</f>
        <v>0</v>
      </c>
      <c r="AP40" s="176">
        <v>0</v>
      </c>
      <c r="AQ40" s="176">
        <v>0</v>
      </c>
      <c r="AR40" s="176">
        <v>0</v>
      </c>
      <c r="AS40" s="176">
        <v>0</v>
      </c>
      <c r="AT40" s="122" t="s">
        <v>60</v>
      </c>
      <c r="AU40" s="120"/>
    </row>
    <row r="41" spans="1:47" s="114" customFormat="1" ht="16.5" customHeight="1">
      <c r="A41" s="120"/>
      <c r="B41" s="121" t="s">
        <v>61</v>
      </c>
      <c r="C41" s="265">
        <f>SUM(D41:E41)</f>
        <v>0</v>
      </c>
      <c r="D41" s="266">
        <f t="shared" si="12"/>
        <v>0</v>
      </c>
      <c r="E41" s="266">
        <f t="shared" si="12"/>
        <v>0</v>
      </c>
      <c r="F41" s="176">
        <v>0</v>
      </c>
      <c r="G41" s="176">
        <v>0</v>
      </c>
      <c r="H41" s="176">
        <v>0</v>
      </c>
      <c r="I41" s="176">
        <v>0</v>
      </c>
      <c r="J41" s="176">
        <v>0</v>
      </c>
      <c r="K41" s="176">
        <v>0</v>
      </c>
      <c r="L41" s="176">
        <v>0</v>
      </c>
      <c r="M41" s="176">
        <v>0</v>
      </c>
      <c r="N41" s="176">
        <v>0</v>
      </c>
      <c r="O41" s="176">
        <v>0</v>
      </c>
      <c r="P41" s="176">
        <v>0</v>
      </c>
      <c r="Q41" s="176">
        <v>0</v>
      </c>
      <c r="R41" s="176">
        <v>0</v>
      </c>
      <c r="S41" s="176">
        <v>0</v>
      </c>
      <c r="T41" s="176">
        <v>0</v>
      </c>
      <c r="U41" s="176">
        <v>0</v>
      </c>
      <c r="V41" s="176">
        <v>0</v>
      </c>
      <c r="W41" s="176">
        <v>0</v>
      </c>
      <c r="X41" s="176">
        <v>0</v>
      </c>
      <c r="Y41" s="176">
        <v>0</v>
      </c>
      <c r="Z41" s="176">
        <v>0</v>
      </c>
      <c r="AA41" s="176">
        <v>0</v>
      </c>
      <c r="AB41" s="176">
        <v>0</v>
      </c>
      <c r="AC41" s="176">
        <v>0</v>
      </c>
      <c r="AD41" s="176">
        <v>0</v>
      </c>
      <c r="AE41" s="176">
        <v>0</v>
      </c>
      <c r="AF41" s="176">
        <v>0</v>
      </c>
      <c r="AG41" s="176">
        <v>0</v>
      </c>
      <c r="AH41" s="176">
        <v>0</v>
      </c>
      <c r="AI41" s="176">
        <v>0</v>
      </c>
      <c r="AJ41" s="176">
        <v>0</v>
      </c>
      <c r="AK41" s="176">
        <v>0</v>
      </c>
      <c r="AL41" s="176">
        <f t="shared" si="7"/>
        <v>0</v>
      </c>
      <c r="AM41" s="176">
        <v>0</v>
      </c>
      <c r="AN41" s="176">
        <v>0</v>
      </c>
      <c r="AO41" s="176">
        <f>SUM(AP41:AS41)</f>
        <v>0</v>
      </c>
      <c r="AP41" s="176">
        <v>0</v>
      </c>
      <c r="AQ41" s="176">
        <v>0</v>
      </c>
      <c r="AR41" s="176">
        <v>0</v>
      </c>
      <c r="AS41" s="176">
        <v>0</v>
      </c>
      <c r="AT41" s="122" t="s">
        <v>61</v>
      </c>
      <c r="AU41" s="120"/>
    </row>
    <row r="42" spans="1:47" s="114" customFormat="1" ht="16.5" customHeight="1">
      <c r="A42" s="120"/>
      <c r="B42" s="121" t="s">
        <v>62</v>
      </c>
      <c r="C42" s="265">
        <f>SUM(D42:E42)</f>
        <v>29</v>
      </c>
      <c r="D42" s="266">
        <f t="shared" si="12"/>
        <v>2</v>
      </c>
      <c r="E42" s="266">
        <f t="shared" si="12"/>
        <v>27</v>
      </c>
      <c r="F42" s="176">
        <v>0</v>
      </c>
      <c r="G42" s="176">
        <v>1</v>
      </c>
      <c r="H42" s="176">
        <v>0</v>
      </c>
      <c r="I42" s="176">
        <v>0</v>
      </c>
      <c r="J42" s="176">
        <v>0</v>
      </c>
      <c r="K42" s="176">
        <v>0</v>
      </c>
      <c r="L42" s="176">
        <v>0</v>
      </c>
      <c r="M42" s="176">
        <v>4</v>
      </c>
      <c r="N42" s="176">
        <v>2</v>
      </c>
      <c r="O42" s="176">
        <v>22</v>
      </c>
      <c r="P42" s="176">
        <v>0</v>
      </c>
      <c r="Q42" s="176">
        <v>0</v>
      </c>
      <c r="R42" s="176">
        <v>0</v>
      </c>
      <c r="S42" s="176">
        <v>0</v>
      </c>
      <c r="T42" s="176">
        <v>0</v>
      </c>
      <c r="U42" s="176">
        <v>0</v>
      </c>
      <c r="V42" s="176">
        <v>0</v>
      </c>
      <c r="W42" s="176">
        <v>0</v>
      </c>
      <c r="X42" s="176">
        <v>0</v>
      </c>
      <c r="Y42" s="176">
        <v>0</v>
      </c>
      <c r="Z42" s="176">
        <v>0</v>
      </c>
      <c r="AA42" s="176">
        <v>0</v>
      </c>
      <c r="AB42" s="176">
        <v>0</v>
      </c>
      <c r="AC42" s="176">
        <v>0</v>
      </c>
      <c r="AD42" s="176">
        <v>0</v>
      </c>
      <c r="AE42" s="176">
        <v>0</v>
      </c>
      <c r="AF42" s="176">
        <v>0</v>
      </c>
      <c r="AG42" s="176">
        <v>0</v>
      </c>
      <c r="AH42" s="176">
        <v>0</v>
      </c>
      <c r="AI42" s="176">
        <v>0</v>
      </c>
      <c r="AJ42" s="176">
        <v>0</v>
      </c>
      <c r="AK42" s="176">
        <v>6</v>
      </c>
      <c r="AL42" s="176">
        <f t="shared" si="7"/>
        <v>4</v>
      </c>
      <c r="AM42" s="176">
        <v>0</v>
      </c>
      <c r="AN42" s="176">
        <v>4</v>
      </c>
      <c r="AO42" s="176">
        <f>SUM(AP42:AS42)</f>
        <v>4</v>
      </c>
      <c r="AP42" s="176">
        <v>2</v>
      </c>
      <c r="AQ42" s="176">
        <v>0</v>
      </c>
      <c r="AR42" s="176">
        <v>0</v>
      </c>
      <c r="AS42" s="176">
        <v>2</v>
      </c>
      <c r="AT42" s="122" t="s">
        <v>62</v>
      </c>
      <c r="AU42" s="120"/>
    </row>
    <row r="43" spans="1:47" s="112" customFormat="1" ht="16.5" customHeight="1">
      <c r="A43" s="382" t="s">
        <v>102</v>
      </c>
      <c r="B43" s="389"/>
      <c r="C43" s="260">
        <f t="shared" ref="C43:AS43" si="13">SUM(C44)</f>
        <v>25</v>
      </c>
      <c r="D43" s="261">
        <f t="shared" si="13"/>
        <v>0</v>
      </c>
      <c r="E43" s="261">
        <f t="shared" si="13"/>
        <v>25</v>
      </c>
      <c r="F43" s="261">
        <f t="shared" si="13"/>
        <v>0</v>
      </c>
      <c r="G43" s="261">
        <f t="shared" si="13"/>
        <v>1</v>
      </c>
      <c r="H43" s="261">
        <f t="shared" si="13"/>
        <v>0</v>
      </c>
      <c r="I43" s="261">
        <f t="shared" si="13"/>
        <v>0</v>
      </c>
      <c r="J43" s="261">
        <f t="shared" si="13"/>
        <v>0</v>
      </c>
      <c r="K43" s="261">
        <f t="shared" si="13"/>
        <v>0</v>
      </c>
      <c r="L43" s="261">
        <f t="shared" si="13"/>
        <v>0</v>
      </c>
      <c r="M43" s="261">
        <f t="shared" si="13"/>
        <v>2</v>
      </c>
      <c r="N43" s="261">
        <f t="shared" si="13"/>
        <v>0</v>
      </c>
      <c r="O43" s="261">
        <f t="shared" si="13"/>
        <v>0</v>
      </c>
      <c r="P43" s="261">
        <f t="shared" si="13"/>
        <v>0</v>
      </c>
      <c r="Q43" s="261">
        <f t="shared" si="13"/>
        <v>22</v>
      </c>
      <c r="R43" s="261">
        <f t="shared" si="13"/>
        <v>0</v>
      </c>
      <c r="S43" s="261">
        <f t="shared" si="13"/>
        <v>0</v>
      </c>
      <c r="T43" s="261">
        <f t="shared" si="13"/>
        <v>0</v>
      </c>
      <c r="U43" s="261">
        <f t="shared" si="13"/>
        <v>0</v>
      </c>
      <c r="V43" s="261">
        <f t="shared" si="13"/>
        <v>0</v>
      </c>
      <c r="W43" s="261">
        <f t="shared" si="13"/>
        <v>0</v>
      </c>
      <c r="X43" s="261">
        <f t="shared" si="13"/>
        <v>0</v>
      </c>
      <c r="Y43" s="261">
        <f t="shared" si="13"/>
        <v>0</v>
      </c>
      <c r="Z43" s="261">
        <f t="shared" si="13"/>
        <v>0</v>
      </c>
      <c r="AA43" s="261">
        <f t="shared" si="13"/>
        <v>0</v>
      </c>
      <c r="AB43" s="267">
        <f t="shared" si="13"/>
        <v>0</v>
      </c>
      <c r="AC43" s="261">
        <f t="shared" si="13"/>
        <v>0</v>
      </c>
      <c r="AD43" s="261">
        <f t="shared" si="13"/>
        <v>0</v>
      </c>
      <c r="AE43" s="261">
        <f t="shared" si="13"/>
        <v>0</v>
      </c>
      <c r="AF43" s="267">
        <f t="shared" si="13"/>
        <v>0</v>
      </c>
      <c r="AG43" s="267">
        <f t="shared" si="13"/>
        <v>0</v>
      </c>
      <c r="AH43" s="267">
        <f t="shared" si="13"/>
        <v>0</v>
      </c>
      <c r="AI43" s="267">
        <f t="shared" si="13"/>
        <v>0</v>
      </c>
      <c r="AJ43" s="267">
        <f t="shared" si="13"/>
        <v>0</v>
      </c>
      <c r="AK43" s="267">
        <f t="shared" si="13"/>
        <v>0</v>
      </c>
      <c r="AL43" s="267">
        <f t="shared" si="13"/>
        <v>0</v>
      </c>
      <c r="AM43" s="267">
        <f t="shared" si="13"/>
        <v>0</v>
      </c>
      <c r="AN43" s="267">
        <f t="shared" si="13"/>
        <v>0</v>
      </c>
      <c r="AO43" s="267">
        <f t="shared" si="13"/>
        <v>5</v>
      </c>
      <c r="AP43" s="267">
        <f t="shared" si="13"/>
        <v>1</v>
      </c>
      <c r="AQ43" s="267">
        <f t="shared" si="13"/>
        <v>1</v>
      </c>
      <c r="AR43" s="267">
        <f t="shared" si="13"/>
        <v>0</v>
      </c>
      <c r="AS43" s="267">
        <f t="shared" si="13"/>
        <v>3</v>
      </c>
      <c r="AT43" s="393" t="s">
        <v>102</v>
      </c>
      <c r="AU43" s="395"/>
    </row>
    <row r="44" spans="1:47" s="114" customFormat="1" ht="16.5" customHeight="1">
      <c r="A44" s="120"/>
      <c r="B44" s="121" t="s">
        <v>42</v>
      </c>
      <c r="C44" s="265">
        <f>SUM(D44:E44)</f>
        <v>25</v>
      </c>
      <c r="D44" s="266">
        <f>F44+H44+J44+L44+N44+P44+R44+T44+V44+X44+Z44+AB44+AD44</f>
        <v>0</v>
      </c>
      <c r="E44" s="266">
        <f>G44+I44+K44+M44+O44+Q44+S44+U44+W44+Y44+AA44+AC44+AE44</f>
        <v>25</v>
      </c>
      <c r="F44" s="176">
        <v>0</v>
      </c>
      <c r="G44" s="176">
        <v>1</v>
      </c>
      <c r="H44" s="176">
        <v>0</v>
      </c>
      <c r="I44" s="176">
        <v>0</v>
      </c>
      <c r="J44" s="176">
        <v>0</v>
      </c>
      <c r="K44" s="176">
        <v>0</v>
      </c>
      <c r="L44" s="176">
        <v>0</v>
      </c>
      <c r="M44" s="176">
        <v>2</v>
      </c>
      <c r="N44" s="176">
        <v>0</v>
      </c>
      <c r="O44" s="176">
        <v>0</v>
      </c>
      <c r="P44" s="176">
        <v>0</v>
      </c>
      <c r="Q44" s="176">
        <v>22</v>
      </c>
      <c r="R44" s="176">
        <v>0</v>
      </c>
      <c r="S44" s="176">
        <v>0</v>
      </c>
      <c r="T44" s="176">
        <v>0</v>
      </c>
      <c r="U44" s="176">
        <v>0</v>
      </c>
      <c r="V44" s="176">
        <v>0</v>
      </c>
      <c r="W44" s="176">
        <v>0</v>
      </c>
      <c r="X44" s="176">
        <v>0</v>
      </c>
      <c r="Y44" s="176">
        <v>0</v>
      </c>
      <c r="Z44" s="176">
        <v>0</v>
      </c>
      <c r="AA44" s="176">
        <v>0</v>
      </c>
      <c r="AB44" s="176">
        <v>0</v>
      </c>
      <c r="AC44" s="176">
        <v>0</v>
      </c>
      <c r="AD44" s="176">
        <v>0</v>
      </c>
      <c r="AE44" s="176">
        <v>0</v>
      </c>
      <c r="AF44" s="176">
        <v>0</v>
      </c>
      <c r="AG44" s="176">
        <v>0</v>
      </c>
      <c r="AH44" s="176">
        <v>0</v>
      </c>
      <c r="AI44" s="176">
        <v>0</v>
      </c>
      <c r="AJ44" s="176">
        <v>0</v>
      </c>
      <c r="AK44" s="176">
        <v>0</v>
      </c>
      <c r="AL44" s="176">
        <f t="shared" si="7"/>
        <v>0</v>
      </c>
      <c r="AM44" s="176">
        <v>0</v>
      </c>
      <c r="AN44" s="176">
        <v>0</v>
      </c>
      <c r="AO44" s="176">
        <f>SUM(AP44:AS44)</f>
        <v>5</v>
      </c>
      <c r="AP44" s="176">
        <v>1</v>
      </c>
      <c r="AQ44" s="176">
        <v>1</v>
      </c>
      <c r="AR44" s="176">
        <v>0</v>
      </c>
      <c r="AS44" s="176">
        <v>3</v>
      </c>
      <c r="AT44" s="122" t="s">
        <v>42</v>
      </c>
      <c r="AU44" s="120"/>
    </row>
    <row r="45" spans="1:47" s="112" customFormat="1" ht="16.5" customHeight="1">
      <c r="A45" s="382" t="s">
        <v>66</v>
      </c>
      <c r="B45" s="389"/>
      <c r="C45" s="260">
        <f>SUM(C46:C47)</f>
        <v>33</v>
      </c>
      <c r="D45" s="261">
        <f>SUM(D46:D47)</f>
        <v>2</v>
      </c>
      <c r="E45" s="261">
        <f t="shared" ref="E45:AN45" si="14">SUM(E46:E47)</f>
        <v>31</v>
      </c>
      <c r="F45" s="261">
        <f t="shared" si="14"/>
        <v>1</v>
      </c>
      <c r="G45" s="261">
        <f t="shared" si="14"/>
        <v>0</v>
      </c>
      <c r="H45" s="261">
        <f t="shared" si="14"/>
        <v>1</v>
      </c>
      <c r="I45" s="261">
        <f t="shared" si="14"/>
        <v>1</v>
      </c>
      <c r="J45" s="261">
        <f t="shared" si="14"/>
        <v>0</v>
      </c>
      <c r="K45" s="261">
        <f t="shared" si="14"/>
        <v>0</v>
      </c>
      <c r="L45" s="261">
        <f t="shared" si="14"/>
        <v>0</v>
      </c>
      <c r="M45" s="261">
        <f t="shared" si="14"/>
        <v>4</v>
      </c>
      <c r="N45" s="261">
        <f t="shared" si="14"/>
        <v>0</v>
      </c>
      <c r="O45" s="261">
        <f t="shared" si="14"/>
        <v>2</v>
      </c>
      <c r="P45" s="261">
        <f t="shared" si="14"/>
        <v>0</v>
      </c>
      <c r="Q45" s="261">
        <f t="shared" si="14"/>
        <v>22</v>
      </c>
      <c r="R45" s="261">
        <f t="shared" si="14"/>
        <v>0</v>
      </c>
      <c r="S45" s="261">
        <f t="shared" si="14"/>
        <v>2</v>
      </c>
      <c r="T45" s="261">
        <f t="shared" si="14"/>
        <v>0</v>
      </c>
      <c r="U45" s="261">
        <f t="shared" si="14"/>
        <v>0</v>
      </c>
      <c r="V45" s="261">
        <f t="shared" si="14"/>
        <v>0</v>
      </c>
      <c r="W45" s="261">
        <f t="shared" si="14"/>
        <v>0</v>
      </c>
      <c r="X45" s="261">
        <f t="shared" si="14"/>
        <v>0</v>
      </c>
      <c r="Y45" s="261">
        <f t="shared" si="14"/>
        <v>0</v>
      </c>
      <c r="Z45" s="261">
        <f t="shared" si="14"/>
        <v>0</v>
      </c>
      <c r="AA45" s="261">
        <f t="shared" si="14"/>
        <v>0</v>
      </c>
      <c r="AB45" s="267">
        <f t="shared" si="14"/>
        <v>0</v>
      </c>
      <c r="AC45" s="261">
        <f t="shared" si="14"/>
        <v>0</v>
      </c>
      <c r="AD45" s="261">
        <f t="shared" si="14"/>
        <v>0</v>
      </c>
      <c r="AE45" s="261">
        <f t="shared" si="14"/>
        <v>0</v>
      </c>
      <c r="AF45" s="267">
        <f t="shared" si="14"/>
        <v>0</v>
      </c>
      <c r="AG45" s="267">
        <f t="shared" si="14"/>
        <v>0</v>
      </c>
      <c r="AH45" s="267">
        <f t="shared" si="14"/>
        <v>0</v>
      </c>
      <c r="AI45" s="267">
        <f t="shared" si="14"/>
        <v>0</v>
      </c>
      <c r="AJ45" s="267">
        <f t="shared" si="14"/>
        <v>0</v>
      </c>
      <c r="AK45" s="267">
        <f t="shared" si="14"/>
        <v>1</v>
      </c>
      <c r="AL45" s="267">
        <f t="shared" si="7"/>
        <v>3</v>
      </c>
      <c r="AM45" s="267">
        <f t="shared" si="14"/>
        <v>1</v>
      </c>
      <c r="AN45" s="267">
        <f t="shared" si="14"/>
        <v>2</v>
      </c>
      <c r="AO45" s="267">
        <f>SUM(AO46:AO47)</f>
        <v>9</v>
      </c>
      <c r="AP45" s="267">
        <f>SUM(AP46:AP47)</f>
        <v>2</v>
      </c>
      <c r="AQ45" s="267">
        <f>SUM(AQ46:AQ47)</f>
        <v>0</v>
      </c>
      <c r="AR45" s="267">
        <f>SUM(AR46:AR47)</f>
        <v>4</v>
      </c>
      <c r="AS45" s="267">
        <f>SUM(AS46:AS47)</f>
        <v>3</v>
      </c>
      <c r="AT45" s="393" t="s">
        <v>66</v>
      </c>
      <c r="AU45" s="395"/>
    </row>
    <row r="46" spans="1:47" s="114" customFormat="1" ht="16.5" customHeight="1">
      <c r="A46" s="120"/>
      <c r="B46" s="121" t="s">
        <v>43</v>
      </c>
      <c r="C46" s="265">
        <f>SUM(D46:E46)</f>
        <v>21</v>
      </c>
      <c r="D46" s="266">
        <f>F46+H46+J46+L46+N46+P46+R46+T46+V46+X46+Z46+AB46+AD46</f>
        <v>2</v>
      </c>
      <c r="E46" s="266">
        <f>G46+I46+K46+M46+O46+Q46+S46+U46+W46+Y46+AA46+AC46+AE46</f>
        <v>19</v>
      </c>
      <c r="F46" s="176">
        <v>1</v>
      </c>
      <c r="G46" s="176">
        <v>0</v>
      </c>
      <c r="H46" s="176">
        <v>1</v>
      </c>
      <c r="I46" s="176">
        <v>0</v>
      </c>
      <c r="J46" s="176">
        <v>0</v>
      </c>
      <c r="K46" s="176">
        <v>0</v>
      </c>
      <c r="L46" s="176">
        <v>0</v>
      </c>
      <c r="M46" s="176">
        <v>2</v>
      </c>
      <c r="N46" s="176">
        <v>0</v>
      </c>
      <c r="O46" s="176">
        <v>0</v>
      </c>
      <c r="P46" s="176">
        <v>0</v>
      </c>
      <c r="Q46" s="176">
        <v>15</v>
      </c>
      <c r="R46" s="176">
        <v>0</v>
      </c>
      <c r="S46" s="176">
        <v>2</v>
      </c>
      <c r="T46" s="176">
        <v>0</v>
      </c>
      <c r="U46" s="176">
        <v>0</v>
      </c>
      <c r="V46" s="176">
        <v>0</v>
      </c>
      <c r="W46" s="176">
        <v>0</v>
      </c>
      <c r="X46" s="176">
        <v>0</v>
      </c>
      <c r="Y46" s="176">
        <v>0</v>
      </c>
      <c r="Z46" s="176">
        <v>0</v>
      </c>
      <c r="AA46" s="176">
        <v>0</v>
      </c>
      <c r="AB46" s="176">
        <v>0</v>
      </c>
      <c r="AC46" s="176">
        <v>0</v>
      </c>
      <c r="AD46" s="176">
        <v>0</v>
      </c>
      <c r="AE46" s="176">
        <v>0</v>
      </c>
      <c r="AF46" s="176">
        <v>0</v>
      </c>
      <c r="AG46" s="176">
        <v>0</v>
      </c>
      <c r="AH46" s="176">
        <v>0</v>
      </c>
      <c r="AI46" s="176">
        <v>0</v>
      </c>
      <c r="AJ46" s="176">
        <v>0</v>
      </c>
      <c r="AK46" s="176">
        <v>1</v>
      </c>
      <c r="AL46" s="176">
        <f t="shared" si="7"/>
        <v>0</v>
      </c>
      <c r="AM46" s="176">
        <v>0</v>
      </c>
      <c r="AN46" s="176">
        <v>0</v>
      </c>
      <c r="AO46" s="176">
        <f>SUM(AP46:AS46)</f>
        <v>7</v>
      </c>
      <c r="AP46" s="176">
        <v>1</v>
      </c>
      <c r="AQ46" s="176">
        <v>0</v>
      </c>
      <c r="AR46" s="176">
        <v>4</v>
      </c>
      <c r="AS46" s="176">
        <v>2</v>
      </c>
      <c r="AT46" s="122" t="s">
        <v>43</v>
      </c>
      <c r="AU46" s="120"/>
    </row>
    <row r="47" spans="1:47" s="114" customFormat="1" ht="16.5" customHeight="1">
      <c r="A47" s="120"/>
      <c r="B47" s="121" t="s">
        <v>44</v>
      </c>
      <c r="C47" s="265">
        <f>SUM(D47:E47)</f>
        <v>12</v>
      </c>
      <c r="D47" s="266">
        <f>F47+H47+J47+L47+N47+P47+R47+T47+V47+X47+Z47+AB47+AD47</f>
        <v>0</v>
      </c>
      <c r="E47" s="266">
        <f>G47+I47+K47+M47+O47+Q47+S47+U47+W47+Y47+AA47+AC47+AE47</f>
        <v>12</v>
      </c>
      <c r="F47" s="176">
        <v>0</v>
      </c>
      <c r="G47" s="176">
        <v>0</v>
      </c>
      <c r="H47" s="176">
        <v>0</v>
      </c>
      <c r="I47" s="176">
        <v>1</v>
      </c>
      <c r="J47" s="176">
        <v>0</v>
      </c>
      <c r="K47" s="176">
        <v>0</v>
      </c>
      <c r="L47" s="176">
        <v>0</v>
      </c>
      <c r="M47" s="176">
        <v>2</v>
      </c>
      <c r="N47" s="176">
        <v>0</v>
      </c>
      <c r="O47" s="176">
        <v>2</v>
      </c>
      <c r="P47" s="176">
        <v>0</v>
      </c>
      <c r="Q47" s="176">
        <v>7</v>
      </c>
      <c r="R47" s="176">
        <v>0</v>
      </c>
      <c r="S47" s="176">
        <v>0</v>
      </c>
      <c r="T47" s="176">
        <v>0</v>
      </c>
      <c r="U47" s="176">
        <v>0</v>
      </c>
      <c r="V47" s="176">
        <v>0</v>
      </c>
      <c r="W47" s="176">
        <v>0</v>
      </c>
      <c r="X47" s="176">
        <v>0</v>
      </c>
      <c r="Y47" s="176">
        <v>0</v>
      </c>
      <c r="Z47" s="176">
        <v>0</v>
      </c>
      <c r="AA47" s="176">
        <v>0</v>
      </c>
      <c r="AB47" s="176">
        <v>0</v>
      </c>
      <c r="AC47" s="176">
        <v>0</v>
      </c>
      <c r="AD47" s="176">
        <v>0</v>
      </c>
      <c r="AE47" s="176">
        <v>0</v>
      </c>
      <c r="AF47" s="176">
        <v>0</v>
      </c>
      <c r="AG47" s="176">
        <v>0</v>
      </c>
      <c r="AH47" s="176">
        <v>0</v>
      </c>
      <c r="AI47" s="176">
        <v>0</v>
      </c>
      <c r="AJ47" s="176">
        <v>0</v>
      </c>
      <c r="AK47" s="176">
        <v>0</v>
      </c>
      <c r="AL47" s="176">
        <f t="shared" si="7"/>
        <v>3</v>
      </c>
      <c r="AM47" s="176">
        <v>1</v>
      </c>
      <c r="AN47" s="176">
        <v>2</v>
      </c>
      <c r="AO47" s="176">
        <f>SUM(AP47:AS47)</f>
        <v>2</v>
      </c>
      <c r="AP47" s="176">
        <v>1</v>
      </c>
      <c r="AQ47" s="176">
        <v>0</v>
      </c>
      <c r="AR47" s="176">
        <v>0</v>
      </c>
      <c r="AS47" s="176">
        <v>1</v>
      </c>
      <c r="AT47" s="122" t="s">
        <v>44</v>
      </c>
      <c r="AU47" s="120"/>
    </row>
    <row r="48" spans="1:47" s="112" customFormat="1" ht="16.5" customHeight="1">
      <c r="A48" s="382" t="s">
        <v>67</v>
      </c>
      <c r="B48" s="389"/>
      <c r="C48" s="260">
        <f>SUM(C49:C51)</f>
        <v>106</v>
      </c>
      <c r="D48" s="261">
        <f>SUM(D49:D51)</f>
        <v>7</v>
      </c>
      <c r="E48" s="261">
        <f t="shared" ref="E48:AN48" si="15">SUM(E49:E51)</f>
        <v>99</v>
      </c>
      <c r="F48" s="261">
        <f t="shared" si="15"/>
        <v>3</v>
      </c>
      <c r="G48" s="261">
        <f t="shared" si="15"/>
        <v>3</v>
      </c>
      <c r="H48" s="261">
        <f t="shared" si="15"/>
        <v>0</v>
      </c>
      <c r="I48" s="261">
        <f t="shared" si="15"/>
        <v>3</v>
      </c>
      <c r="J48" s="261">
        <f t="shared" si="15"/>
        <v>0</v>
      </c>
      <c r="K48" s="261">
        <f t="shared" si="15"/>
        <v>1</v>
      </c>
      <c r="L48" s="261">
        <f t="shared" si="15"/>
        <v>0</v>
      </c>
      <c r="M48" s="261">
        <f t="shared" si="15"/>
        <v>6</v>
      </c>
      <c r="N48" s="261">
        <f t="shared" si="15"/>
        <v>0</v>
      </c>
      <c r="O48" s="261">
        <f t="shared" si="15"/>
        <v>3</v>
      </c>
      <c r="P48" s="261">
        <f t="shared" si="15"/>
        <v>4</v>
      </c>
      <c r="Q48" s="261">
        <f t="shared" si="15"/>
        <v>82</v>
      </c>
      <c r="R48" s="261">
        <f t="shared" si="15"/>
        <v>0</v>
      </c>
      <c r="S48" s="261">
        <f t="shared" si="15"/>
        <v>0</v>
      </c>
      <c r="T48" s="261">
        <f t="shared" si="15"/>
        <v>0</v>
      </c>
      <c r="U48" s="261">
        <f t="shared" si="15"/>
        <v>0</v>
      </c>
      <c r="V48" s="261">
        <f t="shared" si="15"/>
        <v>0</v>
      </c>
      <c r="W48" s="261">
        <f t="shared" si="15"/>
        <v>1</v>
      </c>
      <c r="X48" s="261">
        <f t="shared" si="15"/>
        <v>0</v>
      </c>
      <c r="Y48" s="261">
        <f t="shared" si="15"/>
        <v>0</v>
      </c>
      <c r="Z48" s="261">
        <f t="shared" si="15"/>
        <v>0</v>
      </c>
      <c r="AA48" s="261">
        <f t="shared" si="15"/>
        <v>0</v>
      </c>
      <c r="AB48" s="267">
        <f t="shared" si="15"/>
        <v>0</v>
      </c>
      <c r="AC48" s="261">
        <f t="shared" si="15"/>
        <v>0</v>
      </c>
      <c r="AD48" s="261">
        <f t="shared" si="15"/>
        <v>0</v>
      </c>
      <c r="AE48" s="261">
        <f t="shared" si="15"/>
        <v>0</v>
      </c>
      <c r="AF48" s="267">
        <f t="shared" si="15"/>
        <v>0</v>
      </c>
      <c r="AG48" s="267">
        <f t="shared" si="15"/>
        <v>0</v>
      </c>
      <c r="AH48" s="267">
        <f t="shared" si="15"/>
        <v>0</v>
      </c>
      <c r="AI48" s="267">
        <f t="shared" si="15"/>
        <v>0</v>
      </c>
      <c r="AJ48" s="267">
        <f t="shared" si="15"/>
        <v>0</v>
      </c>
      <c r="AK48" s="267">
        <f t="shared" si="15"/>
        <v>0</v>
      </c>
      <c r="AL48" s="267">
        <f>SUM(AL49:AL51)</f>
        <v>41</v>
      </c>
      <c r="AM48" s="267">
        <f t="shared" si="15"/>
        <v>0</v>
      </c>
      <c r="AN48" s="267">
        <f t="shared" si="15"/>
        <v>41</v>
      </c>
      <c r="AO48" s="267">
        <f>SUM(AO49:AO51)</f>
        <v>20</v>
      </c>
      <c r="AP48" s="267">
        <f>SUM(AP49:AP51)</f>
        <v>6</v>
      </c>
      <c r="AQ48" s="267">
        <f>SUM(AQ49:AQ51)</f>
        <v>0</v>
      </c>
      <c r="AR48" s="267">
        <f>SUM(AR49:AR51)</f>
        <v>6</v>
      </c>
      <c r="AS48" s="267">
        <f>SUM(AS49:AS51)</f>
        <v>8</v>
      </c>
      <c r="AT48" s="393" t="s">
        <v>67</v>
      </c>
      <c r="AU48" s="395"/>
    </row>
    <row r="49" spans="1:47" s="114" customFormat="1" ht="16.5" customHeight="1">
      <c r="A49" s="120"/>
      <c r="B49" s="121" t="s">
        <v>45</v>
      </c>
      <c r="C49" s="265">
        <f>SUM(D49:E49)</f>
        <v>12</v>
      </c>
      <c r="D49" s="266">
        <f t="shared" ref="D49:E51" si="16">F49+H49+J49+L49+N49+P49+R49+T49+V49+X49+Z49+AB49+AD49</f>
        <v>0</v>
      </c>
      <c r="E49" s="266">
        <f t="shared" si="16"/>
        <v>12</v>
      </c>
      <c r="F49" s="176">
        <v>0</v>
      </c>
      <c r="G49" s="176">
        <v>1</v>
      </c>
      <c r="H49" s="176">
        <v>0</v>
      </c>
      <c r="I49" s="176">
        <v>1</v>
      </c>
      <c r="J49" s="176">
        <v>0</v>
      </c>
      <c r="K49" s="176">
        <v>0</v>
      </c>
      <c r="L49" s="176">
        <v>0</v>
      </c>
      <c r="M49" s="176">
        <v>0</v>
      </c>
      <c r="N49" s="176">
        <v>0</v>
      </c>
      <c r="O49" s="176">
        <v>0</v>
      </c>
      <c r="P49" s="176">
        <v>0</v>
      </c>
      <c r="Q49" s="176">
        <v>9</v>
      </c>
      <c r="R49" s="176">
        <v>0</v>
      </c>
      <c r="S49" s="176">
        <v>0</v>
      </c>
      <c r="T49" s="176">
        <v>0</v>
      </c>
      <c r="U49" s="176">
        <v>0</v>
      </c>
      <c r="V49" s="176">
        <v>0</v>
      </c>
      <c r="W49" s="176">
        <v>1</v>
      </c>
      <c r="X49" s="176">
        <v>0</v>
      </c>
      <c r="Y49" s="176">
        <v>0</v>
      </c>
      <c r="Z49" s="176">
        <v>0</v>
      </c>
      <c r="AA49" s="176">
        <v>0</v>
      </c>
      <c r="AB49" s="176">
        <v>0</v>
      </c>
      <c r="AC49" s="176">
        <v>0</v>
      </c>
      <c r="AD49" s="176">
        <v>0</v>
      </c>
      <c r="AE49" s="176">
        <v>0</v>
      </c>
      <c r="AF49" s="176">
        <v>0</v>
      </c>
      <c r="AG49" s="176">
        <v>0</v>
      </c>
      <c r="AH49" s="176">
        <v>0</v>
      </c>
      <c r="AI49" s="176">
        <v>0</v>
      </c>
      <c r="AJ49" s="176">
        <v>0</v>
      </c>
      <c r="AK49" s="176">
        <v>0</v>
      </c>
      <c r="AL49" s="176">
        <f t="shared" si="7"/>
        <v>9</v>
      </c>
      <c r="AM49" s="176">
        <v>0</v>
      </c>
      <c r="AN49" s="176">
        <v>9</v>
      </c>
      <c r="AO49" s="176">
        <f>SUM(AP49:AS49)</f>
        <v>8</v>
      </c>
      <c r="AP49" s="176">
        <v>3</v>
      </c>
      <c r="AQ49" s="176">
        <v>0</v>
      </c>
      <c r="AR49" s="176">
        <v>5</v>
      </c>
      <c r="AS49" s="176">
        <v>0</v>
      </c>
      <c r="AT49" s="122" t="s">
        <v>45</v>
      </c>
      <c r="AU49" s="120"/>
    </row>
    <row r="50" spans="1:47" s="114" customFormat="1" ht="16.5" customHeight="1">
      <c r="A50" s="120"/>
      <c r="B50" s="121" t="s">
        <v>46</v>
      </c>
      <c r="C50" s="265">
        <f>SUM(D50:E50)</f>
        <v>31</v>
      </c>
      <c r="D50" s="266">
        <f t="shared" si="16"/>
        <v>2</v>
      </c>
      <c r="E50" s="266">
        <f t="shared" si="16"/>
        <v>29</v>
      </c>
      <c r="F50" s="176">
        <v>2</v>
      </c>
      <c r="G50" s="176">
        <v>0</v>
      </c>
      <c r="H50" s="176">
        <v>0</v>
      </c>
      <c r="I50" s="176">
        <v>1</v>
      </c>
      <c r="J50" s="176">
        <v>0</v>
      </c>
      <c r="K50" s="176">
        <v>0</v>
      </c>
      <c r="L50" s="176">
        <v>0</v>
      </c>
      <c r="M50" s="176">
        <v>2</v>
      </c>
      <c r="N50" s="176">
        <v>0</v>
      </c>
      <c r="O50" s="176">
        <v>3</v>
      </c>
      <c r="P50" s="176">
        <v>0</v>
      </c>
      <c r="Q50" s="176">
        <v>23</v>
      </c>
      <c r="R50" s="176">
        <v>0</v>
      </c>
      <c r="S50" s="176">
        <v>0</v>
      </c>
      <c r="T50" s="176">
        <v>0</v>
      </c>
      <c r="U50" s="176">
        <v>0</v>
      </c>
      <c r="V50" s="176">
        <v>0</v>
      </c>
      <c r="W50" s="176">
        <v>0</v>
      </c>
      <c r="X50" s="176">
        <v>0</v>
      </c>
      <c r="Y50" s="176">
        <v>0</v>
      </c>
      <c r="Z50" s="176">
        <v>0</v>
      </c>
      <c r="AA50" s="176">
        <v>0</v>
      </c>
      <c r="AB50" s="176">
        <v>0</v>
      </c>
      <c r="AC50" s="176">
        <v>0</v>
      </c>
      <c r="AD50" s="176">
        <v>0</v>
      </c>
      <c r="AE50" s="176">
        <v>0</v>
      </c>
      <c r="AF50" s="176">
        <v>0</v>
      </c>
      <c r="AG50" s="176">
        <v>0</v>
      </c>
      <c r="AH50" s="176">
        <v>0</v>
      </c>
      <c r="AI50" s="176">
        <v>0</v>
      </c>
      <c r="AJ50" s="176">
        <v>0</v>
      </c>
      <c r="AK50" s="176">
        <v>0</v>
      </c>
      <c r="AL50" s="176">
        <f t="shared" si="7"/>
        <v>11</v>
      </c>
      <c r="AM50" s="176">
        <v>0</v>
      </c>
      <c r="AN50" s="176">
        <v>11</v>
      </c>
      <c r="AO50" s="176">
        <f>SUM(AP50:AS50)</f>
        <v>2</v>
      </c>
      <c r="AP50" s="176">
        <v>1</v>
      </c>
      <c r="AQ50" s="176">
        <v>0</v>
      </c>
      <c r="AR50" s="176">
        <v>0</v>
      </c>
      <c r="AS50" s="176">
        <v>1</v>
      </c>
      <c r="AT50" s="122" t="s">
        <v>46</v>
      </c>
      <c r="AU50" s="120"/>
    </row>
    <row r="51" spans="1:47" s="114" customFormat="1" ht="16.5" customHeight="1">
      <c r="A51" s="120"/>
      <c r="B51" s="121" t="s">
        <v>47</v>
      </c>
      <c r="C51" s="265">
        <f>SUM(D51:E51)</f>
        <v>63</v>
      </c>
      <c r="D51" s="266">
        <f t="shared" si="16"/>
        <v>5</v>
      </c>
      <c r="E51" s="266">
        <f t="shared" si="16"/>
        <v>58</v>
      </c>
      <c r="F51" s="176">
        <v>1</v>
      </c>
      <c r="G51" s="176">
        <v>2</v>
      </c>
      <c r="H51" s="176">
        <v>0</v>
      </c>
      <c r="I51" s="176">
        <v>1</v>
      </c>
      <c r="J51" s="176">
        <v>0</v>
      </c>
      <c r="K51" s="176">
        <v>1</v>
      </c>
      <c r="L51" s="176">
        <v>0</v>
      </c>
      <c r="M51" s="176">
        <v>4</v>
      </c>
      <c r="N51" s="176">
        <v>0</v>
      </c>
      <c r="O51" s="176">
        <v>0</v>
      </c>
      <c r="P51" s="176">
        <v>4</v>
      </c>
      <c r="Q51" s="176">
        <v>50</v>
      </c>
      <c r="R51" s="176">
        <v>0</v>
      </c>
      <c r="S51" s="176">
        <v>0</v>
      </c>
      <c r="T51" s="176">
        <v>0</v>
      </c>
      <c r="U51" s="176">
        <v>0</v>
      </c>
      <c r="V51" s="176">
        <v>0</v>
      </c>
      <c r="W51" s="176">
        <v>0</v>
      </c>
      <c r="X51" s="176">
        <v>0</v>
      </c>
      <c r="Y51" s="176">
        <v>0</v>
      </c>
      <c r="Z51" s="176">
        <v>0</v>
      </c>
      <c r="AA51" s="176">
        <v>0</v>
      </c>
      <c r="AB51" s="176">
        <v>0</v>
      </c>
      <c r="AC51" s="176">
        <v>0</v>
      </c>
      <c r="AD51" s="176">
        <v>0</v>
      </c>
      <c r="AE51" s="176">
        <v>0</v>
      </c>
      <c r="AF51" s="176">
        <v>0</v>
      </c>
      <c r="AG51" s="176">
        <v>0</v>
      </c>
      <c r="AH51" s="176">
        <v>0</v>
      </c>
      <c r="AI51" s="176">
        <v>0</v>
      </c>
      <c r="AJ51" s="176">
        <v>0</v>
      </c>
      <c r="AK51" s="176">
        <v>0</v>
      </c>
      <c r="AL51" s="176">
        <f t="shared" si="7"/>
        <v>21</v>
      </c>
      <c r="AM51" s="176">
        <v>0</v>
      </c>
      <c r="AN51" s="176">
        <v>21</v>
      </c>
      <c r="AO51" s="176">
        <f>SUM(AP51:AS51)</f>
        <v>10</v>
      </c>
      <c r="AP51" s="176">
        <v>2</v>
      </c>
      <c r="AQ51" s="176">
        <v>0</v>
      </c>
      <c r="AR51" s="176">
        <v>1</v>
      </c>
      <c r="AS51" s="176">
        <v>7</v>
      </c>
      <c r="AT51" s="122" t="s">
        <v>47</v>
      </c>
      <c r="AU51" s="120"/>
    </row>
    <row r="52" spans="1:47" s="112" customFormat="1" ht="16.5" customHeight="1">
      <c r="A52" s="382" t="s">
        <v>68</v>
      </c>
      <c r="B52" s="389"/>
      <c r="C52" s="260">
        <f t="shared" ref="C52:X52" si="17">SUM(C53:C55)</f>
        <v>181</v>
      </c>
      <c r="D52" s="261">
        <f t="shared" si="17"/>
        <v>16</v>
      </c>
      <c r="E52" s="261">
        <f t="shared" si="17"/>
        <v>165</v>
      </c>
      <c r="F52" s="261">
        <f t="shared" si="17"/>
        <v>4</v>
      </c>
      <c r="G52" s="261">
        <f t="shared" si="17"/>
        <v>2</v>
      </c>
      <c r="H52" s="261">
        <f t="shared" si="17"/>
        <v>0</v>
      </c>
      <c r="I52" s="261">
        <f t="shared" si="17"/>
        <v>4</v>
      </c>
      <c r="J52" s="261">
        <f t="shared" si="17"/>
        <v>0</v>
      </c>
      <c r="K52" s="261">
        <f t="shared" si="17"/>
        <v>0</v>
      </c>
      <c r="L52" s="261">
        <f t="shared" si="17"/>
        <v>2</v>
      </c>
      <c r="M52" s="261">
        <f t="shared" si="17"/>
        <v>8</v>
      </c>
      <c r="N52" s="261">
        <f t="shared" si="17"/>
        <v>0</v>
      </c>
      <c r="O52" s="261">
        <f t="shared" si="17"/>
        <v>7</v>
      </c>
      <c r="P52" s="261">
        <f t="shared" si="17"/>
        <v>10</v>
      </c>
      <c r="Q52" s="261">
        <f t="shared" si="17"/>
        <v>140</v>
      </c>
      <c r="R52" s="261">
        <f t="shared" si="17"/>
        <v>0</v>
      </c>
      <c r="S52" s="261">
        <f t="shared" si="17"/>
        <v>0</v>
      </c>
      <c r="T52" s="261">
        <f t="shared" si="17"/>
        <v>0</v>
      </c>
      <c r="U52" s="261">
        <f t="shared" si="17"/>
        <v>0</v>
      </c>
      <c r="V52" s="261">
        <f t="shared" si="17"/>
        <v>0</v>
      </c>
      <c r="W52" s="261">
        <f t="shared" si="17"/>
        <v>1</v>
      </c>
      <c r="X52" s="261">
        <f t="shared" si="17"/>
        <v>0</v>
      </c>
      <c r="Y52" s="261">
        <f t="shared" ref="Y52:AS52" si="18">SUM(Y53:Y55)</f>
        <v>0</v>
      </c>
      <c r="Z52" s="261">
        <f t="shared" si="18"/>
        <v>0</v>
      </c>
      <c r="AA52" s="268">
        <f t="shared" si="18"/>
        <v>0</v>
      </c>
      <c r="AB52" s="269">
        <f t="shared" si="18"/>
        <v>0</v>
      </c>
      <c r="AC52" s="268">
        <f t="shared" si="18"/>
        <v>3</v>
      </c>
      <c r="AD52" s="268">
        <f t="shared" si="18"/>
        <v>0</v>
      </c>
      <c r="AE52" s="268">
        <f t="shared" si="18"/>
        <v>0</v>
      </c>
      <c r="AF52" s="269">
        <f t="shared" si="18"/>
        <v>0</v>
      </c>
      <c r="AG52" s="269">
        <f t="shared" si="18"/>
        <v>0</v>
      </c>
      <c r="AH52" s="269">
        <f t="shared" si="18"/>
        <v>0</v>
      </c>
      <c r="AI52" s="269">
        <f t="shared" si="18"/>
        <v>4</v>
      </c>
      <c r="AJ52" s="269">
        <f t="shared" si="18"/>
        <v>1</v>
      </c>
      <c r="AK52" s="269">
        <f t="shared" si="18"/>
        <v>5</v>
      </c>
      <c r="AL52" s="269">
        <f t="shared" si="18"/>
        <v>9</v>
      </c>
      <c r="AM52" s="269">
        <f t="shared" si="18"/>
        <v>1</v>
      </c>
      <c r="AN52" s="269">
        <f t="shared" si="18"/>
        <v>8</v>
      </c>
      <c r="AO52" s="269">
        <f t="shared" si="18"/>
        <v>19</v>
      </c>
      <c r="AP52" s="269">
        <f t="shared" si="18"/>
        <v>6</v>
      </c>
      <c r="AQ52" s="269">
        <f t="shared" si="18"/>
        <v>1</v>
      </c>
      <c r="AR52" s="269">
        <f t="shared" si="18"/>
        <v>5</v>
      </c>
      <c r="AS52" s="269">
        <f t="shared" si="18"/>
        <v>7</v>
      </c>
      <c r="AT52" s="393" t="s">
        <v>68</v>
      </c>
      <c r="AU52" s="395"/>
    </row>
    <row r="53" spans="1:47" s="114" customFormat="1" ht="16.5" customHeight="1">
      <c r="A53" s="120"/>
      <c r="B53" s="121" t="s">
        <v>48</v>
      </c>
      <c r="C53" s="265">
        <f>SUM(D53:E53)</f>
        <v>126</v>
      </c>
      <c r="D53" s="266">
        <f t="shared" ref="D53:E55" si="19">F53+H53+J53+L53+N53+P53+R53+T53+V53+X53+Z53+AB53+AD53</f>
        <v>9</v>
      </c>
      <c r="E53" s="266">
        <f t="shared" si="19"/>
        <v>117</v>
      </c>
      <c r="F53" s="176">
        <v>3</v>
      </c>
      <c r="G53" s="176">
        <v>1</v>
      </c>
      <c r="H53" s="176">
        <v>0</v>
      </c>
      <c r="I53" s="176">
        <v>3</v>
      </c>
      <c r="J53" s="176">
        <v>0</v>
      </c>
      <c r="K53" s="176">
        <v>0</v>
      </c>
      <c r="L53" s="176">
        <v>1</v>
      </c>
      <c r="M53" s="176">
        <v>6</v>
      </c>
      <c r="N53" s="176">
        <v>0</v>
      </c>
      <c r="O53" s="176">
        <v>2</v>
      </c>
      <c r="P53" s="176">
        <v>5</v>
      </c>
      <c r="Q53" s="176">
        <v>104</v>
      </c>
      <c r="R53" s="176">
        <v>0</v>
      </c>
      <c r="S53" s="176">
        <v>0</v>
      </c>
      <c r="T53" s="176">
        <v>0</v>
      </c>
      <c r="U53" s="176">
        <v>0</v>
      </c>
      <c r="V53" s="176">
        <v>0</v>
      </c>
      <c r="W53" s="176">
        <v>0</v>
      </c>
      <c r="X53" s="176">
        <v>0</v>
      </c>
      <c r="Y53" s="176">
        <v>0</v>
      </c>
      <c r="Z53" s="176">
        <v>0</v>
      </c>
      <c r="AA53" s="176">
        <v>0</v>
      </c>
      <c r="AB53" s="176">
        <v>0</v>
      </c>
      <c r="AC53" s="176">
        <v>1</v>
      </c>
      <c r="AD53" s="176">
        <v>0</v>
      </c>
      <c r="AE53" s="176">
        <v>0</v>
      </c>
      <c r="AF53" s="176">
        <v>0</v>
      </c>
      <c r="AG53" s="176">
        <v>0</v>
      </c>
      <c r="AH53" s="176">
        <v>0</v>
      </c>
      <c r="AI53" s="176">
        <v>2</v>
      </c>
      <c r="AJ53" s="176">
        <v>1</v>
      </c>
      <c r="AK53" s="176">
        <v>0</v>
      </c>
      <c r="AL53" s="176">
        <f t="shared" si="7"/>
        <v>6</v>
      </c>
      <c r="AM53" s="176">
        <v>0</v>
      </c>
      <c r="AN53" s="176">
        <v>6</v>
      </c>
      <c r="AO53" s="176">
        <f>SUM(AP53:AS53)</f>
        <v>10</v>
      </c>
      <c r="AP53" s="176">
        <v>4</v>
      </c>
      <c r="AQ53" s="176">
        <v>0</v>
      </c>
      <c r="AR53" s="176">
        <v>0</v>
      </c>
      <c r="AS53" s="176">
        <v>6</v>
      </c>
      <c r="AT53" s="122" t="s">
        <v>48</v>
      </c>
      <c r="AU53" s="120"/>
    </row>
    <row r="54" spans="1:47" s="114" customFormat="1" ht="16.5" customHeight="1">
      <c r="A54" s="120"/>
      <c r="B54" s="121" t="s">
        <v>49</v>
      </c>
      <c r="C54" s="265">
        <f>SUM(D54:E54)</f>
        <v>29</v>
      </c>
      <c r="D54" s="266">
        <f t="shared" si="19"/>
        <v>2</v>
      </c>
      <c r="E54" s="266">
        <f t="shared" si="19"/>
        <v>27</v>
      </c>
      <c r="F54" s="176">
        <v>0</v>
      </c>
      <c r="G54" s="176">
        <v>1</v>
      </c>
      <c r="H54" s="176">
        <v>0</v>
      </c>
      <c r="I54" s="176">
        <v>0</v>
      </c>
      <c r="J54" s="176">
        <v>0</v>
      </c>
      <c r="K54" s="176">
        <v>0</v>
      </c>
      <c r="L54" s="176">
        <v>0</v>
      </c>
      <c r="M54" s="176">
        <v>2</v>
      </c>
      <c r="N54" s="176">
        <v>0</v>
      </c>
      <c r="O54" s="176">
        <v>5</v>
      </c>
      <c r="P54" s="176">
        <v>2</v>
      </c>
      <c r="Q54" s="176">
        <v>17</v>
      </c>
      <c r="R54" s="176">
        <v>0</v>
      </c>
      <c r="S54" s="176">
        <v>0</v>
      </c>
      <c r="T54" s="176">
        <v>0</v>
      </c>
      <c r="U54" s="176">
        <v>0</v>
      </c>
      <c r="V54" s="176">
        <v>0</v>
      </c>
      <c r="W54" s="176">
        <v>1</v>
      </c>
      <c r="X54" s="176">
        <v>0</v>
      </c>
      <c r="Y54" s="176">
        <v>0</v>
      </c>
      <c r="Z54" s="176">
        <v>0</v>
      </c>
      <c r="AA54" s="176">
        <v>0</v>
      </c>
      <c r="AB54" s="176">
        <v>0</v>
      </c>
      <c r="AC54" s="176">
        <v>1</v>
      </c>
      <c r="AD54" s="176">
        <v>0</v>
      </c>
      <c r="AE54" s="176">
        <v>0</v>
      </c>
      <c r="AF54" s="176">
        <v>0</v>
      </c>
      <c r="AG54" s="176">
        <v>0</v>
      </c>
      <c r="AH54" s="176">
        <v>0</v>
      </c>
      <c r="AI54" s="176">
        <v>1</v>
      </c>
      <c r="AJ54" s="176">
        <v>0</v>
      </c>
      <c r="AK54" s="176">
        <v>0</v>
      </c>
      <c r="AL54" s="176">
        <f t="shared" si="7"/>
        <v>3</v>
      </c>
      <c r="AM54" s="176">
        <v>1</v>
      </c>
      <c r="AN54" s="176">
        <v>2</v>
      </c>
      <c r="AO54" s="176">
        <f>SUM(AP54:AS54)</f>
        <v>4</v>
      </c>
      <c r="AP54" s="176">
        <v>2</v>
      </c>
      <c r="AQ54" s="176">
        <v>0</v>
      </c>
      <c r="AR54" s="176">
        <v>2</v>
      </c>
      <c r="AS54" s="176">
        <v>0</v>
      </c>
      <c r="AT54" s="122" t="s">
        <v>49</v>
      </c>
      <c r="AU54" s="120"/>
    </row>
    <row r="55" spans="1:47" s="114" customFormat="1" ht="16.5" customHeight="1">
      <c r="A55" s="120"/>
      <c r="B55" s="121" t="s">
        <v>50</v>
      </c>
      <c r="C55" s="265">
        <f>SUM(D55:E55)</f>
        <v>26</v>
      </c>
      <c r="D55" s="266">
        <f t="shared" si="19"/>
        <v>5</v>
      </c>
      <c r="E55" s="266">
        <f t="shared" si="19"/>
        <v>21</v>
      </c>
      <c r="F55" s="176">
        <v>1</v>
      </c>
      <c r="G55" s="176">
        <v>0</v>
      </c>
      <c r="H55" s="176">
        <v>0</v>
      </c>
      <c r="I55" s="176">
        <v>1</v>
      </c>
      <c r="J55" s="176">
        <v>0</v>
      </c>
      <c r="K55" s="176">
        <v>0</v>
      </c>
      <c r="L55" s="176">
        <v>1</v>
      </c>
      <c r="M55" s="176">
        <v>0</v>
      </c>
      <c r="N55" s="176">
        <v>0</v>
      </c>
      <c r="O55" s="176">
        <v>0</v>
      </c>
      <c r="P55" s="176">
        <v>3</v>
      </c>
      <c r="Q55" s="176">
        <v>19</v>
      </c>
      <c r="R55" s="176">
        <v>0</v>
      </c>
      <c r="S55" s="176">
        <v>0</v>
      </c>
      <c r="T55" s="176">
        <v>0</v>
      </c>
      <c r="U55" s="176">
        <v>0</v>
      </c>
      <c r="V55" s="176">
        <v>0</v>
      </c>
      <c r="W55" s="176">
        <v>0</v>
      </c>
      <c r="X55" s="176">
        <v>0</v>
      </c>
      <c r="Y55" s="176">
        <v>0</v>
      </c>
      <c r="Z55" s="176">
        <v>0</v>
      </c>
      <c r="AA55" s="176">
        <v>0</v>
      </c>
      <c r="AB55" s="176">
        <v>0</v>
      </c>
      <c r="AC55" s="176">
        <v>1</v>
      </c>
      <c r="AD55" s="176">
        <v>0</v>
      </c>
      <c r="AE55" s="176">
        <v>0</v>
      </c>
      <c r="AF55" s="176">
        <v>0</v>
      </c>
      <c r="AG55" s="176">
        <v>0</v>
      </c>
      <c r="AH55" s="176">
        <v>0</v>
      </c>
      <c r="AI55" s="176">
        <v>1</v>
      </c>
      <c r="AJ55" s="176">
        <v>0</v>
      </c>
      <c r="AK55" s="176">
        <v>5</v>
      </c>
      <c r="AL55" s="176">
        <f t="shared" si="7"/>
        <v>0</v>
      </c>
      <c r="AM55" s="176">
        <v>0</v>
      </c>
      <c r="AN55" s="176">
        <v>0</v>
      </c>
      <c r="AO55" s="176">
        <f>SUM(AP55:AS55)</f>
        <v>5</v>
      </c>
      <c r="AP55" s="176">
        <v>0</v>
      </c>
      <c r="AQ55" s="176">
        <v>1</v>
      </c>
      <c r="AR55" s="176">
        <v>3</v>
      </c>
      <c r="AS55" s="176">
        <v>1</v>
      </c>
      <c r="AT55" s="122" t="s">
        <v>50</v>
      </c>
      <c r="AU55" s="120"/>
    </row>
    <row r="56" spans="1:47" s="116" customFormat="1" ht="16.5" customHeight="1">
      <c r="A56" s="382" t="s">
        <v>69</v>
      </c>
      <c r="B56" s="389"/>
      <c r="C56" s="260">
        <f>SUM(C57:C58)</f>
        <v>81</v>
      </c>
      <c r="D56" s="261">
        <f>SUM(D57:D58)</f>
        <v>11</v>
      </c>
      <c r="E56" s="261">
        <f t="shared" ref="E56:AS56" si="20">SUM(E57:E58)</f>
        <v>70</v>
      </c>
      <c r="F56" s="261">
        <f t="shared" si="20"/>
        <v>1</v>
      </c>
      <c r="G56" s="261">
        <f t="shared" si="20"/>
        <v>3</v>
      </c>
      <c r="H56" s="261">
        <f t="shared" si="20"/>
        <v>0</v>
      </c>
      <c r="I56" s="261">
        <f t="shared" si="20"/>
        <v>1</v>
      </c>
      <c r="J56" s="261">
        <f t="shared" si="20"/>
        <v>0</v>
      </c>
      <c r="K56" s="261">
        <f t="shared" si="20"/>
        <v>4</v>
      </c>
      <c r="L56" s="261">
        <f t="shared" si="20"/>
        <v>2</v>
      </c>
      <c r="M56" s="261">
        <f t="shared" si="20"/>
        <v>7</v>
      </c>
      <c r="N56" s="261">
        <f t="shared" si="20"/>
        <v>0</v>
      </c>
      <c r="O56" s="261">
        <f t="shared" si="20"/>
        <v>9</v>
      </c>
      <c r="P56" s="261">
        <f t="shared" si="20"/>
        <v>8</v>
      </c>
      <c r="Q56" s="261">
        <f t="shared" si="20"/>
        <v>45</v>
      </c>
      <c r="R56" s="261">
        <f t="shared" si="20"/>
        <v>0</v>
      </c>
      <c r="S56" s="261">
        <f t="shared" si="20"/>
        <v>0</v>
      </c>
      <c r="T56" s="261">
        <f t="shared" si="20"/>
        <v>0</v>
      </c>
      <c r="U56" s="261">
        <f t="shared" si="20"/>
        <v>0</v>
      </c>
      <c r="V56" s="261">
        <f t="shared" si="20"/>
        <v>0</v>
      </c>
      <c r="W56" s="261">
        <f t="shared" si="20"/>
        <v>0</v>
      </c>
      <c r="X56" s="261">
        <f t="shared" si="20"/>
        <v>0</v>
      </c>
      <c r="Y56" s="261">
        <f t="shared" si="20"/>
        <v>0</v>
      </c>
      <c r="Z56" s="261">
        <f t="shared" si="20"/>
        <v>0</v>
      </c>
      <c r="AA56" s="261">
        <f t="shared" si="20"/>
        <v>0</v>
      </c>
      <c r="AB56" s="267">
        <f t="shared" si="20"/>
        <v>0</v>
      </c>
      <c r="AC56" s="261">
        <f t="shared" si="20"/>
        <v>1</v>
      </c>
      <c r="AD56" s="261">
        <f t="shared" si="20"/>
        <v>0</v>
      </c>
      <c r="AE56" s="261">
        <f t="shared" si="20"/>
        <v>0</v>
      </c>
      <c r="AF56" s="267">
        <f t="shared" si="20"/>
        <v>0</v>
      </c>
      <c r="AG56" s="267">
        <f t="shared" si="20"/>
        <v>0</v>
      </c>
      <c r="AH56" s="267">
        <f t="shared" si="20"/>
        <v>0</v>
      </c>
      <c r="AI56" s="267">
        <f t="shared" si="20"/>
        <v>1</v>
      </c>
      <c r="AJ56" s="267">
        <f t="shared" si="20"/>
        <v>0</v>
      </c>
      <c r="AK56" s="267">
        <f t="shared" si="20"/>
        <v>3</v>
      </c>
      <c r="AL56" s="267">
        <f t="shared" si="20"/>
        <v>5</v>
      </c>
      <c r="AM56" s="267">
        <f t="shared" si="20"/>
        <v>0</v>
      </c>
      <c r="AN56" s="267">
        <f t="shared" si="20"/>
        <v>5</v>
      </c>
      <c r="AO56" s="267">
        <f t="shared" si="20"/>
        <v>27</v>
      </c>
      <c r="AP56" s="267">
        <f t="shared" si="20"/>
        <v>4</v>
      </c>
      <c r="AQ56" s="267">
        <f t="shared" si="20"/>
        <v>3</v>
      </c>
      <c r="AR56" s="267">
        <f t="shared" si="20"/>
        <v>9</v>
      </c>
      <c r="AS56" s="267">
        <f t="shared" si="20"/>
        <v>11</v>
      </c>
      <c r="AT56" s="393" t="s">
        <v>69</v>
      </c>
      <c r="AU56" s="395"/>
    </row>
    <row r="57" spans="1:47" s="114" customFormat="1" ht="16.5" customHeight="1">
      <c r="A57" s="120"/>
      <c r="B57" s="121" t="s">
        <v>51</v>
      </c>
      <c r="C57" s="265">
        <f>SUM(D57:E57)</f>
        <v>23</v>
      </c>
      <c r="D57" s="266">
        <f>F57+H57+J57+L57+N57+P57+R57+T57+V57+X57+Z57+AB57+AD57</f>
        <v>0</v>
      </c>
      <c r="E57" s="266">
        <f>G57+I57+K57+M57+O57+Q57+S57+U57+W57+Y57+AA57+AC57+AE57</f>
        <v>23</v>
      </c>
      <c r="F57" s="176">
        <v>0</v>
      </c>
      <c r="G57" s="176">
        <v>1</v>
      </c>
      <c r="H57" s="176">
        <v>0</v>
      </c>
      <c r="I57" s="176">
        <v>0</v>
      </c>
      <c r="J57" s="176">
        <v>0</v>
      </c>
      <c r="K57" s="176">
        <v>0</v>
      </c>
      <c r="L57" s="176">
        <v>0</v>
      </c>
      <c r="M57" s="176">
        <v>2</v>
      </c>
      <c r="N57" s="176">
        <v>0</v>
      </c>
      <c r="O57" s="176">
        <v>5</v>
      </c>
      <c r="P57" s="176">
        <v>0</v>
      </c>
      <c r="Q57" s="176">
        <v>14</v>
      </c>
      <c r="R57" s="176">
        <v>0</v>
      </c>
      <c r="S57" s="176">
        <v>0</v>
      </c>
      <c r="T57" s="176">
        <v>0</v>
      </c>
      <c r="U57" s="176">
        <v>0</v>
      </c>
      <c r="V57" s="176">
        <v>0</v>
      </c>
      <c r="W57" s="176">
        <v>0</v>
      </c>
      <c r="X57" s="176">
        <v>0</v>
      </c>
      <c r="Y57" s="176">
        <v>0</v>
      </c>
      <c r="Z57" s="176">
        <v>0</v>
      </c>
      <c r="AA57" s="176">
        <v>0</v>
      </c>
      <c r="AB57" s="176">
        <v>0</v>
      </c>
      <c r="AC57" s="176">
        <v>1</v>
      </c>
      <c r="AD57" s="176">
        <v>0</v>
      </c>
      <c r="AE57" s="176">
        <v>0</v>
      </c>
      <c r="AF57" s="176">
        <v>0</v>
      </c>
      <c r="AG57" s="176">
        <v>0</v>
      </c>
      <c r="AH57" s="176">
        <v>0</v>
      </c>
      <c r="AI57" s="176">
        <v>1</v>
      </c>
      <c r="AJ57" s="176">
        <v>0</v>
      </c>
      <c r="AK57" s="176">
        <v>1</v>
      </c>
      <c r="AL57" s="176">
        <f t="shared" si="7"/>
        <v>5</v>
      </c>
      <c r="AM57" s="176">
        <v>0</v>
      </c>
      <c r="AN57" s="176">
        <v>5</v>
      </c>
      <c r="AO57" s="176">
        <f>SUM(AP57:AS57)</f>
        <v>4</v>
      </c>
      <c r="AP57" s="176">
        <v>2</v>
      </c>
      <c r="AQ57" s="176">
        <v>1</v>
      </c>
      <c r="AR57" s="176">
        <v>0</v>
      </c>
      <c r="AS57" s="176">
        <v>1</v>
      </c>
      <c r="AT57" s="122" t="s">
        <v>51</v>
      </c>
      <c r="AU57" s="120"/>
    </row>
    <row r="58" spans="1:47" s="117" customFormat="1" ht="16.5" customHeight="1">
      <c r="A58" s="120"/>
      <c r="B58" s="121" t="s">
        <v>63</v>
      </c>
      <c r="C58" s="265">
        <f>SUM(D58:E58)</f>
        <v>58</v>
      </c>
      <c r="D58" s="266">
        <f>F58+H58+J58+L58+N58+P58+R58+T58+V58+X58+Z58+AB58+AD58</f>
        <v>11</v>
      </c>
      <c r="E58" s="266">
        <f>G58+I58+K58+M58+O58+Q58+S58+U58+W58+Y58+AA58+AC58+AE58</f>
        <v>47</v>
      </c>
      <c r="F58" s="176">
        <v>1</v>
      </c>
      <c r="G58" s="176">
        <v>2</v>
      </c>
      <c r="H58" s="176">
        <v>0</v>
      </c>
      <c r="I58" s="176">
        <v>1</v>
      </c>
      <c r="J58" s="176">
        <v>0</v>
      </c>
      <c r="K58" s="176">
        <v>4</v>
      </c>
      <c r="L58" s="176">
        <v>2</v>
      </c>
      <c r="M58" s="176">
        <v>5</v>
      </c>
      <c r="N58" s="176">
        <v>0</v>
      </c>
      <c r="O58" s="176">
        <v>4</v>
      </c>
      <c r="P58" s="176">
        <v>8</v>
      </c>
      <c r="Q58" s="176">
        <v>31</v>
      </c>
      <c r="R58" s="176">
        <v>0</v>
      </c>
      <c r="S58" s="176">
        <v>0</v>
      </c>
      <c r="T58" s="176">
        <v>0</v>
      </c>
      <c r="U58" s="176">
        <v>0</v>
      </c>
      <c r="V58" s="176">
        <v>0</v>
      </c>
      <c r="W58" s="176">
        <v>0</v>
      </c>
      <c r="X58" s="176">
        <v>0</v>
      </c>
      <c r="Y58" s="176">
        <v>0</v>
      </c>
      <c r="Z58" s="176">
        <v>0</v>
      </c>
      <c r="AA58" s="176">
        <v>0</v>
      </c>
      <c r="AB58" s="176">
        <v>0</v>
      </c>
      <c r="AC58" s="176">
        <v>0</v>
      </c>
      <c r="AD58" s="176">
        <v>0</v>
      </c>
      <c r="AE58" s="176">
        <v>0</v>
      </c>
      <c r="AF58" s="176">
        <v>0</v>
      </c>
      <c r="AG58" s="176">
        <v>0</v>
      </c>
      <c r="AH58" s="176">
        <v>0</v>
      </c>
      <c r="AI58" s="176">
        <v>0</v>
      </c>
      <c r="AJ58" s="176">
        <v>0</v>
      </c>
      <c r="AK58" s="176">
        <v>2</v>
      </c>
      <c r="AL58" s="176">
        <f t="shared" si="7"/>
        <v>0</v>
      </c>
      <c r="AM58" s="176">
        <v>0</v>
      </c>
      <c r="AN58" s="176">
        <v>0</v>
      </c>
      <c r="AO58" s="176">
        <f>SUM(AP58:AS58)</f>
        <v>23</v>
      </c>
      <c r="AP58" s="176">
        <v>2</v>
      </c>
      <c r="AQ58" s="176">
        <v>2</v>
      </c>
      <c r="AR58" s="176">
        <v>9</v>
      </c>
      <c r="AS58" s="176">
        <v>10</v>
      </c>
      <c r="AT58" s="122" t="s">
        <v>63</v>
      </c>
      <c r="AU58" s="120"/>
    </row>
    <row r="59" spans="1:47" s="112" customFormat="1" ht="16.5" customHeight="1">
      <c r="A59" s="382" t="s">
        <v>70</v>
      </c>
      <c r="B59" s="383"/>
      <c r="C59" s="260">
        <f>SUM(C60:C61)</f>
        <v>43</v>
      </c>
      <c r="D59" s="261">
        <f>SUM(D60:D61)</f>
        <v>4</v>
      </c>
      <c r="E59" s="261">
        <f t="shared" ref="E59:AS59" si="21">SUM(E60:E61)</f>
        <v>39</v>
      </c>
      <c r="F59" s="261">
        <f t="shared" si="21"/>
        <v>0</v>
      </c>
      <c r="G59" s="261">
        <f t="shared" si="21"/>
        <v>2</v>
      </c>
      <c r="H59" s="261">
        <f t="shared" si="21"/>
        <v>0</v>
      </c>
      <c r="I59" s="261">
        <f t="shared" si="21"/>
        <v>1</v>
      </c>
      <c r="J59" s="261">
        <f t="shared" si="21"/>
        <v>0</v>
      </c>
      <c r="K59" s="261">
        <f t="shared" si="21"/>
        <v>0</v>
      </c>
      <c r="L59" s="261">
        <f t="shared" si="21"/>
        <v>0</v>
      </c>
      <c r="M59" s="261">
        <f t="shared" si="21"/>
        <v>1</v>
      </c>
      <c r="N59" s="261">
        <f t="shared" si="21"/>
        <v>0</v>
      </c>
      <c r="O59" s="261">
        <f t="shared" si="21"/>
        <v>0</v>
      </c>
      <c r="P59" s="261">
        <f t="shared" si="21"/>
        <v>3</v>
      </c>
      <c r="Q59" s="261">
        <f t="shared" si="21"/>
        <v>27</v>
      </c>
      <c r="R59" s="261">
        <f t="shared" si="21"/>
        <v>1</v>
      </c>
      <c r="S59" s="261">
        <f t="shared" si="21"/>
        <v>4</v>
      </c>
      <c r="T59" s="261">
        <f t="shared" si="21"/>
        <v>0</v>
      </c>
      <c r="U59" s="261">
        <f t="shared" si="21"/>
        <v>0</v>
      </c>
      <c r="V59" s="261">
        <f t="shared" si="21"/>
        <v>0</v>
      </c>
      <c r="W59" s="261">
        <f t="shared" si="21"/>
        <v>1</v>
      </c>
      <c r="X59" s="261">
        <f t="shared" si="21"/>
        <v>0</v>
      </c>
      <c r="Y59" s="261">
        <f t="shared" si="21"/>
        <v>0</v>
      </c>
      <c r="Z59" s="261">
        <f t="shared" si="21"/>
        <v>0</v>
      </c>
      <c r="AA59" s="261">
        <f t="shared" si="21"/>
        <v>1</v>
      </c>
      <c r="AB59" s="267">
        <f t="shared" si="21"/>
        <v>0</v>
      </c>
      <c r="AC59" s="261">
        <f t="shared" si="21"/>
        <v>2</v>
      </c>
      <c r="AD59" s="261">
        <f t="shared" si="21"/>
        <v>0</v>
      </c>
      <c r="AE59" s="261">
        <f t="shared" si="21"/>
        <v>0</v>
      </c>
      <c r="AF59" s="267">
        <f t="shared" si="21"/>
        <v>0</v>
      </c>
      <c r="AG59" s="267">
        <f t="shared" si="21"/>
        <v>0</v>
      </c>
      <c r="AH59" s="267">
        <f t="shared" si="21"/>
        <v>0</v>
      </c>
      <c r="AI59" s="267">
        <f t="shared" si="21"/>
        <v>1</v>
      </c>
      <c r="AJ59" s="267">
        <f t="shared" si="21"/>
        <v>0</v>
      </c>
      <c r="AK59" s="267">
        <f t="shared" si="21"/>
        <v>3</v>
      </c>
      <c r="AL59" s="267">
        <f t="shared" si="21"/>
        <v>1</v>
      </c>
      <c r="AM59" s="267">
        <f t="shared" si="21"/>
        <v>1</v>
      </c>
      <c r="AN59" s="267">
        <f t="shared" si="21"/>
        <v>0</v>
      </c>
      <c r="AO59" s="267">
        <f t="shared" si="21"/>
        <v>11</v>
      </c>
      <c r="AP59" s="267">
        <f t="shared" si="21"/>
        <v>2</v>
      </c>
      <c r="AQ59" s="267">
        <f t="shared" si="21"/>
        <v>0</v>
      </c>
      <c r="AR59" s="267">
        <f t="shared" si="21"/>
        <v>8</v>
      </c>
      <c r="AS59" s="267">
        <f t="shared" si="21"/>
        <v>1</v>
      </c>
      <c r="AT59" s="393" t="s">
        <v>70</v>
      </c>
      <c r="AU59" s="394"/>
    </row>
    <row r="60" spans="1:47" s="114" customFormat="1" ht="16.5" customHeight="1">
      <c r="A60" s="123"/>
      <c r="B60" s="121" t="s">
        <v>52</v>
      </c>
      <c r="C60" s="265">
        <f>SUM(D60:E60)</f>
        <v>17</v>
      </c>
      <c r="D60" s="266">
        <f>F60+H60+J60+L60+N60+P60+R60+T60+V60+X60+Z60+AB60+AD60</f>
        <v>0</v>
      </c>
      <c r="E60" s="266">
        <f>G60+I60+K60+M60+O60+Q60+S60+U60+W60+Y60+AA60+AC60+AE60</f>
        <v>17</v>
      </c>
      <c r="F60" s="176">
        <v>0</v>
      </c>
      <c r="G60" s="176">
        <v>1</v>
      </c>
      <c r="H60" s="176">
        <v>0</v>
      </c>
      <c r="I60" s="176">
        <v>0</v>
      </c>
      <c r="J60" s="176">
        <v>0</v>
      </c>
      <c r="K60" s="176">
        <v>0</v>
      </c>
      <c r="L60" s="176">
        <v>0</v>
      </c>
      <c r="M60" s="176">
        <v>0</v>
      </c>
      <c r="N60" s="176">
        <v>0</v>
      </c>
      <c r="O60" s="176">
        <v>0</v>
      </c>
      <c r="P60" s="176">
        <v>0</v>
      </c>
      <c r="Q60" s="176">
        <v>14</v>
      </c>
      <c r="R60" s="176">
        <v>0</v>
      </c>
      <c r="S60" s="176">
        <v>0</v>
      </c>
      <c r="T60" s="176">
        <v>0</v>
      </c>
      <c r="U60" s="176">
        <v>0</v>
      </c>
      <c r="V60" s="176">
        <v>0</v>
      </c>
      <c r="W60" s="176">
        <v>0</v>
      </c>
      <c r="X60" s="176">
        <v>0</v>
      </c>
      <c r="Y60" s="176">
        <v>0</v>
      </c>
      <c r="Z60" s="176">
        <v>0</v>
      </c>
      <c r="AA60" s="176">
        <v>0</v>
      </c>
      <c r="AB60" s="176">
        <v>0</v>
      </c>
      <c r="AC60" s="176">
        <v>2</v>
      </c>
      <c r="AD60" s="176">
        <v>0</v>
      </c>
      <c r="AE60" s="176">
        <v>0</v>
      </c>
      <c r="AF60" s="176">
        <v>0</v>
      </c>
      <c r="AG60" s="176">
        <v>0</v>
      </c>
      <c r="AH60" s="176">
        <v>0</v>
      </c>
      <c r="AI60" s="176">
        <v>0</v>
      </c>
      <c r="AJ60" s="176">
        <v>0</v>
      </c>
      <c r="AK60" s="176">
        <v>2</v>
      </c>
      <c r="AL60" s="176">
        <f t="shared" si="7"/>
        <v>1</v>
      </c>
      <c r="AM60" s="176">
        <v>1</v>
      </c>
      <c r="AN60" s="176">
        <v>0</v>
      </c>
      <c r="AO60" s="176">
        <f>SUM(AP60:AS60)</f>
        <v>4</v>
      </c>
      <c r="AP60" s="176">
        <v>1</v>
      </c>
      <c r="AQ60" s="176">
        <v>0</v>
      </c>
      <c r="AR60" s="176">
        <v>3</v>
      </c>
      <c r="AS60" s="176">
        <v>0</v>
      </c>
      <c r="AT60" s="122" t="s">
        <v>52</v>
      </c>
      <c r="AU60" s="123"/>
    </row>
    <row r="61" spans="1:47" s="114" customFormat="1" ht="16.5" customHeight="1">
      <c r="A61" s="123"/>
      <c r="B61" s="121" t="s">
        <v>64</v>
      </c>
      <c r="C61" s="265">
        <f>SUM(D61:E61)</f>
        <v>26</v>
      </c>
      <c r="D61" s="266">
        <f>F61+H61+J61+L61+N61+P61+R61+T61+V61+X61+Z61+AB61+AD61</f>
        <v>4</v>
      </c>
      <c r="E61" s="266">
        <f>G61+I61+K61+M61+O61+Q61+S61+U61+W61+Y61+AA61+AC61+AE61</f>
        <v>22</v>
      </c>
      <c r="F61" s="176">
        <v>0</v>
      </c>
      <c r="G61" s="176">
        <v>1</v>
      </c>
      <c r="H61" s="176">
        <v>0</v>
      </c>
      <c r="I61" s="176">
        <v>1</v>
      </c>
      <c r="J61" s="176">
        <v>0</v>
      </c>
      <c r="K61" s="176">
        <v>0</v>
      </c>
      <c r="L61" s="176">
        <v>0</v>
      </c>
      <c r="M61" s="176">
        <v>1</v>
      </c>
      <c r="N61" s="176">
        <v>0</v>
      </c>
      <c r="O61" s="176">
        <v>0</v>
      </c>
      <c r="P61" s="176">
        <v>3</v>
      </c>
      <c r="Q61" s="176">
        <v>13</v>
      </c>
      <c r="R61" s="176">
        <v>1</v>
      </c>
      <c r="S61" s="176">
        <v>4</v>
      </c>
      <c r="T61" s="176">
        <v>0</v>
      </c>
      <c r="U61" s="176">
        <v>0</v>
      </c>
      <c r="V61" s="176">
        <v>0</v>
      </c>
      <c r="W61" s="176">
        <v>1</v>
      </c>
      <c r="X61" s="176">
        <v>0</v>
      </c>
      <c r="Y61" s="176">
        <v>0</v>
      </c>
      <c r="Z61" s="176">
        <v>0</v>
      </c>
      <c r="AA61" s="176">
        <v>1</v>
      </c>
      <c r="AB61" s="176">
        <v>0</v>
      </c>
      <c r="AC61" s="176">
        <v>0</v>
      </c>
      <c r="AD61" s="176">
        <v>0</v>
      </c>
      <c r="AE61" s="176">
        <v>0</v>
      </c>
      <c r="AF61" s="176">
        <v>0</v>
      </c>
      <c r="AG61" s="176">
        <v>0</v>
      </c>
      <c r="AH61" s="176">
        <v>0</v>
      </c>
      <c r="AI61" s="176">
        <v>1</v>
      </c>
      <c r="AJ61" s="176">
        <v>0</v>
      </c>
      <c r="AK61" s="176">
        <v>1</v>
      </c>
      <c r="AL61" s="176">
        <f t="shared" si="7"/>
        <v>0</v>
      </c>
      <c r="AM61" s="176">
        <v>0</v>
      </c>
      <c r="AN61" s="176">
        <v>0</v>
      </c>
      <c r="AO61" s="176">
        <f>SUM(AP61:AS61)</f>
        <v>7</v>
      </c>
      <c r="AP61" s="176">
        <v>1</v>
      </c>
      <c r="AQ61" s="176">
        <v>0</v>
      </c>
      <c r="AR61" s="176">
        <v>5</v>
      </c>
      <c r="AS61" s="176">
        <v>1</v>
      </c>
      <c r="AT61" s="122" t="s">
        <v>64</v>
      </c>
      <c r="AU61" s="123"/>
    </row>
    <row r="62" spans="1:47" s="112" customFormat="1" ht="16.5" customHeight="1">
      <c r="A62" s="382" t="s">
        <v>71</v>
      </c>
      <c r="B62" s="389"/>
      <c r="C62" s="260">
        <f t="shared" ref="C62:AS62" si="22">SUM(C63)</f>
        <v>0</v>
      </c>
      <c r="D62" s="261">
        <f t="shared" si="22"/>
        <v>0</v>
      </c>
      <c r="E62" s="261">
        <f t="shared" si="22"/>
        <v>0</v>
      </c>
      <c r="F62" s="261">
        <f t="shared" si="22"/>
        <v>0</v>
      </c>
      <c r="G62" s="261">
        <f t="shared" si="22"/>
        <v>0</v>
      </c>
      <c r="H62" s="261">
        <f t="shared" si="22"/>
        <v>0</v>
      </c>
      <c r="I62" s="261">
        <f t="shared" si="22"/>
        <v>0</v>
      </c>
      <c r="J62" s="261">
        <f t="shared" si="22"/>
        <v>0</v>
      </c>
      <c r="K62" s="261">
        <f t="shared" si="22"/>
        <v>0</v>
      </c>
      <c r="L62" s="261">
        <f t="shared" si="22"/>
        <v>0</v>
      </c>
      <c r="M62" s="261">
        <f t="shared" si="22"/>
        <v>0</v>
      </c>
      <c r="N62" s="261">
        <f t="shared" si="22"/>
        <v>0</v>
      </c>
      <c r="O62" s="261">
        <f t="shared" si="22"/>
        <v>0</v>
      </c>
      <c r="P62" s="261">
        <f t="shared" si="22"/>
        <v>0</v>
      </c>
      <c r="Q62" s="261">
        <f t="shared" si="22"/>
        <v>0</v>
      </c>
      <c r="R62" s="261">
        <f t="shared" si="22"/>
        <v>0</v>
      </c>
      <c r="S62" s="261">
        <f t="shared" si="22"/>
        <v>0</v>
      </c>
      <c r="T62" s="261">
        <f t="shared" si="22"/>
        <v>0</v>
      </c>
      <c r="U62" s="261">
        <f t="shared" si="22"/>
        <v>0</v>
      </c>
      <c r="V62" s="261">
        <f t="shared" si="22"/>
        <v>0</v>
      </c>
      <c r="W62" s="261">
        <f t="shared" si="22"/>
        <v>0</v>
      </c>
      <c r="X62" s="261">
        <f t="shared" si="22"/>
        <v>0</v>
      </c>
      <c r="Y62" s="261">
        <f t="shared" si="22"/>
        <v>0</v>
      </c>
      <c r="Z62" s="261">
        <f t="shared" si="22"/>
        <v>0</v>
      </c>
      <c r="AA62" s="261">
        <f t="shared" si="22"/>
        <v>0</v>
      </c>
      <c r="AB62" s="267">
        <f t="shared" si="22"/>
        <v>0</v>
      </c>
      <c r="AC62" s="261">
        <f t="shared" si="22"/>
        <v>0</v>
      </c>
      <c r="AD62" s="261">
        <f t="shared" si="22"/>
        <v>0</v>
      </c>
      <c r="AE62" s="261">
        <f t="shared" si="22"/>
        <v>0</v>
      </c>
      <c r="AF62" s="267">
        <f t="shared" si="22"/>
        <v>0</v>
      </c>
      <c r="AG62" s="267">
        <f t="shared" si="22"/>
        <v>0</v>
      </c>
      <c r="AH62" s="267">
        <f t="shared" si="22"/>
        <v>0</v>
      </c>
      <c r="AI62" s="267">
        <f t="shared" si="22"/>
        <v>0</v>
      </c>
      <c r="AJ62" s="267">
        <f t="shared" si="22"/>
        <v>0</v>
      </c>
      <c r="AK62" s="267">
        <f t="shared" si="22"/>
        <v>0</v>
      </c>
      <c r="AL62" s="267">
        <f>SUM(AL63)</f>
        <v>0</v>
      </c>
      <c r="AM62" s="267">
        <f t="shared" si="22"/>
        <v>0</v>
      </c>
      <c r="AN62" s="267">
        <f t="shared" si="22"/>
        <v>0</v>
      </c>
      <c r="AO62" s="267">
        <f>SUM(AO63)</f>
        <v>0</v>
      </c>
      <c r="AP62" s="267">
        <f t="shared" si="22"/>
        <v>0</v>
      </c>
      <c r="AQ62" s="267">
        <f t="shared" si="22"/>
        <v>0</v>
      </c>
      <c r="AR62" s="267">
        <f t="shared" si="22"/>
        <v>0</v>
      </c>
      <c r="AS62" s="267">
        <f t="shared" si="22"/>
        <v>0</v>
      </c>
      <c r="AT62" s="393" t="s">
        <v>71</v>
      </c>
      <c r="AU62" s="395"/>
    </row>
    <row r="63" spans="1:47" s="114" customFormat="1" ht="16.5" customHeight="1">
      <c r="A63" s="123"/>
      <c r="B63" s="121" t="s">
        <v>53</v>
      </c>
      <c r="C63" s="265">
        <f>SUM(D63:E63)</f>
        <v>0</v>
      </c>
      <c r="D63" s="266">
        <f>F63+H63+J63+L63+N63+P63+R63+T63+V63+X63+Z63+AB63+AD63</f>
        <v>0</v>
      </c>
      <c r="E63" s="266">
        <f>G63+I63+K63+M63+O63+Q63+S63+U63+W63+Y63+AA63+AC63+AE63</f>
        <v>0</v>
      </c>
      <c r="F63" s="176">
        <v>0</v>
      </c>
      <c r="G63" s="176">
        <v>0</v>
      </c>
      <c r="H63" s="176">
        <v>0</v>
      </c>
      <c r="I63" s="176">
        <v>0</v>
      </c>
      <c r="J63" s="176">
        <v>0</v>
      </c>
      <c r="K63" s="176">
        <v>0</v>
      </c>
      <c r="L63" s="176">
        <v>0</v>
      </c>
      <c r="M63" s="176">
        <v>0</v>
      </c>
      <c r="N63" s="176">
        <v>0</v>
      </c>
      <c r="O63" s="176">
        <v>0</v>
      </c>
      <c r="P63" s="176">
        <v>0</v>
      </c>
      <c r="Q63" s="176">
        <v>0</v>
      </c>
      <c r="R63" s="176">
        <v>0</v>
      </c>
      <c r="S63" s="176">
        <v>0</v>
      </c>
      <c r="T63" s="176">
        <v>0</v>
      </c>
      <c r="U63" s="176">
        <v>0</v>
      </c>
      <c r="V63" s="176">
        <v>0</v>
      </c>
      <c r="W63" s="176">
        <v>0</v>
      </c>
      <c r="X63" s="176">
        <v>0</v>
      </c>
      <c r="Y63" s="176">
        <v>0</v>
      </c>
      <c r="Z63" s="176">
        <v>0</v>
      </c>
      <c r="AA63" s="176">
        <v>0</v>
      </c>
      <c r="AB63" s="176">
        <v>0</v>
      </c>
      <c r="AC63" s="176">
        <v>0</v>
      </c>
      <c r="AD63" s="176">
        <v>0</v>
      </c>
      <c r="AE63" s="176">
        <v>0</v>
      </c>
      <c r="AF63" s="176">
        <v>0</v>
      </c>
      <c r="AG63" s="176">
        <v>0</v>
      </c>
      <c r="AH63" s="176">
        <v>0</v>
      </c>
      <c r="AI63" s="176">
        <v>0</v>
      </c>
      <c r="AJ63" s="176">
        <v>0</v>
      </c>
      <c r="AK63" s="176">
        <v>0</v>
      </c>
      <c r="AL63" s="176">
        <f>SUM(AM63:AN63)</f>
        <v>0</v>
      </c>
      <c r="AM63" s="176">
        <v>0</v>
      </c>
      <c r="AN63" s="176">
        <v>0</v>
      </c>
      <c r="AO63" s="176">
        <f>SUM(AP63:AS63)</f>
        <v>0</v>
      </c>
      <c r="AP63" s="176">
        <v>0</v>
      </c>
      <c r="AQ63" s="176">
        <v>0</v>
      </c>
      <c r="AR63" s="176">
        <v>0</v>
      </c>
      <c r="AS63" s="176">
        <v>0</v>
      </c>
      <c r="AT63" s="122" t="s">
        <v>53</v>
      </c>
      <c r="AU63" s="123"/>
    </row>
    <row r="64" spans="1:47" s="116" customFormat="1" ht="16.5" customHeight="1">
      <c r="A64" s="382" t="s">
        <v>72</v>
      </c>
      <c r="B64" s="383"/>
      <c r="C64" s="260">
        <f t="shared" ref="C64:AS64" si="23">SUM(C65)</f>
        <v>0</v>
      </c>
      <c r="D64" s="261">
        <f t="shared" si="23"/>
        <v>0</v>
      </c>
      <c r="E64" s="261">
        <f t="shared" si="23"/>
        <v>0</v>
      </c>
      <c r="F64" s="261">
        <f t="shared" si="23"/>
        <v>0</v>
      </c>
      <c r="G64" s="261">
        <f t="shared" si="23"/>
        <v>0</v>
      </c>
      <c r="H64" s="261">
        <f t="shared" si="23"/>
        <v>0</v>
      </c>
      <c r="I64" s="261">
        <f t="shared" si="23"/>
        <v>0</v>
      </c>
      <c r="J64" s="261">
        <f t="shared" si="23"/>
        <v>0</v>
      </c>
      <c r="K64" s="261">
        <f t="shared" si="23"/>
        <v>0</v>
      </c>
      <c r="L64" s="261">
        <f t="shared" si="23"/>
        <v>0</v>
      </c>
      <c r="M64" s="261">
        <f t="shared" si="23"/>
        <v>0</v>
      </c>
      <c r="N64" s="261">
        <f t="shared" si="23"/>
        <v>0</v>
      </c>
      <c r="O64" s="261">
        <f t="shared" si="23"/>
        <v>0</v>
      </c>
      <c r="P64" s="261">
        <f t="shared" si="23"/>
        <v>0</v>
      </c>
      <c r="Q64" s="261">
        <f t="shared" si="23"/>
        <v>0</v>
      </c>
      <c r="R64" s="261">
        <f t="shared" si="23"/>
        <v>0</v>
      </c>
      <c r="S64" s="261">
        <f t="shared" si="23"/>
        <v>0</v>
      </c>
      <c r="T64" s="261">
        <f t="shared" si="23"/>
        <v>0</v>
      </c>
      <c r="U64" s="261">
        <f t="shared" si="23"/>
        <v>0</v>
      </c>
      <c r="V64" s="261">
        <f t="shared" si="23"/>
        <v>0</v>
      </c>
      <c r="W64" s="261">
        <f t="shared" si="23"/>
        <v>0</v>
      </c>
      <c r="X64" s="261">
        <f t="shared" si="23"/>
        <v>0</v>
      </c>
      <c r="Y64" s="261">
        <f t="shared" si="23"/>
        <v>0</v>
      </c>
      <c r="Z64" s="261">
        <f t="shared" si="23"/>
        <v>0</v>
      </c>
      <c r="AA64" s="270">
        <f t="shared" si="23"/>
        <v>0</v>
      </c>
      <c r="AB64" s="271">
        <f t="shared" si="23"/>
        <v>0</v>
      </c>
      <c r="AC64" s="270">
        <f t="shared" si="23"/>
        <v>0</v>
      </c>
      <c r="AD64" s="270">
        <f t="shared" si="23"/>
        <v>0</v>
      </c>
      <c r="AE64" s="270">
        <f t="shared" si="23"/>
        <v>0</v>
      </c>
      <c r="AF64" s="271">
        <f t="shared" si="23"/>
        <v>0</v>
      </c>
      <c r="AG64" s="271">
        <f t="shared" si="23"/>
        <v>0</v>
      </c>
      <c r="AH64" s="271">
        <f t="shared" si="23"/>
        <v>0</v>
      </c>
      <c r="AI64" s="271">
        <f t="shared" si="23"/>
        <v>0</v>
      </c>
      <c r="AJ64" s="271">
        <f t="shared" si="23"/>
        <v>0</v>
      </c>
      <c r="AK64" s="271">
        <f>SUM(AK65)</f>
        <v>0</v>
      </c>
      <c r="AL64" s="271">
        <f>SUM(AL65)</f>
        <v>0</v>
      </c>
      <c r="AM64" s="271">
        <f>SUM(AM65)</f>
        <v>0</v>
      </c>
      <c r="AN64" s="271">
        <f>SUM(AN65)</f>
        <v>0</v>
      </c>
      <c r="AO64" s="271">
        <f>SUM(AO65)</f>
        <v>0</v>
      </c>
      <c r="AP64" s="271">
        <f t="shared" si="23"/>
        <v>0</v>
      </c>
      <c r="AQ64" s="271">
        <f t="shared" si="23"/>
        <v>0</v>
      </c>
      <c r="AR64" s="271">
        <f t="shared" si="23"/>
        <v>0</v>
      </c>
      <c r="AS64" s="271">
        <f t="shared" si="23"/>
        <v>0</v>
      </c>
      <c r="AT64" s="393" t="s">
        <v>72</v>
      </c>
      <c r="AU64" s="394"/>
    </row>
    <row r="65" spans="1:47" s="117" customFormat="1" ht="16.5" customHeight="1">
      <c r="A65" s="123"/>
      <c r="B65" s="121" t="s">
        <v>65</v>
      </c>
      <c r="C65" s="265">
        <f>SUM(D65:E65)</f>
        <v>0</v>
      </c>
      <c r="D65" s="266">
        <f>F65+H65+J65+L65+N65+P65+R65+T65+V65+X65+Z65+AB65+AD65</f>
        <v>0</v>
      </c>
      <c r="E65" s="266">
        <f>G65+I65+K65+M65+O65+Q65+S65+U65+W65+Y65+AA65+AC65+AE65</f>
        <v>0</v>
      </c>
      <c r="F65" s="176">
        <v>0</v>
      </c>
      <c r="G65" s="176">
        <v>0</v>
      </c>
      <c r="H65" s="176">
        <v>0</v>
      </c>
      <c r="I65" s="176">
        <v>0</v>
      </c>
      <c r="J65" s="176">
        <v>0</v>
      </c>
      <c r="K65" s="176">
        <v>0</v>
      </c>
      <c r="L65" s="176">
        <v>0</v>
      </c>
      <c r="M65" s="176">
        <v>0</v>
      </c>
      <c r="N65" s="176">
        <v>0</v>
      </c>
      <c r="O65" s="176">
        <v>0</v>
      </c>
      <c r="P65" s="176">
        <v>0</v>
      </c>
      <c r="Q65" s="176">
        <v>0</v>
      </c>
      <c r="R65" s="176">
        <v>0</v>
      </c>
      <c r="S65" s="176">
        <v>0</v>
      </c>
      <c r="T65" s="176">
        <v>0</v>
      </c>
      <c r="U65" s="176">
        <v>0</v>
      </c>
      <c r="V65" s="176">
        <v>0</v>
      </c>
      <c r="W65" s="176">
        <v>0</v>
      </c>
      <c r="X65" s="176">
        <v>0</v>
      </c>
      <c r="Y65" s="176">
        <v>0</v>
      </c>
      <c r="Z65" s="176">
        <v>0</v>
      </c>
      <c r="AA65" s="176">
        <v>0</v>
      </c>
      <c r="AB65" s="176">
        <v>0</v>
      </c>
      <c r="AC65" s="176">
        <v>0</v>
      </c>
      <c r="AD65" s="176">
        <v>0</v>
      </c>
      <c r="AE65" s="176">
        <v>0</v>
      </c>
      <c r="AF65" s="176">
        <v>0</v>
      </c>
      <c r="AG65" s="176">
        <v>0</v>
      </c>
      <c r="AH65" s="176">
        <v>0</v>
      </c>
      <c r="AI65" s="176">
        <v>0</v>
      </c>
      <c r="AJ65" s="176">
        <v>0</v>
      </c>
      <c r="AK65" s="176">
        <v>0</v>
      </c>
      <c r="AL65" s="176">
        <f t="shared" si="7"/>
        <v>0</v>
      </c>
      <c r="AM65" s="176">
        <v>0</v>
      </c>
      <c r="AN65" s="176">
        <v>0</v>
      </c>
      <c r="AO65" s="176">
        <f>SUM(AP65:AS65)</f>
        <v>0</v>
      </c>
      <c r="AP65" s="176">
        <v>0</v>
      </c>
      <c r="AQ65" s="176">
        <v>0</v>
      </c>
      <c r="AR65" s="176">
        <v>0</v>
      </c>
      <c r="AS65" s="176">
        <v>0</v>
      </c>
      <c r="AT65" s="122" t="s">
        <v>65</v>
      </c>
      <c r="AU65" s="123"/>
    </row>
    <row r="66" spans="1:47" s="25" customFormat="1" ht="16.5" customHeight="1">
      <c r="A66" s="24"/>
      <c r="B66" s="32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79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66"/>
      <c r="AU66" s="24"/>
    </row>
  </sheetData>
  <mergeCells count="51">
    <mergeCell ref="AL4:AN6"/>
    <mergeCell ref="H5:I6"/>
    <mergeCell ref="AQ5:AQ7"/>
    <mergeCell ref="AF5:AG6"/>
    <mergeCell ref="AH5:AI6"/>
    <mergeCell ref="AJ5:AK6"/>
    <mergeCell ref="AB5:AC6"/>
    <mergeCell ref="AP5:AP7"/>
    <mergeCell ref="AF4:AK4"/>
    <mergeCell ref="AD5:AE6"/>
    <mergeCell ref="Z5:AA6"/>
    <mergeCell ref="AT64:AU64"/>
    <mergeCell ref="AT59:AU59"/>
    <mergeCell ref="AT62:AU62"/>
    <mergeCell ref="AR5:AR7"/>
    <mergeCell ref="AT15:AU15"/>
    <mergeCell ref="AT48:AU48"/>
    <mergeCell ref="AT52:AU52"/>
    <mergeCell ref="AT56:AU56"/>
    <mergeCell ref="AT43:AU43"/>
    <mergeCell ref="AT4:AU7"/>
    <mergeCell ref="AT45:AU45"/>
    <mergeCell ref="AO4:AS4"/>
    <mergeCell ref="AS5:AS7"/>
    <mergeCell ref="AO5:AO7"/>
    <mergeCell ref="AT35:AU35"/>
    <mergeCell ref="AT38:AU38"/>
    <mergeCell ref="A64:B64"/>
    <mergeCell ref="C5:E6"/>
    <mergeCell ref="A45:B45"/>
    <mergeCell ref="A48:B48"/>
    <mergeCell ref="A59:B59"/>
    <mergeCell ref="A15:B15"/>
    <mergeCell ref="A43:B43"/>
    <mergeCell ref="A56:B56"/>
    <mergeCell ref="A62:B62"/>
    <mergeCell ref="A52:B52"/>
    <mergeCell ref="A35:B35"/>
    <mergeCell ref="A38:B38"/>
    <mergeCell ref="A1:W1"/>
    <mergeCell ref="R5:S6"/>
    <mergeCell ref="T5:U6"/>
    <mergeCell ref="V5:W6"/>
    <mergeCell ref="X5:Y6"/>
    <mergeCell ref="J5:K6"/>
    <mergeCell ref="A4:B7"/>
    <mergeCell ref="J4:O4"/>
    <mergeCell ref="P5:Q6"/>
    <mergeCell ref="N5:O6"/>
    <mergeCell ref="F5:G6"/>
    <mergeCell ref="L5:M6"/>
  </mergeCells>
  <phoneticPr fontId="17"/>
  <printOptions horizontalCentered="1" gridLinesSet="0"/>
  <pageMargins left="0.59055118110236227" right="0.59055118110236227" top="0.78740157480314965" bottom="0.78740157480314965" header="0.31496062992125984" footer="0.31496062992125984"/>
  <pageSetup paperSize="8" scale="73" orientation="landscape" r:id="rId1"/>
  <headerFooter alignWithMargins="0"/>
  <colBreaks count="1" manualBreakCount="1">
    <brk id="2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A1" transitionEvaluation="1" codeName="Sheet4">
    <tabColor theme="3" tint="0.59999389629810485"/>
    <pageSetUpPr fitToPage="1"/>
  </sheetPr>
  <dimension ref="A1:V89"/>
  <sheetViews>
    <sheetView showGridLines="0" zoomScaleNormal="100" zoomScaleSheetLayoutView="55" workbookViewId="0">
      <selection activeCell="D28" sqref="D28"/>
    </sheetView>
  </sheetViews>
  <sheetFormatPr defaultColWidth="12.125" defaultRowHeight="13.5" customHeight="1"/>
  <cols>
    <col min="1" max="1" width="17.25" style="59" customWidth="1"/>
    <col min="2" max="22" width="9" style="60" customWidth="1"/>
    <col min="23" max="16384" width="12.125" style="55"/>
  </cols>
  <sheetData>
    <row r="1" spans="1:22" s="182" customFormat="1" ht="16.5" customHeight="1">
      <c r="A1" s="425" t="s">
        <v>182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180"/>
      <c r="N1" s="181"/>
      <c r="O1" s="181"/>
      <c r="P1" s="181"/>
      <c r="Q1" s="181"/>
      <c r="R1" s="181"/>
      <c r="S1" s="181"/>
      <c r="T1" s="181"/>
      <c r="U1" s="181"/>
    </row>
    <row r="2" spans="1:22" s="182" customFormat="1" ht="16.5" customHeight="1">
      <c r="A2" s="214"/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180"/>
      <c r="N2" s="181"/>
      <c r="O2" s="181"/>
      <c r="P2" s="181"/>
      <c r="Q2" s="181"/>
      <c r="R2" s="181"/>
      <c r="S2" s="181"/>
      <c r="T2" s="181"/>
      <c r="U2" s="181"/>
    </row>
    <row r="3" spans="1:22" s="182" customFormat="1" ht="16.5" customHeight="1">
      <c r="A3" s="172" t="s">
        <v>112</v>
      </c>
      <c r="B3" s="183"/>
      <c r="C3" s="183"/>
      <c r="D3" s="183"/>
      <c r="E3" s="183"/>
      <c r="F3" s="183"/>
      <c r="G3" s="183"/>
      <c r="H3" s="183"/>
      <c r="I3" s="184"/>
      <c r="J3" s="184"/>
      <c r="K3" s="184"/>
      <c r="L3" s="184" t="s">
        <v>119</v>
      </c>
      <c r="M3" s="184"/>
      <c r="O3" s="184"/>
      <c r="P3" s="184"/>
      <c r="Q3" s="184"/>
      <c r="R3" s="184"/>
      <c r="S3" s="184"/>
      <c r="T3" s="184"/>
      <c r="U3" s="184"/>
    </row>
    <row r="4" spans="1:22" s="186" customFormat="1" ht="16.5" customHeight="1">
      <c r="A4" s="435" t="s">
        <v>117</v>
      </c>
      <c r="B4" s="411" t="s">
        <v>0</v>
      </c>
      <c r="C4" s="411" t="s">
        <v>2</v>
      </c>
      <c r="D4" s="411" t="s">
        <v>3</v>
      </c>
      <c r="E4" s="411" t="s">
        <v>4</v>
      </c>
      <c r="F4" s="411" t="s">
        <v>5</v>
      </c>
      <c r="G4" s="411" t="s">
        <v>6</v>
      </c>
      <c r="H4" s="411" t="s">
        <v>7</v>
      </c>
      <c r="I4" s="411" t="s">
        <v>8</v>
      </c>
      <c r="J4" s="411" t="s">
        <v>9</v>
      </c>
      <c r="K4" s="411" t="s">
        <v>10</v>
      </c>
      <c r="L4" s="429" t="s">
        <v>11</v>
      </c>
      <c r="M4" s="51"/>
      <c r="N4" s="51"/>
      <c r="O4" s="51"/>
      <c r="P4" s="51"/>
      <c r="Q4" s="51"/>
      <c r="R4" s="51"/>
      <c r="S4" s="51"/>
      <c r="T4" s="51"/>
      <c r="U4" s="51"/>
      <c r="V4" s="185"/>
    </row>
    <row r="5" spans="1:22" s="186" customFormat="1" ht="16.5" customHeight="1">
      <c r="A5" s="436"/>
      <c r="B5" s="412"/>
      <c r="C5" s="412"/>
      <c r="D5" s="412"/>
      <c r="E5" s="412"/>
      <c r="F5" s="412"/>
      <c r="G5" s="412"/>
      <c r="H5" s="412"/>
      <c r="I5" s="412"/>
      <c r="J5" s="412"/>
      <c r="K5" s="412"/>
      <c r="L5" s="430"/>
      <c r="M5" s="51"/>
      <c r="N5" s="51"/>
      <c r="O5" s="51"/>
      <c r="P5" s="51"/>
      <c r="Q5" s="51"/>
      <c r="R5" s="51"/>
      <c r="S5" s="51"/>
      <c r="T5" s="51"/>
      <c r="U5" s="51"/>
      <c r="V5" s="185"/>
    </row>
    <row r="6" spans="1:22" s="186" customFormat="1" ht="16.5" customHeight="1">
      <c r="A6" s="437"/>
      <c r="B6" s="413"/>
      <c r="C6" s="413"/>
      <c r="D6" s="413"/>
      <c r="E6" s="413"/>
      <c r="F6" s="413"/>
      <c r="G6" s="413"/>
      <c r="H6" s="413"/>
      <c r="I6" s="413"/>
      <c r="J6" s="413"/>
      <c r="K6" s="413"/>
      <c r="L6" s="431"/>
      <c r="M6" s="51"/>
      <c r="N6" s="51"/>
      <c r="O6" s="51"/>
      <c r="P6" s="51"/>
      <c r="Q6" s="51"/>
      <c r="R6" s="51"/>
      <c r="S6" s="51"/>
      <c r="T6" s="51"/>
      <c r="U6" s="51"/>
      <c r="V6" s="185"/>
    </row>
    <row r="7" spans="1:22" s="188" customFormat="1" ht="16.5" customHeight="1">
      <c r="A7" s="80"/>
      <c r="B7" s="272"/>
      <c r="C7" s="52"/>
      <c r="D7" s="52"/>
      <c r="E7" s="52"/>
      <c r="F7" s="52"/>
      <c r="G7" s="52"/>
      <c r="H7" s="52"/>
      <c r="I7" s="52"/>
      <c r="J7" s="52"/>
      <c r="K7" s="52"/>
      <c r="L7" s="52"/>
      <c r="M7" s="81"/>
      <c r="N7" s="81"/>
      <c r="O7" s="81"/>
      <c r="P7" s="81"/>
      <c r="Q7" s="81"/>
      <c r="R7" s="81"/>
      <c r="S7" s="81"/>
      <c r="T7" s="81"/>
      <c r="U7" s="81"/>
      <c r="V7" s="187"/>
    </row>
    <row r="8" spans="1:22" s="188" customFormat="1" ht="16.5" customHeight="1">
      <c r="A8" s="293" t="s">
        <v>190</v>
      </c>
      <c r="B8" s="273">
        <f>SUM(C8:L8)</f>
        <v>459</v>
      </c>
      <c r="C8" s="189">
        <v>104</v>
      </c>
      <c r="D8" s="189">
        <v>133</v>
      </c>
      <c r="E8" s="189">
        <v>125</v>
      </c>
      <c r="F8" s="189">
        <v>82</v>
      </c>
      <c r="G8" s="189">
        <v>14</v>
      </c>
      <c r="H8" s="203">
        <v>0</v>
      </c>
      <c r="I8" s="291">
        <v>1</v>
      </c>
      <c r="J8" s="98">
        <v>0</v>
      </c>
      <c r="K8" s="98">
        <v>0</v>
      </c>
      <c r="L8" s="98">
        <v>0</v>
      </c>
      <c r="M8" s="81"/>
      <c r="N8" s="81"/>
      <c r="O8" s="81"/>
      <c r="P8" s="81"/>
      <c r="Q8" s="81"/>
      <c r="R8" s="81"/>
      <c r="S8" s="81"/>
      <c r="T8" s="81"/>
      <c r="U8" s="81"/>
      <c r="V8" s="187"/>
    </row>
    <row r="9" spans="1:22" s="191" customFormat="1" ht="16.5" customHeight="1">
      <c r="A9" s="274" t="s">
        <v>194</v>
      </c>
      <c r="B9" s="275">
        <f>SUM(C9:L9)</f>
        <v>511</v>
      </c>
      <c r="C9" s="190">
        <f t="shared" ref="C9:L9" si="0">SUM(C11:C12)</f>
        <v>125</v>
      </c>
      <c r="D9" s="190">
        <f t="shared" si="0"/>
        <v>161</v>
      </c>
      <c r="E9" s="190">
        <f t="shared" si="0"/>
        <v>141</v>
      </c>
      <c r="F9" s="190">
        <f t="shared" si="0"/>
        <v>74</v>
      </c>
      <c r="G9" s="190">
        <f t="shared" si="0"/>
        <v>10</v>
      </c>
      <c r="H9" s="276">
        <f t="shared" si="0"/>
        <v>0</v>
      </c>
      <c r="I9" s="276">
        <f t="shared" si="0"/>
        <v>0</v>
      </c>
      <c r="J9" s="276">
        <f t="shared" si="0"/>
        <v>0</v>
      </c>
      <c r="K9" s="276">
        <f t="shared" si="0"/>
        <v>0</v>
      </c>
      <c r="L9" s="276">
        <f t="shared" si="0"/>
        <v>0</v>
      </c>
      <c r="M9" s="190"/>
      <c r="N9" s="190"/>
      <c r="O9" s="190"/>
      <c r="P9" s="190"/>
      <c r="Q9" s="190"/>
      <c r="R9" s="190"/>
      <c r="S9" s="190"/>
      <c r="T9" s="190"/>
      <c r="U9" s="190"/>
      <c r="V9" s="190"/>
    </row>
    <row r="10" spans="1:22" ht="16.5" customHeight="1">
      <c r="A10" s="53"/>
      <c r="B10" s="277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</row>
    <row r="11" spans="1:22" ht="16.5" customHeight="1">
      <c r="A11" s="138" t="s">
        <v>134</v>
      </c>
      <c r="B11" s="277">
        <f>SUM(C11:L11)</f>
        <v>33</v>
      </c>
      <c r="C11" s="54">
        <v>15</v>
      </c>
      <c r="D11" s="54">
        <v>14</v>
      </c>
      <c r="E11" s="54">
        <v>3</v>
      </c>
      <c r="F11" s="193">
        <v>1</v>
      </c>
      <c r="G11" s="291">
        <v>0</v>
      </c>
      <c r="H11" s="291">
        <v>0</v>
      </c>
      <c r="I11" s="291">
        <v>0</v>
      </c>
      <c r="J11" s="291">
        <v>0</v>
      </c>
      <c r="K11" s="291">
        <v>0</v>
      </c>
      <c r="L11" s="291">
        <v>0</v>
      </c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16.5" customHeight="1">
      <c r="A12" s="138" t="s">
        <v>135</v>
      </c>
      <c r="B12" s="277">
        <f>SUM(C12:L12)</f>
        <v>478</v>
      </c>
      <c r="C12" s="54">
        <f t="shared" ref="C12:L12" si="1">SUM(C15:C21)</f>
        <v>110</v>
      </c>
      <c r="D12" s="54">
        <f t="shared" si="1"/>
        <v>147</v>
      </c>
      <c r="E12" s="54">
        <f t="shared" si="1"/>
        <v>138</v>
      </c>
      <c r="F12" s="54">
        <f t="shared" si="1"/>
        <v>73</v>
      </c>
      <c r="G12" s="54">
        <f t="shared" si="1"/>
        <v>10</v>
      </c>
      <c r="H12" s="193">
        <f t="shared" si="1"/>
        <v>0</v>
      </c>
      <c r="I12" s="193">
        <f t="shared" si="1"/>
        <v>0</v>
      </c>
      <c r="J12" s="193">
        <f t="shared" si="1"/>
        <v>0</v>
      </c>
      <c r="K12" s="193">
        <f t="shared" si="1"/>
        <v>0</v>
      </c>
      <c r="L12" s="193">
        <f t="shared" si="1"/>
        <v>0</v>
      </c>
      <c r="M12" s="54"/>
      <c r="N12" s="54"/>
      <c r="O12" s="54"/>
      <c r="P12" s="54"/>
      <c r="Q12" s="54"/>
      <c r="R12" s="54"/>
      <c r="S12" s="54"/>
      <c r="T12" s="54"/>
      <c r="U12" s="54"/>
      <c r="V12" s="54"/>
    </row>
    <row r="13" spans="1:22" ht="16.5" customHeight="1">
      <c r="A13" s="53"/>
      <c r="B13" s="277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</row>
    <row r="14" spans="1:22" ht="16.5" customHeight="1">
      <c r="A14" s="53" t="s">
        <v>118</v>
      </c>
      <c r="B14" s="277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</row>
    <row r="15" spans="1:22" ht="16.5" customHeight="1">
      <c r="A15" s="145" t="s">
        <v>12</v>
      </c>
      <c r="B15" s="278">
        <f t="shared" ref="B15:B21" si="2">SUM(C15:L15)</f>
        <v>221</v>
      </c>
      <c r="C15" s="54">
        <v>41</v>
      </c>
      <c r="D15" s="54">
        <v>72</v>
      </c>
      <c r="E15" s="54">
        <v>67</v>
      </c>
      <c r="F15" s="54">
        <v>36</v>
      </c>
      <c r="G15" s="54">
        <v>5</v>
      </c>
      <c r="H15" s="291">
        <v>0</v>
      </c>
      <c r="I15" s="291">
        <v>0</v>
      </c>
      <c r="J15" s="291">
        <v>0</v>
      </c>
      <c r="K15" s="291">
        <v>0</v>
      </c>
      <c r="L15" s="291">
        <v>0</v>
      </c>
      <c r="M15" s="54"/>
      <c r="N15" s="54"/>
      <c r="O15" s="54"/>
      <c r="P15" s="54"/>
      <c r="Q15" s="54"/>
      <c r="R15" s="54"/>
      <c r="S15" s="54"/>
      <c r="T15" s="54"/>
      <c r="U15" s="54"/>
      <c r="V15" s="54"/>
    </row>
    <row r="16" spans="1:22" ht="16.5" customHeight="1">
      <c r="A16" s="145" t="s">
        <v>13</v>
      </c>
      <c r="B16" s="278">
        <f t="shared" si="2"/>
        <v>257</v>
      </c>
      <c r="C16" s="291">
        <v>69</v>
      </c>
      <c r="D16" s="54">
        <v>75</v>
      </c>
      <c r="E16" s="291">
        <v>71</v>
      </c>
      <c r="F16" s="54">
        <v>37</v>
      </c>
      <c r="G16" s="291">
        <v>5</v>
      </c>
      <c r="H16" s="291">
        <v>0</v>
      </c>
      <c r="I16" s="291">
        <v>0</v>
      </c>
      <c r="J16" s="291">
        <v>0</v>
      </c>
      <c r="K16" s="291">
        <v>0</v>
      </c>
      <c r="L16" s="291">
        <v>0</v>
      </c>
      <c r="M16" s="54"/>
      <c r="N16" s="54"/>
      <c r="O16" s="54"/>
      <c r="P16" s="54"/>
      <c r="Q16" s="54"/>
      <c r="R16" s="54"/>
      <c r="S16" s="54"/>
      <c r="T16" s="54"/>
      <c r="U16" s="54"/>
      <c r="V16" s="54"/>
    </row>
    <row r="17" spans="1:22" ht="16.5" customHeight="1">
      <c r="A17" s="145" t="s">
        <v>14</v>
      </c>
      <c r="B17" s="279">
        <f t="shared" si="2"/>
        <v>0</v>
      </c>
      <c r="C17" s="291">
        <v>0</v>
      </c>
      <c r="D17" s="291">
        <v>0</v>
      </c>
      <c r="E17" s="291">
        <v>0</v>
      </c>
      <c r="F17" s="291">
        <v>0</v>
      </c>
      <c r="G17" s="291">
        <v>0</v>
      </c>
      <c r="H17" s="291">
        <v>0</v>
      </c>
      <c r="I17" s="291">
        <v>0</v>
      </c>
      <c r="J17" s="291">
        <v>0</v>
      </c>
      <c r="K17" s="291">
        <v>0</v>
      </c>
      <c r="L17" s="291">
        <v>0</v>
      </c>
      <c r="M17" s="54"/>
      <c r="N17" s="54"/>
      <c r="O17" s="54"/>
      <c r="P17" s="54"/>
      <c r="Q17" s="54"/>
      <c r="R17" s="54"/>
      <c r="S17" s="54"/>
      <c r="T17" s="54"/>
      <c r="U17" s="54"/>
      <c r="V17" s="54"/>
    </row>
    <row r="18" spans="1:22" ht="16.5" customHeight="1">
      <c r="A18" s="145" t="s">
        <v>15</v>
      </c>
      <c r="B18" s="279">
        <f t="shared" si="2"/>
        <v>0</v>
      </c>
      <c r="C18" s="291">
        <v>0</v>
      </c>
      <c r="D18" s="291">
        <v>0</v>
      </c>
      <c r="E18" s="291">
        <v>0</v>
      </c>
      <c r="F18" s="291">
        <v>0</v>
      </c>
      <c r="G18" s="291">
        <v>0</v>
      </c>
      <c r="H18" s="291">
        <v>0</v>
      </c>
      <c r="I18" s="291">
        <v>0</v>
      </c>
      <c r="J18" s="291">
        <v>0</v>
      </c>
      <c r="K18" s="291">
        <v>0</v>
      </c>
      <c r="L18" s="291">
        <v>0</v>
      </c>
      <c r="M18" s="54"/>
      <c r="N18" s="54"/>
      <c r="O18" s="54"/>
      <c r="P18" s="54"/>
      <c r="Q18" s="54"/>
      <c r="R18" s="54"/>
      <c r="S18" s="54"/>
      <c r="T18" s="54"/>
      <c r="U18" s="54"/>
      <c r="V18" s="54"/>
    </row>
    <row r="19" spans="1:22" ht="16.5" customHeight="1">
      <c r="A19" s="145" t="s">
        <v>16</v>
      </c>
      <c r="B19" s="279">
        <f t="shared" si="2"/>
        <v>0</v>
      </c>
      <c r="C19" s="291">
        <v>0</v>
      </c>
      <c r="D19" s="291">
        <v>0</v>
      </c>
      <c r="E19" s="291">
        <v>0</v>
      </c>
      <c r="F19" s="291">
        <v>0</v>
      </c>
      <c r="G19" s="291">
        <v>0</v>
      </c>
      <c r="H19" s="291">
        <v>0</v>
      </c>
      <c r="I19" s="291">
        <v>0</v>
      </c>
      <c r="J19" s="291">
        <v>0</v>
      </c>
      <c r="K19" s="291">
        <v>0</v>
      </c>
      <c r="L19" s="291">
        <v>0</v>
      </c>
      <c r="M19" s="54"/>
      <c r="N19" s="54"/>
      <c r="O19" s="54"/>
      <c r="P19" s="54"/>
      <c r="Q19" s="54"/>
      <c r="R19" s="54"/>
      <c r="S19" s="54"/>
      <c r="T19" s="54"/>
      <c r="U19" s="54"/>
      <c r="V19" s="54"/>
    </row>
    <row r="20" spans="1:22" ht="16.5" customHeight="1">
      <c r="A20" s="145" t="s">
        <v>17</v>
      </c>
      <c r="B20" s="279">
        <f t="shared" si="2"/>
        <v>0</v>
      </c>
      <c r="C20" s="291">
        <v>0</v>
      </c>
      <c r="D20" s="291">
        <v>0</v>
      </c>
      <c r="E20" s="291">
        <v>0</v>
      </c>
      <c r="F20" s="291">
        <v>0</v>
      </c>
      <c r="G20" s="291">
        <v>0</v>
      </c>
      <c r="H20" s="291">
        <v>0</v>
      </c>
      <c r="I20" s="291">
        <v>0</v>
      </c>
      <c r="J20" s="291">
        <v>0</v>
      </c>
      <c r="K20" s="291">
        <v>0</v>
      </c>
      <c r="L20" s="291">
        <v>0</v>
      </c>
      <c r="M20" s="54"/>
      <c r="N20" s="54"/>
      <c r="O20" s="54"/>
      <c r="P20" s="54"/>
      <c r="Q20" s="54"/>
      <c r="R20" s="54"/>
      <c r="S20" s="54"/>
      <c r="T20" s="54"/>
      <c r="U20" s="54"/>
      <c r="V20" s="54"/>
    </row>
    <row r="21" spans="1:22" ht="16.5" customHeight="1">
      <c r="A21" s="145" t="s">
        <v>18</v>
      </c>
      <c r="B21" s="279">
        <f t="shared" si="2"/>
        <v>0</v>
      </c>
      <c r="C21" s="291">
        <v>0</v>
      </c>
      <c r="D21" s="291">
        <v>0</v>
      </c>
      <c r="E21" s="291">
        <v>0</v>
      </c>
      <c r="F21" s="291">
        <v>0</v>
      </c>
      <c r="G21" s="291">
        <v>0</v>
      </c>
      <c r="H21" s="291">
        <v>0</v>
      </c>
      <c r="I21" s="291">
        <v>0</v>
      </c>
      <c r="J21" s="291">
        <v>0</v>
      </c>
      <c r="K21" s="291">
        <v>0</v>
      </c>
      <c r="L21" s="291">
        <v>0</v>
      </c>
      <c r="M21" s="54"/>
      <c r="N21" s="54"/>
      <c r="O21" s="54"/>
      <c r="P21" s="54"/>
      <c r="Q21" s="54"/>
      <c r="R21" s="54"/>
      <c r="S21" s="54"/>
      <c r="T21" s="54"/>
      <c r="U21" s="54"/>
      <c r="V21" s="54"/>
    </row>
    <row r="22" spans="1:22" ht="16.5" customHeight="1">
      <c r="A22" s="128"/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54"/>
      <c r="N22" s="54"/>
      <c r="O22" s="54"/>
      <c r="P22" s="54"/>
      <c r="Q22" s="54"/>
      <c r="R22" s="54"/>
      <c r="S22" s="54"/>
      <c r="T22" s="54"/>
      <c r="U22" s="54"/>
      <c r="V22" s="54"/>
    </row>
    <row r="23" spans="1:22" ht="16.5" customHeight="1">
      <c r="A23" s="53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</row>
    <row r="24" spans="1:22" ht="16.5" customHeight="1">
      <c r="A24" s="53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</row>
    <row r="25" spans="1:22" ht="16.5" customHeight="1">
      <c r="A25" s="53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</row>
    <row r="26" spans="1:22" ht="16.5" customHeight="1">
      <c r="A26" s="425" t="s">
        <v>183</v>
      </c>
      <c r="B26" s="425"/>
      <c r="C26" s="425"/>
      <c r="D26" s="425"/>
      <c r="E26" s="425"/>
      <c r="F26" s="425"/>
      <c r="G26" s="425"/>
      <c r="H26" s="425"/>
      <c r="I26" s="425"/>
      <c r="J26" s="425"/>
      <c r="K26" s="425"/>
      <c r="L26" s="425"/>
      <c r="M26" s="180"/>
      <c r="N26" s="54"/>
      <c r="O26" s="54"/>
      <c r="P26" s="54"/>
      <c r="Q26" s="54"/>
      <c r="R26" s="54"/>
      <c r="S26" s="54"/>
      <c r="T26" s="54"/>
      <c r="U26" s="54"/>
      <c r="V26" s="54"/>
    </row>
    <row r="27" spans="1:22" ht="16.5" customHeight="1">
      <c r="A27" s="214"/>
      <c r="B27" s="214"/>
      <c r="C27" s="214"/>
      <c r="D27" s="214"/>
      <c r="E27" s="214"/>
      <c r="F27" s="214"/>
      <c r="G27" s="214"/>
      <c r="H27" s="214"/>
      <c r="I27" s="214"/>
      <c r="J27" s="214"/>
      <c r="K27" s="214"/>
      <c r="L27" s="214"/>
      <c r="M27" s="180"/>
      <c r="N27" s="54"/>
      <c r="O27" s="54"/>
      <c r="P27" s="54"/>
      <c r="Q27" s="54"/>
      <c r="R27" s="54"/>
      <c r="S27" s="54"/>
      <c r="T27" s="54"/>
      <c r="U27" s="54"/>
      <c r="V27" s="54"/>
    </row>
    <row r="28" spans="1:22" ht="16.5" customHeight="1">
      <c r="A28" s="197" t="s">
        <v>112</v>
      </c>
      <c r="B28" s="197"/>
      <c r="C28" s="197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173" t="s">
        <v>186</v>
      </c>
      <c r="O28" s="54"/>
      <c r="P28" s="54"/>
      <c r="Q28" s="54"/>
      <c r="R28" s="54"/>
      <c r="S28" s="54"/>
      <c r="T28" s="54"/>
      <c r="U28" s="54"/>
      <c r="V28" s="192" t="s">
        <v>120</v>
      </c>
    </row>
    <row r="29" spans="1:22" ht="16.5" customHeight="1">
      <c r="A29" s="432" t="s">
        <v>117</v>
      </c>
      <c r="B29" s="414" t="s">
        <v>0</v>
      </c>
      <c r="C29" s="420"/>
      <c r="D29" s="421"/>
      <c r="E29" s="414" t="s">
        <v>19</v>
      </c>
      <c r="F29" s="415"/>
      <c r="G29" s="416"/>
      <c r="H29" s="414" t="s">
        <v>20</v>
      </c>
      <c r="I29" s="415"/>
      <c r="J29" s="416"/>
      <c r="K29" s="414" t="s">
        <v>21</v>
      </c>
      <c r="L29" s="415"/>
      <c r="M29" s="416"/>
      <c r="N29" s="414" t="s">
        <v>22</v>
      </c>
      <c r="O29" s="415"/>
      <c r="P29" s="416"/>
      <c r="Q29" s="414" t="s">
        <v>23</v>
      </c>
      <c r="R29" s="415"/>
      <c r="S29" s="416"/>
      <c r="T29" s="414" t="s">
        <v>24</v>
      </c>
      <c r="U29" s="415"/>
      <c r="V29" s="415"/>
    </row>
    <row r="30" spans="1:22" ht="16.5" customHeight="1">
      <c r="A30" s="433"/>
      <c r="B30" s="424"/>
      <c r="C30" s="422"/>
      <c r="D30" s="423"/>
      <c r="E30" s="417"/>
      <c r="F30" s="418"/>
      <c r="G30" s="419"/>
      <c r="H30" s="417"/>
      <c r="I30" s="418"/>
      <c r="J30" s="419"/>
      <c r="K30" s="417"/>
      <c r="L30" s="418"/>
      <c r="M30" s="419"/>
      <c r="N30" s="417"/>
      <c r="O30" s="418"/>
      <c r="P30" s="419"/>
      <c r="Q30" s="417"/>
      <c r="R30" s="418"/>
      <c r="S30" s="419"/>
      <c r="T30" s="417"/>
      <c r="U30" s="418"/>
      <c r="V30" s="418"/>
    </row>
    <row r="31" spans="1:22" ht="16.5" customHeight="1">
      <c r="A31" s="434"/>
      <c r="B31" s="44" t="s">
        <v>0</v>
      </c>
      <c r="C31" s="44" t="s">
        <v>25</v>
      </c>
      <c r="D31" s="44" t="s">
        <v>26</v>
      </c>
      <c r="E31" s="44" t="s">
        <v>0</v>
      </c>
      <c r="F31" s="44" t="s">
        <v>25</v>
      </c>
      <c r="G31" s="44" t="s">
        <v>26</v>
      </c>
      <c r="H31" s="44" t="s">
        <v>0</v>
      </c>
      <c r="I31" s="44" t="s">
        <v>25</v>
      </c>
      <c r="J31" s="44" t="s">
        <v>26</v>
      </c>
      <c r="K31" s="44" t="s">
        <v>0</v>
      </c>
      <c r="L31" s="44" t="s">
        <v>25</v>
      </c>
      <c r="M31" s="44" t="s">
        <v>26</v>
      </c>
      <c r="N31" s="44" t="s">
        <v>0</v>
      </c>
      <c r="O31" s="44" t="s">
        <v>25</v>
      </c>
      <c r="P31" s="44" t="s">
        <v>26</v>
      </c>
      <c r="Q31" s="44" t="s">
        <v>0</v>
      </c>
      <c r="R31" s="44" t="s">
        <v>25</v>
      </c>
      <c r="S31" s="44" t="s">
        <v>26</v>
      </c>
      <c r="T31" s="44" t="s">
        <v>0</v>
      </c>
      <c r="U31" s="44" t="s">
        <v>25</v>
      </c>
      <c r="V31" s="144" t="s">
        <v>26</v>
      </c>
    </row>
    <row r="32" spans="1:22" ht="16.5" customHeight="1">
      <c r="A32" s="216"/>
      <c r="B32" s="280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</row>
    <row r="33" spans="1:22" s="83" customFormat="1" ht="16.5" customHeight="1">
      <c r="A33" s="82" t="s">
        <v>190</v>
      </c>
      <c r="B33" s="281">
        <f>SUM(C33:D33)</f>
        <v>13412</v>
      </c>
      <c r="C33" s="193">
        <f>SUM(F33,I33,L33,O33,R33,U33)</f>
        <v>6836</v>
      </c>
      <c r="D33" s="193">
        <f>SUM(G33,J33,M33,P33,S33,V33)</f>
        <v>6576</v>
      </c>
      <c r="E33" s="193">
        <f>SUM(F33:G33)</f>
        <v>661</v>
      </c>
      <c r="F33" s="193">
        <v>355</v>
      </c>
      <c r="G33" s="193">
        <v>306</v>
      </c>
      <c r="H33" s="193">
        <f>SUM(I33:J33)</f>
        <v>1685</v>
      </c>
      <c r="I33" s="193">
        <v>853</v>
      </c>
      <c r="J33" s="193">
        <v>832</v>
      </c>
      <c r="K33" s="193">
        <f>SUM(L33:M33)</f>
        <v>1791</v>
      </c>
      <c r="L33" s="193">
        <v>905</v>
      </c>
      <c r="M33" s="193">
        <v>886</v>
      </c>
      <c r="N33" s="193">
        <f>SUM(O33:P33)</f>
        <v>3058</v>
      </c>
      <c r="O33" s="193">
        <v>1585</v>
      </c>
      <c r="P33" s="193">
        <v>1473</v>
      </c>
      <c r="Q33" s="193">
        <f>SUM(R33:S33)</f>
        <v>3052</v>
      </c>
      <c r="R33" s="193">
        <v>1517</v>
      </c>
      <c r="S33" s="193">
        <v>1535</v>
      </c>
      <c r="T33" s="193">
        <f>SUM(U33:V33)</f>
        <v>3165</v>
      </c>
      <c r="U33" s="193">
        <v>1621</v>
      </c>
      <c r="V33" s="193">
        <v>1544</v>
      </c>
    </row>
    <row r="34" spans="1:22" s="141" customFormat="1" ht="16.5" customHeight="1">
      <c r="A34" s="282" t="s">
        <v>194</v>
      </c>
      <c r="B34" s="283">
        <f t="shared" ref="B34:U34" si="3">SUM(B36:B37)</f>
        <v>14508</v>
      </c>
      <c r="C34" s="284">
        <f t="shared" si="3"/>
        <v>7394</v>
      </c>
      <c r="D34" s="284">
        <f t="shared" si="3"/>
        <v>7114</v>
      </c>
      <c r="E34" s="284">
        <f t="shared" si="3"/>
        <v>724</v>
      </c>
      <c r="F34" s="284">
        <f t="shared" si="3"/>
        <v>358</v>
      </c>
      <c r="G34" s="284">
        <f t="shared" si="3"/>
        <v>366</v>
      </c>
      <c r="H34" s="284">
        <f t="shared" si="3"/>
        <v>1817</v>
      </c>
      <c r="I34" s="284">
        <f t="shared" si="3"/>
        <v>963</v>
      </c>
      <c r="J34" s="284">
        <f t="shared" si="3"/>
        <v>854</v>
      </c>
      <c r="K34" s="284">
        <f t="shared" si="3"/>
        <v>2024</v>
      </c>
      <c r="L34" s="284">
        <f t="shared" si="3"/>
        <v>1031</v>
      </c>
      <c r="M34" s="284">
        <f t="shared" si="3"/>
        <v>993</v>
      </c>
      <c r="N34" s="284">
        <f t="shared" si="3"/>
        <v>3230</v>
      </c>
      <c r="O34" s="284">
        <f t="shared" si="3"/>
        <v>1647</v>
      </c>
      <c r="P34" s="284">
        <f t="shared" si="3"/>
        <v>1583</v>
      </c>
      <c r="Q34" s="284">
        <f t="shared" si="3"/>
        <v>3326</v>
      </c>
      <c r="R34" s="284">
        <f t="shared" si="3"/>
        <v>1706</v>
      </c>
      <c r="S34" s="284">
        <f t="shared" si="3"/>
        <v>1620</v>
      </c>
      <c r="T34" s="284">
        <f t="shared" si="3"/>
        <v>3387</v>
      </c>
      <c r="U34" s="284">
        <f t="shared" si="3"/>
        <v>1689</v>
      </c>
      <c r="V34" s="284">
        <f>SUM(V36:V37)</f>
        <v>1698</v>
      </c>
    </row>
    <row r="35" spans="1:22" s="96" customFormat="1" ht="16.5" customHeight="1">
      <c r="A35" s="94"/>
      <c r="B35" s="285"/>
      <c r="C35" s="194"/>
      <c r="D35" s="194"/>
      <c r="E35" s="194"/>
      <c r="F35" s="194"/>
      <c r="G35" s="194"/>
      <c r="H35" s="194"/>
      <c r="I35" s="194"/>
      <c r="J35" s="194"/>
      <c r="K35" s="194"/>
      <c r="L35" s="194"/>
      <c r="M35" s="194"/>
      <c r="N35" s="194"/>
      <c r="O35" s="194"/>
      <c r="P35" s="194"/>
      <c r="Q35" s="194"/>
      <c r="R35" s="194"/>
      <c r="S35" s="194"/>
      <c r="T35" s="194"/>
      <c r="U35" s="194"/>
      <c r="V35" s="194"/>
    </row>
    <row r="36" spans="1:22" s="56" customFormat="1" ht="16.5" customHeight="1">
      <c r="A36" s="139" t="s">
        <v>134</v>
      </c>
      <c r="B36" s="281">
        <f>E36+H36+K36+N36+Q36+T36</f>
        <v>694</v>
      </c>
      <c r="C36" s="193">
        <f>F36+I36+L36+O36+R36+U36</f>
        <v>342</v>
      </c>
      <c r="D36" s="193">
        <f>G36+J36+M36+P36+S36+V36</f>
        <v>352</v>
      </c>
      <c r="E36" s="193">
        <f>SUM(F36:G36)</f>
        <v>23</v>
      </c>
      <c r="F36" s="193">
        <v>10</v>
      </c>
      <c r="G36" s="193">
        <v>13</v>
      </c>
      <c r="H36" s="193">
        <f>SUM(I36:J36)</f>
        <v>83</v>
      </c>
      <c r="I36" s="193">
        <v>43</v>
      </c>
      <c r="J36" s="193">
        <v>40</v>
      </c>
      <c r="K36" s="193">
        <f>SUM(L36:M36)</f>
        <v>106</v>
      </c>
      <c r="L36" s="193">
        <v>55</v>
      </c>
      <c r="M36" s="193">
        <v>51</v>
      </c>
      <c r="N36" s="193">
        <f>SUM(O36:P36)</f>
        <v>136</v>
      </c>
      <c r="O36" s="193">
        <v>67</v>
      </c>
      <c r="P36" s="193">
        <v>69</v>
      </c>
      <c r="Q36" s="193">
        <f>SUM(R36:S36)</f>
        <v>164</v>
      </c>
      <c r="R36" s="193">
        <v>76</v>
      </c>
      <c r="S36" s="193">
        <v>88</v>
      </c>
      <c r="T36" s="193">
        <f>SUM(U36:V36)</f>
        <v>182</v>
      </c>
      <c r="U36" s="193">
        <v>91</v>
      </c>
      <c r="V36" s="193">
        <v>91</v>
      </c>
    </row>
    <row r="37" spans="1:22" s="56" customFormat="1" ht="16.5" customHeight="1">
      <c r="A37" s="139" t="s">
        <v>135</v>
      </c>
      <c r="B37" s="281">
        <f>SUM(B40:B46)</f>
        <v>13814</v>
      </c>
      <c r="C37" s="193">
        <f t="shared" ref="C37:V37" si="4">SUM(C40:C46)</f>
        <v>7052</v>
      </c>
      <c r="D37" s="193">
        <f t="shared" si="4"/>
        <v>6762</v>
      </c>
      <c r="E37" s="193">
        <f t="shared" si="4"/>
        <v>701</v>
      </c>
      <c r="F37" s="193">
        <f t="shared" si="4"/>
        <v>348</v>
      </c>
      <c r="G37" s="193">
        <f t="shared" si="4"/>
        <v>353</v>
      </c>
      <c r="H37" s="193">
        <f t="shared" si="4"/>
        <v>1734</v>
      </c>
      <c r="I37" s="193">
        <f t="shared" si="4"/>
        <v>920</v>
      </c>
      <c r="J37" s="193">
        <f t="shared" si="4"/>
        <v>814</v>
      </c>
      <c r="K37" s="193">
        <f t="shared" si="4"/>
        <v>1918</v>
      </c>
      <c r="L37" s="193">
        <f t="shared" si="4"/>
        <v>976</v>
      </c>
      <c r="M37" s="193">
        <f t="shared" si="4"/>
        <v>942</v>
      </c>
      <c r="N37" s="193">
        <f t="shared" si="4"/>
        <v>3094</v>
      </c>
      <c r="O37" s="193">
        <f t="shared" si="4"/>
        <v>1580</v>
      </c>
      <c r="P37" s="193">
        <f t="shared" si="4"/>
        <v>1514</v>
      </c>
      <c r="Q37" s="193">
        <f t="shared" si="4"/>
        <v>3162</v>
      </c>
      <c r="R37" s="193">
        <f t="shared" si="4"/>
        <v>1630</v>
      </c>
      <c r="S37" s="193">
        <f t="shared" si="4"/>
        <v>1532</v>
      </c>
      <c r="T37" s="193">
        <f t="shared" si="4"/>
        <v>3205</v>
      </c>
      <c r="U37" s="193">
        <f t="shared" si="4"/>
        <v>1598</v>
      </c>
      <c r="V37" s="193">
        <f t="shared" si="4"/>
        <v>1607</v>
      </c>
    </row>
    <row r="38" spans="1:22" s="96" customFormat="1" ht="16.5" customHeight="1">
      <c r="A38" s="94"/>
      <c r="B38" s="285"/>
      <c r="C38" s="194"/>
      <c r="D38" s="194"/>
      <c r="E38" s="194"/>
      <c r="F38" s="194"/>
      <c r="G38" s="194"/>
      <c r="H38" s="194"/>
      <c r="I38" s="194"/>
      <c r="J38" s="194"/>
      <c r="K38" s="194"/>
      <c r="L38" s="194"/>
      <c r="M38" s="194"/>
      <c r="N38" s="194"/>
      <c r="O38" s="194"/>
      <c r="P38" s="194"/>
      <c r="Q38" s="194"/>
      <c r="R38" s="194"/>
      <c r="S38" s="194"/>
      <c r="T38" s="194"/>
      <c r="U38" s="194"/>
      <c r="V38" s="194"/>
    </row>
    <row r="39" spans="1:22" s="56" customFormat="1" ht="16.5" customHeight="1">
      <c r="A39" s="53" t="s">
        <v>118</v>
      </c>
      <c r="B39" s="281"/>
      <c r="C39" s="193"/>
      <c r="D39" s="193"/>
      <c r="E39" s="193"/>
      <c r="F39" s="193"/>
      <c r="G39" s="193"/>
      <c r="H39" s="193"/>
      <c r="I39" s="193"/>
      <c r="J39" s="193"/>
      <c r="K39" s="193"/>
      <c r="L39" s="193"/>
      <c r="M39" s="193"/>
      <c r="N39" s="193"/>
      <c r="O39" s="193"/>
      <c r="P39" s="193"/>
      <c r="Q39" s="193"/>
      <c r="R39" s="193"/>
      <c r="S39" s="193"/>
      <c r="T39" s="193"/>
      <c r="U39" s="193"/>
      <c r="V39" s="193"/>
    </row>
    <row r="40" spans="1:22" s="56" customFormat="1" ht="16.5" customHeight="1">
      <c r="A40" s="147" t="s">
        <v>12</v>
      </c>
      <c r="B40" s="281">
        <f t="shared" ref="B40:D46" si="5">E40+H40+K40+N40+Q40+T40</f>
        <v>5589</v>
      </c>
      <c r="C40" s="193">
        <f t="shared" si="5"/>
        <v>2804</v>
      </c>
      <c r="D40" s="193">
        <f t="shared" si="5"/>
        <v>2785</v>
      </c>
      <c r="E40" s="193">
        <f t="shared" ref="E40:E46" si="6">SUM(F40:G40)</f>
        <v>134</v>
      </c>
      <c r="F40" s="193">
        <v>67</v>
      </c>
      <c r="G40" s="193">
        <v>67</v>
      </c>
      <c r="H40" s="193">
        <f t="shared" ref="H40:H46" si="7">SUM(I40:J40)</f>
        <v>487</v>
      </c>
      <c r="I40" s="193">
        <v>243</v>
      </c>
      <c r="J40" s="193">
        <v>244</v>
      </c>
      <c r="K40" s="193">
        <f t="shared" ref="K40:K46" si="8">SUM(L40:M40)</f>
        <v>548</v>
      </c>
      <c r="L40" s="193">
        <v>270</v>
      </c>
      <c r="M40" s="193">
        <v>278</v>
      </c>
      <c r="N40" s="193">
        <f t="shared" ref="N40:N46" si="9">SUM(O40:P40)</f>
        <v>1452</v>
      </c>
      <c r="O40" s="193">
        <v>725</v>
      </c>
      <c r="P40" s="193">
        <v>727</v>
      </c>
      <c r="Q40" s="193">
        <f t="shared" ref="Q40:Q46" si="10">SUM(R40:S40)</f>
        <v>1431</v>
      </c>
      <c r="R40" s="193">
        <v>732</v>
      </c>
      <c r="S40" s="193">
        <v>699</v>
      </c>
      <c r="T40" s="193">
        <f t="shared" ref="T40:T46" si="11">SUM(U40:V40)</f>
        <v>1537</v>
      </c>
      <c r="U40" s="193">
        <v>767</v>
      </c>
      <c r="V40" s="193">
        <v>770</v>
      </c>
    </row>
    <row r="41" spans="1:22" s="56" customFormat="1" ht="16.5" customHeight="1">
      <c r="A41" s="147" t="s">
        <v>13</v>
      </c>
      <c r="B41" s="281">
        <f t="shared" si="5"/>
        <v>8225</v>
      </c>
      <c r="C41" s="193">
        <f t="shared" si="5"/>
        <v>4248</v>
      </c>
      <c r="D41" s="193">
        <f t="shared" si="5"/>
        <v>3977</v>
      </c>
      <c r="E41" s="193">
        <f t="shared" si="6"/>
        <v>567</v>
      </c>
      <c r="F41" s="193">
        <v>281</v>
      </c>
      <c r="G41" s="193">
        <v>286</v>
      </c>
      <c r="H41" s="193">
        <f t="shared" si="7"/>
        <v>1247</v>
      </c>
      <c r="I41" s="193">
        <v>677</v>
      </c>
      <c r="J41" s="193">
        <v>570</v>
      </c>
      <c r="K41" s="193">
        <f t="shared" si="8"/>
        <v>1370</v>
      </c>
      <c r="L41" s="193">
        <v>706</v>
      </c>
      <c r="M41" s="193">
        <v>664</v>
      </c>
      <c r="N41" s="193">
        <f t="shared" si="9"/>
        <v>1642</v>
      </c>
      <c r="O41" s="193">
        <v>855</v>
      </c>
      <c r="P41" s="193">
        <v>787</v>
      </c>
      <c r="Q41" s="193">
        <f t="shared" si="10"/>
        <v>1731</v>
      </c>
      <c r="R41" s="193">
        <v>898</v>
      </c>
      <c r="S41" s="193">
        <v>833</v>
      </c>
      <c r="T41" s="193">
        <f t="shared" si="11"/>
        <v>1668</v>
      </c>
      <c r="U41" s="193">
        <v>831</v>
      </c>
      <c r="V41" s="193">
        <v>837</v>
      </c>
    </row>
    <row r="42" spans="1:22" s="56" customFormat="1" ht="16.5" customHeight="1">
      <c r="A42" s="147" t="s">
        <v>14</v>
      </c>
      <c r="B42" s="286">
        <f t="shared" si="5"/>
        <v>0</v>
      </c>
      <c r="C42" s="193">
        <f t="shared" si="5"/>
        <v>0</v>
      </c>
      <c r="D42" s="195">
        <f>G42+J42+M42+P42+S42+V42</f>
        <v>0</v>
      </c>
      <c r="E42" s="195">
        <f t="shared" si="6"/>
        <v>0</v>
      </c>
      <c r="F42" s="195">
        <v>0</v>
      </c>
      <c r="G42" s="195">
        <v>0</v>
      </c>
      <c r="H42" s="195">
        <f t="shared" si="7"/>
        <v>0</v>
      </c>
      <c r="I42" s="195">
        <v>0</v>
      </c>
      <c r="J42" s="195">
        <v>0</v>
      </c>
      <c r="K42" s="195">
        <f t="shared" si="8"/>
        <v>0</v>
      </c>
      <c r="L42" s="195">
        <v>0</v>
      </c>
      <c r="M42" s="195">
        <v>0</v>
      </c>
      <c r="N42" s="195">
        <f t="shared" si="9"/>
        <v>0</v>
      </c>
      <c r="O42" s="195">
        <v>0</v>
      </c>
      <c r="P42" s="195">
        <v>0</v>
      </c>
      <c r="Q42" s="195">
        <f t="shared" si="10"/>
        <v>0</v>
      </c>
      <c r="R42" s="195">
        <v>0</v>
      </c>
      <c r="S42" s="195">
        <v>0</v>
      </c>
      <c r="T42" s="193">
        <f t="shared" si="11"/>
        <v>0</v>
      </c>
      <c r="U42" s="195">
        <v>0</v>
      </c>
      <c r="V42" s="195">
        <v>0</v>
      </c>
    </row>
    <row r="43" spans="1:22" s="56" customFormat="1" ht="16.5" customHeight="1">
      <c r="A43" s="147" t="s">
        <v>15</v>
      </c>
      <c r="B43" s="286">
        <f t="shared" si="5"/>
        <v>0</v>
      </c>
      <c r="C43" s="193">
        <f t="shared" si="5"/>
        <v>0</v>
      </c>
      <c r="D43" s="195">
        <f>G43+J43+M43+P43+S43+V43</f>
        <v>0</v>
      </c>
      <c r="E43" s="195">
        <f t="shared" si="6"/>
        <v>0</v>
      </c>
      <c r="F43" s="195">
        <v>0</v>
      </c>
      <c r="G43" s="195">
        <v>0</v>
      </c>
      <c r="H43" s="195">
        <f t="shared" si="7"/>
        <v>0</v>
      </c>
      <c r="I43" s="195">
        <v>0</v>
      </c>
      <c r="J43" s="195">
        <v>0</v>
      </c>
      <c r="K43" s="195">
        <f t="shared" si="8"/>
        <v>0</v>
      </c>
      <c r="L43" s="195">
        <v>0</v>
      </c>
      <c r="M43" s="195">
        <v>0</v>
      </c>
      <c r="N43" s="195">
        <f t="shared" si="9"/>
        <v>0</v>
      </c>
      <c r="O43" s="195">
        <v>0</v>
      </c>
      <c r="P43" s="195">
        <v>0</v>
      </c>
      <c r="Q43" s="195">
        <f t="shared" si="10"/>
        <v>0</v>
      </c>
      <c r="R43" s="195">
        <v>0</v>
      </c>
      <c r="S43" s="195">
        <v>0</v>
      </c>
      <c r="T43" s="193">
        <f t="shared" si="11"/>
        <v>0</v>
      </c>
      <c r="U43" s="195">
        <v>0</v>
      </c>
      <c r="V43" s="195">
        <v>0</v>
      </c>
    </row>
    <row r="44" spans="1:22" s="56" customFormat="1" ht="16.5" customHeight="1">
      <c r="A44" s="147" t="s">
        <v>16</v>
      </c>
      <c r="B44" s="286">
        <f t="shared" si="5"/>
        <v>0</v>
      </c>
      <c r="C44" s="193">
        <f t="shared" si="5"/>
        <v>0</v>
      </c>
      <c r="D44" s="195">
        <f>G44+J44+M44+P44+S44+V44</f>
        <v>0</v>
      </c>
      <c r="E44" s="195">
        <f t="shared" si="6"/>
        <v>0</v>
      </c>
      <c r="F44" s="195">
        <v>0</v>
      </c>
      <c r="G44" s="195">
        <v>0</v>
      </c>
      <c r="H44" s="195">
        <f t="shared" si="7"/>
        <v>0</v>
      </c>
      <c r="I44" s="195">
        <v>0</v>
      </c>
      <c r="J44" s="195">
        <v>0</v>
      </c>
      <c r="K44" s="195">
        <f t="shared" si="8"/>
        <v>0</v>
      </c>
      <c r="L44" s="195">
        <v>0</v>
      </c>
      <c r="M44" s="195">
        <v>0</v>
      </c>
      <c r="N44" s="195">
        <f t="shared" si="9"/>
        <v>0</v>
      </c>
      <c r="O44" s="195">
        <v>0</v>
      </c>
      <c r="P44" s="195">
        <v>0</v>
      </c>
      <c r="Q44" s="195">
        <f t="shared" si="10"/>
        <v>0</v>
      </c>
      <c r="R44" s="195">
        <v>0</v>
      </c>
      <c r="S44" s="195">
        <v>0</v>
      </c>
      <c r="T44" s="193">
        <f t="shared" si="11"/>
        <v>0</v>
      </c>
      <c r="U44" s="195">
        <v>0</v>
      </c>
      <c r="V44" s="195">
        <v>0</v>
      </c>
    </row>
    <row r="45" spans="1:22" s="56" customFormat="1" ht="16.5" customHeight="1">
      <c r="A45" s="147" t="s">
        <v>17</v>
      </c>
      <c r="B45" s="286">
        <f t="shared" si="5"/>
        <v>0</v>
      </c>
      <c r="C45" s="193">
        <f t="shared" si="5"/>
        <v>0</v>
      </c>
      <c r="D45" s="195">
        <f>G45+J45+M45+P45+S45+V45</f>
        <v>0</v>
      </c>
      <c r="E45" s="195">
        <f t="shared" si="6"/>
        <v>0</v>
      </c>
      <c r="F45" s="195">
        <v>0</v>
      </c>
      <c r="G45" s="195">
        <v>0</v>
      </c>
      <c r="H45" s="195">
        <f t="shared" si="7"/>
        <v>0</v>
      </c>
      <c r="I45" s="195">
        <v>0</v>
      </c>
      <c r="J45" s="195">
        <v>0</v>
      </c>
      <c r="K45" s="195">
        <f t="shared" si="8"/>
        <v>0</v>
      </c>
      <c r="L45" s="195">
        <v>0</v>
      </c>
      <c r="M45" s="195">
        <v>0</v>
      </c>
      <c r="N45" s="195">
        <f t="shared" si="9"/>
        <v>0</v>
      </c>
      <c r="O45" s="195">
        <v>0</v>
      </c>
      <c r="P45" s="195">
        <v>0</v>
      </c>
      <c r="Q45" s="195">
        <f t="shared" si="10"/>
        <v>0</v>
      </c>
      <c r="R45" s="195">
        <v>0</v>
      </c>
      <c r="S45" s="195">
        <v>0</v>
      </c>
      <c r="T45" s="193">
        <f t="shared" si="11"/>
        <v>0</v>
      </c>
      <c r="U45" s="195">
        <v>0</v>
      </c>
      <c r="V45" s="195">
        <v>0</v>
      </c>
    </row>
    <row r="46" spans="1:22" s="56" customFormat="1" ht="16.5" customHeight="1">
      <c r="A46" s="147" t="s">
        <v>18</v>
      </c>
      <c r="B46" s="286">
        <f t="shared" si="5"/>
        <v>0</v>
      </c>
      <c r="C46" s="193">
        <f t="shared" si="5"/>
        <v>0</v>
      </c>
      <c r="D46" s="195">
        <f>G46+J46+M46+P46+S46+V46</f>
        <v>0</v>
      </c>
      <c r="E46" s="195">
        <f t="shared" si="6"/>
        <v>0</v>
      </c>
      <c r="F46" s="195">
        <v>0</v>
      </c>
      <c r="G46" s="195">
        <v>0</v>
      </c>
      <c r="H46" s="195">
        <f t="shared" si="7"/>
        <v>0</v>
      </c>
      <c r="I46" s="195">
        <v>0</v>
      </c>
      <c r="J46" s="195">
        <v>0</v>
      </c>
      <c r="K46" s="195">
        <f t="shared" si="8"/>
        <v>0</v>
      </c>
      <c r="L46" s="195">
        <v>0</v>
      </c>
      <c r="M46" s="195">
        <v>0</v>
      </c>
      <c r="N46" s="195">
        <f t="shared" si="9"/>
        <v>0</v>
      </c>
      <c r="O46" s="195">
        <v>0</v>
      </c>
      <c r="P46" s="195">
        <v>0</v>
      </c>
      <c r="Q46" s="195">
        <f t="shared" si="10"/>
        <v>0</v>
      </c>
      <c r="R46" s="195">
        <v>0</v>
      </c>
      <c r="S46" s="195">
        <v>0</v>
      </c>
      <c r="T46" s="193">
        <f t="shared" si="11"/>
        <v>0</v>
      </c>
      <c r="U46" s="195">
        <v>0</v>
      </c>
      <c r="V46" s="195">
        <v>0</v>
      </c>
    </row>
    <row r="47" spans="1:22" s="56" customFormat="1" ht="16.5" customHeight="1">
      <c r="A47" s="127"/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</row>
    <row r="48" spans="1:22" s="56" customFormat="1" ht="16.5" customHeight="1">
      <c r="A48" s="45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</row>
    <row r="49" spans="1:22" s="56" customFormat="1" ht="16.5" customHeight="1">
      <c r="A49" s="45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</row>
    <row r="50" spans="1:22" s="56" customFormat="1" ht="16.5" customHeight="1">
      <c r="A50" s="45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</row>
    <row r="51" spans="1:22" s="56" customFormat="1" ht="16.5" customHeight="1">
      <c r="A51" s="425" t="s">
        <v>184</v>
      </c>
      <c r="B51" s="425"/>
      <c r="C51" s="425"/>
      <c r="D51" s="425"/>
      <c r="E51" s="425"/>
      <c r="F51" s="425"/>
      <c r="G51" s="425"/>
      <c r="H51" s="425"/>
      <c r="I51" s="425"/>
      <c r="J51" s="425"/>
      <c r="K51" s="425"/>
      <c r="L51" s="425"/>
      <c r="M51" s="180"/>
      <c r="N51" s="46"/>
      <c r="O51" s="46"/>
      <c r="P51" s="46"/>
      <c r="Q51" s="46"/>
      <c r="R51" s="46"/>
      <c r="S51" s="46"/>
      <c r="T51" s="46"/>
      <c r="U51" s="46"/>
      <c r="V51" s="46"/>
    </row>
    <row r="52" spans="1:22" s="56" customFormat="1" ht="16.5" customHeight="1">
      <c r="A52" s="214"/>
      <c r="B52" s="214"/>
      <c r="C52" s="214"/>
      <c r="D52" s="214"/>
      <c r="E52" s="214"/>
      <c r="F52" s="214"/>
      <c r="G52" s="214"/>
      <c r="H52" s="214"/>
      <c r="I52" s="214"/>
      <c r="J52" s="214"/>
      <c r="K52" s="214"/>
      <c r="L52" s="214"/>
      <c r="M52" s="180"/>
      <c r="N52" s="46"/>
      <c r="O52" s="46"/>
      <c r="P52" s="46"/>
      <c r="Q52" s="46"/>
      <c r="R52" s="46"/>
      <c r="S52" s="46"/>
      <c r="T52" s="46"/>
      <c r="U52" s="46"/>
      <c r="V52" s="46"/>
    </row>
    <row r="53" spans="1:22" s="56" customFormat="1" ht="16.5" customHeight="1">
      <c r="A53" s="126" t="s">
        <v>185</v>
      </c>
      <c r="B53" s="125"/>
      <c r="C53" s="125"/>
      <c r="D53" s="46"/>
      <c r="E53" s="46"/>
      <c r="F53" s="46"/>
      <c r="G53" s="46"/>
      <c r="H53" s="46"/>
      <c r="I53" s="46"/>
      <c r="J53" s="46"/>
      <c r="K53" s="46"/>
      <c r="L53" s="46"/>
      <c r="M53" s="192" t="s">
        <v>120</v>
      </c>
      <c r="N53" s="46"/>
      <c r="O53" s="46"/>
      <c r="P53" s="46"/>
      <c r="Q53" s="46"/>
      <c r="R53" s="46"/>
      <c r="S53" s="46"/>
      <c r="T53" s="46"/>
      <c r="U53" s="46"/>
      <c r="V53" s="46"/>
    </row>
    <row r="54" spans="1:22" s="56" customFormat="1" ht="16.5" customHeight="1">
      <c r="A54" s="426" t="s">
        <v>117</v>
      </c>
      <c r="B54" s="420" t="s">
        <v>0</v>
      </c>
      <c r="C54" s="420"/>
      <c r="D54" s="421"/>
      <c r="E54" s="414" t="s">
        <v>22</v>
      </c>
      <c r="F54" s="420"/>
      <c r="G54" s="421"/>
      <c r="H54" s="414" t="s">
        <v>23</v>
      </c>
      <c r="I54" s="420"/>
      <c r="J54" s="421"/>
      <c r="K54" s="414" t="s">
        <v>24</v>
      </c>
      <c r="L54" s="420"/>
      <c r="M54" s="420"/>
      <c r="N54" s="46"/>
      <c r="O54" s="46"/>
      <c r="P54" s="46"/>
      <c r="Q54" s="46"/>
      <c r="R54" s="46"/>
      <c r="S54" s="46"/>
      <c r="T54" s="46"/>
      <c r="U54" s="46"/>
      <c r="V54" s="46"/>
    </row>
    <row r="55" spans="1:22" s="56" customFormat="1" ht="16.5" customHeight="1">
      <c r="A55" s="427"/>
      <c r="B55" s="422"/>
      <c r="C55" s="422"/>
      <c r="D55" s="423"/>
      <c r="E55" s="424"/>
      <c r="F55" s="422"/>
      <c r="G55" s="423"/>
      <c r="H55" s="424"/>
      <c r="I55" s="422"/>
      <c r="J55" s="423"/>
      <c r="K55" s="424"/>
      <c r="L55" s="422"/>
      <c r="M55" s="422"/>
      <c r="N55" s="46"/>
      <c r="O55" s="46"/>
      <c r="P55" s="46"/>
      <c r="Q55" s="46"/>
      <c r="R55" s="46"/>
      <c r="S55" s="46"/>
      <c r="T55" s="46"/>
      <c r="U55" s="46"/>
      <c r="V55" s="46"/>
    </row>
    <row r="56" spans="1:22" s="56" customFormat="1" ht="16.5" customHeight="1">
      <c r="A56" s="428"/>
      <c r="B56" s="287" t="s">
        <v>0</v>
      </c>
      <c r="C56" s="44" t="s">
        <v>25</v>
      </c>
      <c r="D56" s="44" t="s">
        <v>26</v>
      </c>
      <c r="E56" s="44" t="s">
        <v>0</v>
      </c>
      <c r="F56" s="44" t="s">
        <v>25</v>
      </c>
      <c r="G56" s="44" t="s">
        <v>26</v>
      </c>
      <c r="H56" s="44" t="s">
        <v>0</v>
      </c>
      <c r="I56" s="44" t="s">
        <v>25</v>
      </c>
      <c r="J56" s="44" t="s">
        <v>26</v>
      </c>
      <c r="K56" s="44" t="s">
        <v>0</v>
      </c>
      <c r="L56" s="44" t="s">
        <v>25</v>
      </c>
      <c r="M56" s="144" t="s">
        <v>26</v>
      </c>
      <c r="N56" s="46"/>
      <c r="O56" s="46"/>
      <c r="P56" s="46"/>
      <c r="Q56" s="46"/>
      <c r="R56" s="46"/>
      <c r="S56" s="46"/>
      <c r="T56" s="46"/>
      <c r="U56" s="46"/>
      <c r="V56" s="46"/>
    </row>
    <row r="57" spans="1:22" s="56" customFormat="1" ht="16.5" customHeight="1">
      <c r="A57" s="215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46"/>
      <c r="O57" s="46"/>
      <c r="P57" s="46"/>
      <c r="Q57" s="46"/>
      <c r="R57" s="46"/>
      <c r="S57" s="46"/>
      <c r="T57" s="46"/>
      <c r="U57" s="46"/>
      <c r="V57" s="46"/>
    </row>
    <row r="58" spans="1:22" s="86" customFormat="1" ht="16.5" customHeight="1">
      <c r="A58" s="84" t="s">
        <v>190</v>
      </c>
      <c r="B58" s="196">
        <f>SUM(C58:D58)</f>
        <v>1981</v>
      </c>
      <c r="C58" s="196">
        <f>SUM(F58,I58,L58)</f>
        <v>1005</v>
      </c>
      <c r="D58" s="196">
        <f>SUM(G58,J58,M58)</f>
        <v>976</v>
      </c>
      <c r="E58" s="196">
        <f>SUM(F58:G58)</f>
        <v>1212</v>
      </c>
      <c r="F58" s="196">
        <v>632</v>
      </c>
      <c r="G58" s="196">
        <v>580</v>
      </c>
      <c r="H58" s="196">
        <f>SUM(I58:J58)</f>
        <v>400</v>
      </c>
      <c r="I58" s="196">
        <v>181</v>
      </c>
      <c r="J58" s="196">
        <v>219</v>
      </c>
      <c r="K58" s="196">
        <f>SUM(L58:M58)</f>
        <v>369</v>
      </c>
      <c r="L58" s="196">
        <v>192</v>
      </c>
      <c r="M58" s="196">
        <v>177</v>
      </c>
      <c r="N58" s="85"/>
      <c r="O58" s="85"/>
      <c r="P58" s="85"/>
      <c r="Q58" s="85"/>
      <c r="R58" s="85"/>
      <c r="S58" s="85"/>
      <c r="T58" s="85"/>
      <c r="U58" s="85"/>
      <c r="V58" s="85"/>
    </row>
    <row r="59" spans="1:22" s="141" customFormat="1" ht="16.5" customHeight="1">
      <c r="A59" s="288" t="s">
        <v>194</v>
      </c>
      <c r="B59" s="276">
        <f t="shared" ref="B59:L59" si="12">SUM(B61:B62)</f>
        <v>2085</v>
      </c>
      <c r="C59" s="276">
        <f t="shared" si="12"/>
        <v>1086</v>
      </c>
      <c r="D59" s="276">
        <f t="shared" si="12"/>
        <v>999</v>
      </c>
      <c r="E59" s="276">
        <f t="shared" si="12"/>
        <v>1270</v>
      </c>
      <c r="F59" s="276">
        <f t="shared" si="12"/>
        <v>659</v>
      </c>
      <c r="G59" s="276">
        <f t="shared" si="12"/>
        <v>611</v>
      </c>
      <c r="H59" s="276">
        <f t="shared" si="12"/>
        <v>429</v>
      </c>
      <c r="I59" s="276">
        <f t="shared" si="12"/>
        <v>219</v>
      </c>
      <c r="J59" s="276">
        <f t="shared" si="12"/>
        <v>210</v>
      </c>
      <c r="K59" s="276">
        <f t="shared" si="12"/>
        <v>386</v>
      </c>
      <c r="L59" s="276">
        <f t="shared" si="12"/>
        <v>208</v>
      </c>
      <c r="M59" s="276">
        <f>SUM(M61:M62)</f>
        <v>178</v>
      </c>
      <c r="N59" s="142"/>
      <c r="O59" s="142"/>
      <c r="P59" s="142"/>
      <c r="Q59" s="142"/>
      <c r="R59" s="142"/>
      <c r="S59" s="142"/>
      <c r="T59" s="142"/>
      <c r="U59" s="142"/>
      <c r="V59" s="142"/>
    </row>
    <row r="60" spans="1:22" s="96" customFormat="1" ht="16.5" customHeight="1">
      <c r="A60" s="97"/>
      <c r="B60" s="194"/>
      <c r="C60" s="194"/>
      <c r="D60" s="194"/>
      <c r="E60" s="194"/>
      <c r="F60" s="194"/>
      <c r="G60" s="194"/>
      <c r="H60" s="194"/>
      <c r="I60" s="194"/>
      <c r="J60" s="194"/>
      <c r="K60" s="194"/>
      <c r="L60" s="194"/>
      <c r="M60" s="194"/>
      <c r="N60" s="95"/>
      <c r="O60" s="95"/>
      <c r="P60" s="95"/>
      <c r="Q60" s="95"/>
      <c r="R60" s="95"/>
      <c r="S60" s="95"/>
      <c r="T60" s="95"/>
      <c r="U60" s="95"/>
      <c r="V60" s="95"/>
    </row>
    <row r="61" spans="1:22" s="56" customFormat="1" ht="16.5" customHeight="1">
      <c r="A61" s="140" t="s">
        <v>134</v>
      </c>
      <c r="B61" s="193">
        <f>SUM(C61:D61)</f>
        <v>180</v>
      </c>
      <c r="C61" s="193">
        <f>F61+I61+L61</f>
        <v>82</v>
      </c>
      <c r="D61" s="193">
        <f>G61+J61+M61</f>
        <v>98</v>
      </c>
      <c r="E61" s="193">
        <f>SUM(F61:G61)</f>
        <v>68</v>
      </c>
      <c r="F61" s="193">
        <v>32</v>
      </c>
      <c r="G61" s="193">
        <v>36</v>
      </c>
      <c r="H61" s="193">
        <f>SUM(I61:J61)</f>
        <v>47</v>
      </c>
      <c r="I61" s="193">
        <v>19</v>
      </c>
      <c r="J61" s="193">
        <v>28</v>
      </c>
      <c r="K61" s="193">
        <f>SUM(L61:M61)</f>
        <v>65</v>
      </c>
      <c r="L61" s="193">
        <v>31</v>
      </c>
      <c r="M61" s="193">
        <v>34</v>
      </c>
      <c r="N61" s="46"/>
      <c r="O61" s="46"/>
      <c r="P61" s="46"/>
      <c r="Q61" s="46"/>
      <c r="R61" s="46"/>
      <c r="S61" s="46"/>
      <c r="T61" s="46"/>
      <c r="U61" s="46"/>
      <c r="V61" s="46"/>
    </row>
    <row r="62" spans="1:22" s="56" customFormat="1" ht="16.5" customHeight="1">
      <c r="A62" s="140" t="s">
        <v>135</v>
      </c>
      <c r="B62" s="193">
        <f>SUM(B65:B71)</f>
        <v>1905</v>
      </c>
      <c r="C62" s="193">
        <f t="shared" ref="C62:L62" si="13">SUM(C65:C71)</f>
        <v>1004</v>
      </c>
      <c r="D62" s="193">
        <f t="shared" si="13"/>
        <v>901</v>
      </c>
      <c r="E62" s="193">
        <f t="shared" si="13"/>
        <v>1202</v>
      </c>
      <c r="F62" s="193">
        <f t="shared" si="13"/>
        <v>627</v>
      </c>
      <c r="G62" s="193">
        <f t="shared" si="13"/>
        <v>575</v>
      </c>
      <c r="H62" s="193">
        <f t="shared" si="13"/>
        <v>382</v>
      </c>
      <c r="I62" s="193">
        <f t="shared" si="13"/>
        <v>200</v>
      </c>
      <c r="J62" s="193">
        <f t="shared" si="13"/>
        <v>182</v>
      </c>
      <c r="K62" s="193">
        <f>SUM(K65:K71)</f>
        <v>321</v>
      </c>
      <c r="L62" s="193">
        <f t="shared" si="13"/>
        <v>177</v>
      </c>
      <c r="M62" s="193">
        <f>SUM(M65:M71)</f>
        <v>144</v>
      </c>
      <c r="N62" s="46"/>
      <c r="O62" s="46"/>
      <c r="P62" s="46"/>
      <c r="Q62" s="46"/>
      <c r="R62" s="46"/>
      <c r="S62" s="46"/>
      <c r="T62" s="46"/>
      <c r="U62" s="46"/>
      <c r="V62" s="46"/>
    </row>
    <row r="63" spans="1:22" s="96" customFormat="1" ht="16.5" customHeight="1">
      <c r="A63" s="97"/>
      <c r="B63" s="194"/>
      <c r="C63" s="194"/>
      <c r="D63" s="194"/>
      <c r="E63" s="194"/>
      <c r="F63" s="194"/>
      <c r="G63" s="194"/>
      <c r="H63" s="194"/>
      <c r="I63" s="194"/>
      <c r="J63" s="194"/>
      <c r="K63" s="194"/>
      <c r="L63" s="194"/>
      <c r="M63" s="194"/>
      <c r="N63" s="95"/>
      <c r="O63" s="95"/>
      <c r="P63" s="95"/>
      <c r="Q63" s="95"/>
      <c r="R63" s="95"/>
      <c r="S63" s="95"/>
      <c r="T63" s="95"/>
      <c r="U63" s="95"/>
      <c r="V63" s="95"/>
    </row>
    <row r="64" spans="1:22" s="56" customFormat="1" ht="16.5" customHeight="1">
      <c r="A64" s="198" t="s">
        <v>118</v>
      </c>
      <c r="B64" s="281"/>
      <c r="C64" s="193"/>
      <c r="D64" s="193"/>
      <c r="E64" s="193"/>
      <c r="F64" s="193"/>
      <c r="G64" s="193"/>
      <c r="H64" s="193"/>
      <c r="I64" s="193"/>
      <c r="J64" s="193"/>
      <c r="K64" s="193"/>
      <c r="L64" s="193"/>
      <c r="M64" s="193"/>
      <c r="N64" s="46"/>
      <c r="O64" s="46"/>
      <c r="P64" s="46"/>
      <c r="Q64" s="46"/>
      <c r="R64" s="46"/>
      <c r="S64" s="46"/>
      <c r="T64" s="46"/>
      <c r="U64" s="46"/>
      <c r="V64" s="46"/>
    </row>
    <row r="65" spans="1:22" s="56" customFormat="1" ht="16.5" customHeight="1">
      <c r="A65" s="146" t="s">
        <v>12</v>
      </c>
      <c r="B65" s="193">
        <f t="shared" ref="B65:B71" si="14">SUM(C65:D65)</f>
        <v>1021</v>
      </c>
      <c r="C65" s="193">
        <f t="shared" ref="C65:D71" si="15">F65+I65+L65</f>
        <v>539</v>
      </c>
      <c r="D65" s="193">
        <f t="shared" si="15"/>
        <v>482</v>
      </c>
      <c r="E65" s="193">
        <f t="shared" ref="E65:E71" si="16">SUM(F65:G65)</f>
        <v>743</v>
      </c>
      <c r="F65" s="193">
        <v>382</v>
      </c>
      <c r="G65" s="193">
        <v>361</v>
      </c>
      <c r="H65" s="193">
        <f>SUM(I65:J65)</f>
        <v>149</v>
      </c>
      <c r="I65" s="193">
        <v>70</v>
      </c>
      <c r="J65" s="193">
        <v>79</v>
      </c>
      <c r="K65" s="193">
        <f>SUM(L65:M65)</f>
        <v>129</v>
      </c>
      <c r="L65" s="193">
        <v>87</v>
      </c>
      <c r="M65" s="193">
        <v>42</v>
      </c>
      <c r="N65" s="46"/>
      <c r="O65" s="46"/>
      <c r="P65" s="46"/>
      <c r="Q65" s="46"/>
      <c r="R65" s="46"/>
      <c r="S65" s="46"/>
      <c r="T65" s="46"/>
      <c r="U65" s="46"/>
      <c r="V65" s="46"/>
    </row>
    <row r="66" spans="1:22" s="56" customFormat="1" ht="16.5" customHeight="1">
      <c r="A66" s="146" t="s">
        <v>13</v>
      </c>
      <c r="B66" s="193">
        <f t="shared" si="14"/>
        <v>884</v>
      </c>
      <c r="C66" s="193">
        <f t="shared" si="15"/>
        <v>465</v>
      </c>
      <c r="D66" s="193">
        <f t="shared" si="15"/>
        <v>419</v>
      </c>
      <c r="E66" s="193">
        <f t="shared" si="16"/>
        <v>459</v>
      </c>
      <c r="F66" s="193">
        <v>245</v>
      </c>
      <c r="G66" s="193">
        <v>214</v>
      </c>
      <c r="H66" s="193">
        <f t="shared" ref="H66:H71" si="17">SUM(I66:J66)</f>
        <v>233</v>
      </c>
      <c r="I66" s="193">
        <v>130</v>
      </c>
      <c r="J66" s="193">
        <v>103</v>
      </c>
      <c r="K66" s="193">
        <f t="shared" ref="K66:K71" si="18">SUM(L66:M66)</f>
        <v>192</v>
      </c>
      <c r="L66" s="193">
        <v>90</v>
      </c>
      <c r="M66" s="193">
        <v>102</v>
      </c>
      <c r="N66" s="46"/>
      <c r="O66" s="46"/>
      <c r="P66" s="46"/>
      <c r="Q66" s="46"/>
      <c r="R66" s="46"/>
      <c r="S66" s="46"/>
      <c r="T66" s="46"/>
      <c r="U66" s="46"/>
      <c r="V66" s="46"/>
    </row>
    <row r="67" spans="1:22" s="56" customFormat="1" ht="16.5" customHeight="1">
      <c r="A67" s="146" t="s">
        <v>14</v>
      </c>
      <c r="B67" s="195">
        <f t="shared" si="14"/>
        <v>0</v>
      </c>
      <c r="C67" s="195">
        <f t="shared" si="15"/>
        <v>0</v>
      </c>
      <c r="D67" s="195">
        <f t="shared" si="15"/>
        <v>0</v>
      </c>
      <c r="E67" s="195">
        <f t="shared" si="16"/>
        <v>0</v>
      </c>
      <c r="F67" s="195">
        <v>0</v>
      </c>
      <c r="G67" s="195">
        <v>0</v>
      </c>
      <c r="H67" s="195">
        <f t="shared" si="17"/>
        <v>0</v>
      </c>
      <c r="I67" s="195">
        <v>0</v>
      </c>
      <c r="J67" s="195">
        <v>0</v>
      </c>
      <c r="K67" s="195">
        <f t="shared" si="18"/>
        <v>0</v>
      </c>
      <c r="L67" s="195">
        <v>0</v>
      </c>
      <c r="M67" s="195">
        <v>0</v>
      </c>
      <c r="N67" s="46"/>
      <c r="O67" s="46"/>
      <c r="P67" s="46"/>
      <c r="Q67" s="46"/>
      <c r="R67" s="46"/>
      <c r="S67" s="46"/>
      <c r="T67" s="46"/>
      <c r="U67" s="46"/>
      <c r="V67" s="46"/>
    </row>
    <row r="68" spans="1:22" s="56" customFormat="1" ht="16.5" customHeight="1">
      <c r="A68" s="146" t="s">
        <v>15</v>
      </c>
      <c r="B68" s="195">
        <f t="shared" si="14"/>
        <v>0</v>
      </c>
      <c r="C68" s="195">
        <f t="shared" si="15"/>
        <v>0</v>
      </c>
      <c r="D68" s="195">
        <f t="shared" si="15"/>
        <v>0</v>
      </c>
      <c r="E68" s="195">
        <f t="shared" si="16"/>
        <v>0</v>
      </c>
      <c r="F68" s="195">
        <v>0</v>
      </c>
      <c r="G68" s="195">
        <v>0</v>
      </c>
      <c r="H68" s="195">
        <f t="shared" si="17"/>
        <v>0</v>
      </c>
      <c r="I68" s="195">
        <v>0</v>
      </c>
      <c r="J68" s="195">
        <v>0</v>
      </c>
      <c r="K68" s="195">
        <f t="shared" si="18"/>
        <v>0</v>
      </c>
      <c r="L68" s="195">
        <v>0</v>
      </c>
      <c r="M68" s="195">
        <v>0</v>
      </c>
      <c r="N68" s="46"/>
      <c r="O68" s="46"/>
      <c r="P68" s="46"/>
      <c r="Q68" s="46"/>
      <c r="R68" s="46"/>
      <c r="S68" s="46"/>
      <c r="T68" s="46"/>
      <c r="U68" s="46"/>
      <c r="V68" s="46"/>
    </row>
    <row r="69" spans="1:22" s="56" customFormat="1" ht="16.5" customHeight="1">
      <c r="A69" s="146" t="s">
        <v>16</v>
      </c>
      <c r="B69" s="195">
        <f t="shared" si="14"/>
        <v>0</v>
      </c>
      <c r="C69" s="195">
        <f t="shared" si="15"/>
        <v>0</v>
      </c>
      <c r="D69" s="195">
        <f t="shared" si="15"/>
        <v>0</v>
      </c>
      <c r="E69" s="195">
        <f t="shared" si="16"/>
        <v>0</v>
      </c>
      <c r="F69" s="195">
        <v>0</v>
      </c>
      <c r="G69" s="195">
        <v>0</v>
      </c>
      <c r="H69" s="195">
        <f t="shared" si="17"/>
        <v>0</v>
      </c>
      <c r="I69" s="195">
        <v>0</v>
      </c>
      <c r="J69" s="195">
        <v>0</v>
      </c>
      <c r="K69" s="195">
        <f t="shared" si="18"/>
        <v>0</v>
      </c>
      <c r="L69" s="195">
        <v>0</v>
      </c>
      <c r="M69" s="195">
        <v>0</v>
      </c>
      <c r="N69" s="46"/>
      <c r="O69" s="46"/>
      <c r="P69" s="46"/>
      <c r="Q69" s="46"/>
      <c r="R69" s="46"/>
      <c r="S69" s="46"/>
      <c r="T69" s="46"/>
      <c r="U69" s="46"/>
      <c r="V69" s="46"/>
    </row>
    <row r="70" spans="1:22" s="56" customFormat="1" ht="16.5" customHeight="1">
      <c r="A70" s="146" t="s">
        <v>17</v>
      </c>
      <c r="B70" s="195">
        <f t="shared" si="14"/>
        <v>0</v>
      </c>
      <c r="C70" s="195">
        <f t="shared" si="15"/>
        <v>0</v>
      </c>
      <c r="D70" s="195">
        <f t="shared" si="15"/>
        <v>0</v>
      </c>
      <c r="E70" s="195">
        <f t="shared" si="16"/>
        <v>0</v>
      </c>
      <c r="F70" s="195">
        <v>0</v>
      </c>
      <c r="G70" s="195">
        <v>0</v>
      </c>
      <c r="H70" s="195">
        <f t="shared" si="17"/>
        <v>0</v>
      </c>
      <c r="I70" s="195">
        <v>0</v>
      </c>
      <c r="J70" s="195">
        <v>0</v>
      </c>
      <c r="K70" s="195">
        <f t="shared" si="18"/>
        <v>0</v>
      </c>
      <c r="L70" s="195">
        <v>0</v>
      </c>
      <c r="M70" s="195">
        <v>0</v>
      </c>
      <c r="N70" s="46"/>
      <c r="O70" s="46"/>
      <c r="P70" s="46"/>
      <c r="Q70" s="46"/>
      <c r="R70" s="46"/>
      <c r="S70" s="46"/>
      <c r="T70" s="46"/>
      <c r="U70" s="46"/>
      <c r="V70" s="46"/>
    </row>
    <row r="71" spans="1:22" s="56" customFormat="1" ht="16.5" customHeight="1">
      <c r="A71" s="146" t="s">
        <v>18</v>
      </c>
      <c r="B71" s="195">
        <f t="shared" si="14"/>
        <v>0</v>
      </c>
      <c r="C71" s="195">
        <f t="shared" si="15"/>
        <v>0</v>
      </c>
      <c r="D71" s="195">
        <f t="shared" si="15"/>
        <v>0</v>
      </c>
      <c r="E71" s="195">
        <f t="shared" si="16"/>
        <v>0</v>
      </c>
      <c r="F71" s="195">
        <v>0</v>
      </c>
      <c r="G71" s="195">
        <v>0</v>
      </c>
      <c r="H71" s="195">
        <f t="shared" si="17"/>
        <v>0</v>
      </c>
      <c r="I71" s="195">
        <v>0</v>
      </c>
      <c r="J71" s="195">
        <v>0</v>
      </c>
      <c r="K71" s="195">
        <f t="shared" si="18"/>
        <v>0</v>
      </c>
      <c r="L71" s="195">
        <v>0</v>
      </c>
      <c r="M71" s="195">
        <v>0</v>
      </c>
      <c r="N71" s="46"/>
      <c r="O71" s="46"/>
      <c r="P71" s="46"/>
      <c r="Q71" s="46"/>
      <c r="R71" s="46"/>
      <c r="S71" s="46"/>
      <c r="T71" s="46"/>
      <c r="U71" s="46"/>
      <c r="V71" s="46"/>
    </row>
    <row r="72" spans="1:22" s="56" customFormat="1" ht="16.5" customHeight="1">
      <c r="A72" s="129"/>
      <c r="B72" s="130"/>
      <c r="C72" s="130"/>
      <c r="D72" s="130"/>
      <c r="E72" s="130"/>
      <c r="F72" s="130"/>
      <c r="G72" s="130"/>
      <c r="H72" s="130"/>
      <c r="I72" s="130"/>
      <c r="J72" s="130"/>
      <c r="K72" s="130"/>
      <c r="L72" s="130"/>
      <c r="M72" s="130"/>
      <c r="N72" s="58"/>
      <c r="O72" s="58"/>
      <c r="P72" s="58"/>
      <c r="Q72" s="58"/>
      <c r="R72" s="58"/>
      <c r="S72" s="58"/>
      <c r="T72" s="58"/>
      <c r="U72" s="58"/>
      <c r="V72" s="58"/>
    </row>
    <row r="73" spans="1:22" s="56" customFormat="1" ht="13.5" customHeight="1">
      <c r="A73" s="57"/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</row>
    <row r="74" spans="1:22" s="56" customFormat="1" ht="13.5" customHeight="1">
      <c r="A74" s="57"/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</row>
    <row r="75" spans="1:22" s="56" customFormat="1" ht="13.5" customHeight="1">
      <c r="A75" s="57"/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</row>
    <row r="76" spans="1:22" s="56" customFormat="1" ht="13.5" customHeight="1">
      <c r="A76" s="57"/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</row>
    <row r="77" spans="1:22" s="56" customFormat="1" ht="13.5" customHeight="1">
      <c r="A77" s="57"/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</row>
    <row r="78" spans="1:22" s="56" customFormat="1" ht="13.5" customHeight="1">
      <c r="A78" s="57"/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</row>
    <row r="79" spans="1:22" s="56" customFormat="1" ht="13.5" customHeight="1">
      <c r="A79" s="57"/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</row>
    <row r="80" spans="1:22" s="56" customFormat="1" ht="13.5" customHeight="1">
      <c r="A80" s="57"/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</row>
    <row r="81" spans="1:22" s="56" customFormat="1" ht="13.5" customHeight="1">
      <c r="A81" s="57"/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</row>
    <row r="82" spans="1:22" s="56" customFormat="1" ht="13.5" customHeight="1">
      <c r="A82" s="57"/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</row>
    <row r="83" spans="1:22" s="56" customFormat="1" ht="13.5" customHeight="1">
      <c r="A83" s="57"/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</row>
    <row r="84" spans="1:22" s="56" customFormat="1" ht="13.5" customHeight="1">
      <c r="A84" s="57"/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</row>
    <row r="85" spans="1:22" s="56" customFormat="1" ht="13.5" customHeight="1">
      <c r="A85" s="57"/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</row>
    <row r="86" spans="1:22" s="56" customFormat="1" ht="13.5" customHeight="1">
      <c r="A86" s="57"/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</row>
    <row r="87" spans="1:22" s="56" customFormat="1" ht="13.5" customHeight="1">
      <c r="A87" s="57"/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</row>
    <row r="88" spans="1:22" s="56" customFormat="1" ht="13.5" customHeight="1">
      <c r="A88" s="57"/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</row>
    <row r="89" spans="1:22" s="56" customFormat="1" ht="13.5" customHeight="1">
      <c r="A89" s="57"/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</row>
  </sheetData>
  <mergeCells count="28">
    <mergeCell ref="A1:L1"/>
    <mergeCell ref="A51:L51"/>
    <mergeCell ref="A26:L26"/>
    <mergeCell ref="K54:M55"/>
    <mergeCell ref="K29:M30"/>
    <mergeCell ref="A54:A56"/>
    <mergeCell ref="J4:J6"/>
    <mergeCell ref="K4:K6"/>
    <mergeCell ref="L4:L6"/>
    <mergeCell ref="A29:A31"/>
    <mergeCell ref="G4:G6"/>
    <mergeCell ref="H4:H6"/>
    <mergeCell ref="I4:I6"/>
    <mergeCell ref="A4:A6"/>
    <mergeCell ref="B4:B6"/>
    <mergeCell ref="C4:C6"/>
    <mergeCell ref="T29:V30"/>
    <mergeCell ref="B54:D55"/>
    <mergeCell ref="E54:G55"/>
    <mergeCell ref="H54:J55"/>
    <mergeCell ref="B29:D30"/>
    <mergeCell ref="E29:G30"/>
    <mergeCell ref="H29:J30"/>
    <mergeCell ref="D4:D6"/>
    <mergeCell ref="E4:E6"/>
    <mergeCell ref="F4:F6"/>
    <mergeCell ref="N29:P30"/>
    <mergeCell ref="Q29:S30"/>
  </mergeCells>
  <phoneticPr fontId="17"/>
  <printOptions horizontalCentered="1" gridLinesSet="0"/>
  <pageMargins left="0.59055118110236227" right="0.59055118110236227" top="0.78740157480314965" bottom="0.78740157480314965" header="0.31496062992125984" footer="0.31496062992125984"/>
  <pageSetup paperSize="8" scale="68" orientation="landscape" r:id="rId1"/>
  <headerFooter alignWithMargins="0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第５3表</vt:lpstr>
      <vt:lpstr>第５4表</vt:lpstr>
      <vt:lpstr>第５5表</vt:lpstr>
      <vt:lpstr>第56､57､58表</vt:lpstr>
      <vt:lpstr>第５4表!Print_Area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2024-02-29T01:28:19Z</dcterms:created>
  <dcterms:modified xsi:type="dcterms:W3CDTF">2026-01-06T01:15:11Z</dcterms:modified>
</cp:coreProperties>
</file>