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238\disk_choujuz\02 介護ロボット・ICT関連事業\01_ロボット等介護機器導入促進事業（H30～)\R6年度\01介護ロボット・ICT導入支援事業\05HP公開\"/>
    </mc:Choice>
  </mc:AlternateContent>
  <bookViews>
    <workbookView xWindow="0" yWindow="0" windowWidth="20490" windowHeight="7530"/>
  </bookViews>
  <sheets>
    <sheet name="5(1-1)" sheetId="12" r:id="rId1"/>
    <sheet name="5(2)" sheetId="11" r:id="rId2"/>
  </sheets>
  <definedNames>
    <definedName name="_xlnm.Print_Area" localSheetId="0">'5(1-1)'!$A$1:$H$24</definedName>
    <definedName name="_xlnm.Print_Area" localSheetId="1">'5(2)'!$A$1:$O$27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1" l="1"/>
  <c r="I18" i="11"/>
  <c r="H18" i="11"/>
  <c r="V17" i="11"/>
  <c r="U17" i="11"/>
  <c r="S17" i="11"/>
  <c r="T17" i="11" s="1"/>
  <c r="J17" i="11"/>
  <c r="L17" i="11" s="1"/>
  <c r="M17" i="11" s="1"/>
  <c r="V16" i="11"/>
  <c r="W16" i="11" s="1"/>
  <c r="X16" i="11" s="1"/>
  <c r="U16" i="11"/>
  <c r="S16" i="11"/>
  <c r="T16" i="11" s="1"/>
  <c r="J16" i="11"/>
  <c r="L16" i="11" s="1"/>
  <c r="M16" i="11" s="1"/>
  <c r="V15" i="11"/>
  <c r="U15" i="11"/>
  <c r="S15" i="11"/>
  <c r="T15" i="11" s="1"/>
  <c r="J15" i="11"/>
  <c r="L15" i="11" s="1"/>
  <c r="M15" i="11" s="1"/>
  <c r="V14" i="11"/>
  <c r="W14" i="11" s="1"/>
  <c r="X14" i="11" s="1"/>
  <c r="U14" i="11"/>
  <c r="S14" i="11"/>
  <c r="T14" i="11" s="1"/>
  <c r="J14" i="11"/>
  <c r="L14" i="11" s="1"/>
  <c r="M14" i="11" s="1"/>
  <c r="V13" i="11"/>
  <c r="W13" i="11" s="1"/>
  <c r="X13" i="11" s="1"/>
  <c r="U13" i="11"/>
  <c r="T13" i="11"/>
  <c r="S13" i="11"/>
  <c r="J13" i="11"/>
  <c r="J18" i="11" s="1"/>
  <c r="V12" i="11"/>
  <c r="U12" i="11"/>
  <c r="S12" i="11"/>
  <c r="T12" i="11" s="1"/>
  <c r="W12" i="11" s="1"/>
  <c r="X12" i="11" s="1"/>
  <c r="L12" i="11"/>
  <c r="M12" i="11" s="1"/>
  <c r="J12" i="11"/>
  <c r="V11" i="11"/>
  <c r="W11" i="11" s="1"/>
  <c r="X11" i="11" s="1"/>
  <c r="U11" i="11"/>
  <c r="T11" i="11"/>
  <c r="S11" i="11"/>
  <c r="J11" i="11"/>
  <c r="L11" i="11" s="1"/>
  <c r="W10" i="11"/>
  <c r="X10" i="11" s="1"/>
  <c r="V10" i="11"/>
  <c r="U10" i="11"/>
  <c r="T10" i="11"/>
  <c r="S10" i="11"/>
  <c r="L10" i="11"/>
  <c r="M10" i="11" s="1"/>
  <c r="J10" i="11"/>
  <c r="V9" i="11"/>
  <c r="U9" i="11"/>
  <c r="S9" i="11"/>
  <c r="T9" i="11" s="1"/>
  <c r="L9" i="11"/>
  <c r="M9" i="11" s="1"/>
  <c r="J9" i="11"/>
  <c r="V8" i="11"/>
  <c r="W8" i="11" s="1"/>
  <c r="X8" i="11" s="1"/>
  <c r="U8" i="11"/>
  <c r="S8" i="11"/>
  <c r="T8" i="11" s="1"/>
  <c r="J8" i="11"/>
  <c r="L8" i="11" s="1"/>
  <c r="M8" i="11" s="1"/>
  <c r="W15" i="11" l="1"/>
  <c r="X15" i="11" s="1"/>
  <c r="W17" i="11"/>
  <c r="X17" i="11" s="1"/>
  <c r="N17" i="11" s="1"/>
  <c r="O17" i="11" s="1"/>
  <c r="M11" i="11"/>
  <c r="W9" i="11"/>
  <c r="X9" i="11" s="1"/>
  <c r="N9" i="11" s="1"/>
  <c r="O9" i="11" s="1"/>
  <c r="L13" i="11"/>
  <c r="M13" i="11" s="1"/>
  <c r="N15" i="11" l="1"/>
  <c r="O15" i="11" s="1"/>
  <c r="N16" i="11"/>
  <c r="O16" i="11" s="1"/>
  <c r="N10" i="11"/>
  <c r="O10" i="11" s="1"/>
  <c r="N13" i="11"/>
  <c r="O13" i="11" s="1"/>
  <c r="N14" i="11"/>
  <c r="O14" i="11" s="1"/>
  <c r="N12" i="11"/>
  <c r="O12" i="11" s="1"/>
  <c r="L18" i="11"/>
  <c r="N11" i="11"/>
  <c r="M18" i="11"/>
  <c r="N8" i="11"/>
  <c r="O8" i="11" s="1"/>
  <c r="O11" i="11" l="1"/>
  <c r="O18" i="11" s="1"/>
  <c r="N18" i="11"/>
</calcChain>
</file>

<file path=xl/sharedStrings.xml><?xml version="1.0" encoding="utf-8"?>
<sst xmlns="http://schemas.openxmlformats.org/spreadsheetml/2006/main" count="101" uniqueCount="82">
  <si>
    <t>担当者名</t>
    <rPh sb="0" eb="3">
      <t>タントウシャ</t>
    </rPh>
    <rPh sb="3" eb="4">
      <t>メイ</t>
    </rPh>
    <phoneticPr fontId="1"/>
  </si>
  <si>
    <t>担当者連絡先</t>
    <rPh sb="0" eb="3">
      <t>タントウシャ</t>
    </rPh>
    <rPh sb="3" eb="6">
      <t>レンラクサキ</t>
    </rPh>
    <phoneticPr fontId="1"/>
  </si>
  <si>
    <t>メールアドレス</t>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</si>
  <si>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</si>
  <si>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</si>
  <si>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</si>
  <si>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定員数</t>
    <rPh sb="0" eb="2">
      <t>テイイン</t>
    </rPh>
    <rPh sb="2" eb="3">
      <t>スウ</t>
    </rPh>
    <phoneticPr fontId="1"/>
  </si>
  <si>
    <t>令和　　年　　月　　日</t>
    <rPh sb="0" eb="2">
      <t>レイワ</t>
    </rPh>
    <rPh sb="4" eb="5">
      <t>ネン</t>
    </rPh>
    <rPh sb="7" eb="8">
      <t>ツキ</t>
    </rPh>
    <rPh sb="10" eb="11">
      <t>ニチ</t>
    </rPh>
    <phoneticPr fontId="1"/>
  </si>
  <si>
    <t>その他</t>
    <rPh sb="2" eb="3">
      <t>タ</t>
    </rPh>
    <phoneticPr fontId="1"/>
  </si>
  <si>
    <t>居宅療養管理指導（介護予防を含む）</t>
    <rPh sb="0" eb="2">
      <t>キョタク</t>
    </rPh>
    <rPh sb="2" eb="4">
      <t>リョウヨウ</t>
    </rPh>
    <rPh sb="4" eb="6">
      <t>カンリ</t>
    </rPh>
    <rPh sb="6" eb="8">
      <t>シドウ</t>
    </rPh>
    <rPh sb="9" eb="11">
      <t>カイゴ</t>
    </rPh>
    <rPh sb="11" eb="13">
      <t>ヨボウ</t>
    </rPh>
    <rPh sb="14" eb="15">
      <t>フク</t>
    </rPh>
    <phoneticPr fontId="1"/>
  </si>
  <si>
    <t>介護老人福祉施設・地域密着型介護老人福祉施設入所者生活介護（介護予防を含む）</t>
    <rPh sb="9" eb="11">
      <t>チイキ</t>
    </rPh>
    <rPh sb="11" eb="14">
      <t>ミッチャクガタ</t>
    </rPh>
    <rPh sb="14" eb="16">
      <t>カイゴ</t>
    </rPh>
    <rPh sb="16" eb="18">
      <t>ロウジン</t>
    </rPh>
    <rPh sb="18" eb="20">
      <t>フクシ</t>
    </rPh>
    <rPh sb="20" eb="22">
      <t>シセツ</t>
    </rPh>
    <rPh sb="22" eb="25">
      <t>ニュウショシャ</t>
    </rPh>
    <rPh sb="25" eb="27">
      <t>セイカツ</t>
    </rPh>
    <rPh sb="27" eb="29">
      <t>カイゴ</t>
    </rPh>
    <phoneticPr fontId="1"/>
  </si>
  <si>
    <t>（注）</t>
    <rPh sb="1" eb="2">
      <t>チュウ</t>
    </rPh>
    <phoneticPr fontId="1"/>
  </si>
  <si>
    <t>居宅介護支援・介護予防支援</t>
    <rPh sb="7" eb="9">
      <t>カイゴ</t>
    </rPh>
    <rPh sb="9" eb="11">
      <t>ヨボウ</t>
    </rPh>
    <rPh sb="11" eb="13">
      <t>シエン</t>
    </rPh>
    <phoneticPr fontId="1"/>
  </si>
  <si>
    <t>特定施設入居者生活介護・地域密着型特定施設入居者生活介護</t>
    <rPh sb="9" eb="11">
      <t>カイゴ</t>
    </rPh>
    <rPh sb="12" eb="14">
      <t>チイキ</t>
    </rPh>
    <rPh sb="14" eb="17">
      <t>ミッチャクガタ</t>
    </rPh>
    <rPh sb="17" eb="19">
      <t>トクテイ</t>
    </rPh>
    <rPh sb="19" eb="21">
      <t>シセツ</t>
    </rPh>
    <rPh sb="21" eb="24">
      <t>ニュウキョシャ</t>
    </rPh>
    <rPh sb="24" eb="26">
      <t>セイカツ</t>
    </rPh>
    <rPh sb="26" eb="28">
      <t>カイゴ</t>
    </rPh>
    <phoneticPr fontId="1"/>
  </si>
  <si>
    <t>合計</t>
    <rPh sb="0" eb="2">
      <t>ゴウケイ</t>
    </rPh>
    <phoneticPr fontId="1"/>
  </si>
  <si>
    <t>短期入所生活介護・短期入所療養介護（介護予防を含む）</t>
    <rPh sb="9" eb="11">
      <t>タンキ</t>
    </rPh>
    <rPh sb="11" eb="13">
      <t>ニュウショ</t>
    </rPh>
    <rPh sb="13" eb="15">
      <t>リョウヨウ</t>
    </rPh>
    <rPh sb="15" eb="17">
      <t>カイゴ</t>
    </rPh>
    <phoneticPr fontId="1"/>
  </si>
  <si>
    <t>福祉用具貸与・特定福祉用具販売（介護予防を含む）</t>
    <rPh sb="7" eb="9">
      <t>トクテイ</t>
    </rPh>
    <rPh sb="9" eb="11">
      <t>フクシ</t>
    </rPh>
    <rPh sb="11" eb="13">
      <t>ヨウグ</t>
    </rPh>
    <rPh sb="13" eb="15">
      <t>ハンバイ</t>
    </rPh>
    <phoneticPr fontId="1"/>
  </si>
  <si>
    <t>名称</t>
    <rPh sb="0" eb="2">
      <t>メイショウ</t>
    </rPh>
    <phoneticPr fontId="1"/>
  </si>
  <si>
    <t>種別</t>
    <rPh sb="0" eb="2">
      <t>シュベツ</t>
    </rPh>
    <phoneticPr fontId="1"/>
  </si>
  <si>
    <t>通所介護・療養通所介護・地域密着型通所介護</t>
    <rPh sb="5" eb="7">
      <t>リョウヨウ</t>
    </rPh>
    <rPh sb="7" eb="9">
      <t>ツウショ</t>
    </rPh>
    <rPh sb="9" eb="11">
      <t>カイゴ</t>
    </rPh>
    <rPh sb="12" eb="14">
      <t>チイキ</t>
    </rPh>
    <rPh sb="14" eb="17">
      <t>ミッチャクガタ</t>
    </rPh>
    <rPh sb="17" eb="19">
      <t>ツウショ</t>
    </rPh>
    <rPh sb="19" eb="21">
      <t>カイゴ</t>
    </rPh>
    <phoneticPr fontId="1"/>
  </si>
  <si>
    <t>常勤換算の職員数（人）
B</t>
    <rPh sb="0" eb="2">
      <t>ジョウキン</t>
    </rPh>
    <rPh sb="2" eb="4">
      <t>カンサン</t>
    </rPh>
    <rPh sb="5" eb="8">
      <t>ショクインスウ</t>
    </rPh>
    <rPh sb="9" eb="10">
      <t>ニン</t>
    </rPh>
    <phoneticPr fontId="1"/>
  </si>
  <si>
    <t>定員数（人）
A</t>
    <rPh sb="0" eb="3">
      <t>テイインスウ</t>
    </rPh>
    <rPh sb="4" eb="5">
      <t>ニン</t>
    </rPh>
    <phoneticPr fontId="1"/>
  </si>
  <si>
    <t>介護サービス事業所の種別・名称</t>
    <rPh sb="0" eb="2">
      <t>カイゴ</t>
    </rPh>
    <rPh sb="6" eb="9">
      <t>ジギョウショ</t>
    </rPh>
    <rPh sb="10" eb="12">
      <t>シュベツ</t>
    </rPh>
    <rPh sb="13" eb="15">
      <t>メイショウ</t>
    </rPh>
    <phoneticPr fontId="1"/>
  </si>
  <si>
    <t>単位（円）</t>
    <rPh sb="0" eb="2">
      <t>タンイ</t>
    </rPh>
    <rPh sb="3" eb="4">
      <t>エン</t>
    </rPh>
    <phoneticPr fontId="1"/>
  </si>
  <si>
    <t>法人（事業者）名</t>
    <rPh sb="0" eb="2">
      <t>ホウジン</t>
    </rPh>
    <rPh sb="3" eb="6">
      <t>ジギョウシャ</t>
    </rPh>
    <rPh sb="7" eb="8">
      <t>メイ</t>
    </rPh>
    <phoneticPr fontId="1"/>
  </si>
  <si>
    <t>訪問入浴介護（介護予防を含む）</t>
    <rPh sb="7" eb="9">
      <t>カイゴ</t>
    </rPh>
    <rPh sb="9" eb="11">
      <t>ヨボウ</t>
    </rPh>
    <rPh sb="12" eb="13">
      <t>フク</t>
    </rPh>
    <phoneticPr fontId="1"/>
  </si>
  <si>
    <t>訪問介護・夜間対応型訪問介護</t>
    <rPh sb="5" eb="7">
      <t>ヤカン</t>
    </rPh>
    <rPh sb="7" eb="10">
      <t>タイオウガタ</t>
    </rPh>
    <rPh sb="10" eb="12">
      <t>ホウモン</t>
    </rPh>
    <rPh sb="12" eb="14">
      <t>カイゴ</t>
    </rPh>
    <phoneticPr fontId="1"/>
  </si>
  <si>
    <t>サービス種別</t>
    <rPh sb="4" eb="6">
      <t>シュベツ</t>
    </rPh>
    <phoneticPr fontId="1"/>
  </si>
  <si>
    <t>導入後の課題と対応策</t>
    <rPh sb="0" eb="2">
      <t>ドウニュウ</t>
    </rPh>
    <rPh sb="2" eb="3">
      <t>ゴ</t>
    </rPh>
    <rPh sb="4" eb="6">
      <t>カダイ</t>
    </rPh>
    <rPh sb="7" eb="10">
      <t>タイオウサク</t>
    </rPh>
    <phoneticPr fontId="1"/>
  </si>
  <si>
    <t>機器の使用により当該業務に係る職員１人当たりの介護時間は
どの程度短縮されましたか。　⇒１日当たり約（　　　　　）分</t>
    <rPh sb="0" eb="2">
      <t>キキ</t>
    </rPh>
    <rPh sb="3" eb="5">
      <t>シヨウ</t>
    </rPh>
    <rPh sb="8" eb="10">
      <t>トウガイ</t>
    </rPh>
    <rPh sb="10" eb="12">
      <t>ギョウム</t>
    </rPh>
    <rPh sb="13" eb="14">
      <t>カカ</t>
    </rPh>
    <rPh sb="15" eb="17">
      <t>ショクイン</t>
    </rPh>
    <rPh sb="18" eb="19">
      <t>ニン</t>
    </rPh>
    <rPh sb="19" eb="20">
      <t>ア</t>
    </rPh>
    <rPh sb="31" eb="33">
      <t>テイド</t>
    </rPh>
    <rPh sb="33" eb="35">
      <t>タンシュク</t>
    </rPh>
    <rPh sb="45" eb="46">
      <t>ニチ</t>
    </rPh>
    <rPh sb="46" eb="47">
      <t>ア</t>
    </rPh>
    <rPh sb="49" eb="50">
      <t>ヤク</t>
    </rPh>
    <rPh sb="57" eb="58">
      <t>フン</t>
    </rPh>
    <phoneticPr fontId="1"/>
  </si>
  <si>
    <t>導入効果※</t>
    <rPh sb="0" eb="2">
      <t>ドウニュウ</t>
    </rPh>
    <rPh sb="2" eb="4">
      <t>コウカ</t>
    </rPh>
    <phoneticPr fontId="1"/>
  </si>
  <si>
    <t xml:space="preserve">使用状況
</t>
    <rPh sb="0" eb="2">
      <t>シヨウ</t>
    </rPh>
    <rPh sb="2" eb="4">
      <t>ジョウキョウ</t>
    </rPh>
    <phoneticPr fontId="1"/>
  </si>
  <si>
    <t>導入効果の報告</t>
    <rPh sb="0" eb="2">
      <t>ドウニュウ</t>
    </rPh>
    <rPh sb="2" eb="4">
      <t>コウカ</t>
    </rPh>
    <rPh sb="5" eb="7">
      <t>ホウコク</t>
    </rPh>
    <phoneticPr fontId="1"/>
  </si>
  <si>
    <t>導入時期</t>
    <rPh sb="0" eb="2">
      <t>ドウニュウ</t>
    </rPh>
    <rPh sb="2" eb="4">
      <t>ジキ</t>
    </rPh>
    <phoneticPr fontId="1"/>
  </si>
  <si>
    <t>導入台数</t>
    <rPh sb="0" eb="2">
      <t>ドウニュウ</t>
    </rPh>
    <rPh sb="2" eb="4">
      <t>ダイスウ</t>
    </rPh>
    <phoneticPr fontId="1"/>
  </si>
  <si>
    <t>対象機器名</t>
    <rPh sb="0" eb="2">
      <t>タイショウ</t>
    </rPh>
    <rPh sb="2" eb="5">
      <t>キキメイ</t>
    </rPh>
    <phoneticPr fontId="1"/>
  </si>
  <si>
    <t>令和　　年度介護ロボット・ICT導入支援事業実績報告</t>
    <rPh sb="0" eb="2">
      <t>レイワ</t>
    </rPh>
    <rPh sb="22" eb="24">
      <t>ジッセキ</t>
    </rPh>
    <rPh sb="24" eb="26">
      <t>ホウコク</t>
    </rPh>
    <phoneticPr fontId="1"/>
  </si>
  <si>
    <t>様式第５号別紙（１－１）</t>
    <rPh sb="0" eb="2">
      <t>ヨウシキ</t>
    </rPh>
    <rPh sb="2" eb="3">
      <t>ダイ</t>
    </rPh>
    <rPh sb="4" eb="5">
      <t>ゴウ</t>
    </rPh>
    <rPh sb="5" eb="7">
      <t>ベッシ</t>
    </rPh>
    <phoneticPr fontId="1"/>
  </si>
  <si>
    <t>※導入によって得られた効果に関するデータを客観的な評価指標に基づいて示すこと。
例）介護時間の短縮、直接・間接負担の軽減効果、介護従事者の満足度、日々の活用状況が確認出来る日誌等を用いるなど他の介護施設等の参考となるべき内容</t>
    <phoneticPr fontId="1"/>
  </si>
  <si>
    <t>令和　　年度介護ロボット・ICT導入支援事業補助金所要額精算調書</t>
    <rPh sb="0" eb="2">
      <t>レイワ</t>
    </rPh>
    <rPh sb="4" eb="5">
      <t>ネン</t>
    </rPh>
    <rPh sb="5" eb="6">
      <t>ド</t>
    </rPh>
    <rPh sb="6" eb="8">
      <t>カイゴ</t>
    </rPh>
    <rPh sb="16" eb="18">
      <t>ドウニュウ</t>
    </rPh>
    <rPh sb="18" eb="20">
      <t>シエン</t>
    </rPh>
    <rPh sb="20" eb="22">
      <t>ジギョウ</t>
    </rPh>
    <rPh sb="22" eb="24">
      <t>ホジョ</t>
    </rPh>
    <rPh sb="24" eb="25">
      <t>キン</t>
    </rPh>
    <rPh sb="25" eb="27">
      <t>ショヨウ</t>
    </rPh>
    <rPh sb="27" eb="28">
      <t>ガク</t>
    </rPh>
    <rPh sb="28" eb="30">
      <t>セイサン</t>
    </rPh>
    <rPh sb="30" eb="32">
      <t>チョウショ</t>
    </rPh>
    <phoneticPr fontId="1"/>
  </si>
  <si>
    <t>様式第５号別紙（２）</t>
    <rPh sb="0" eb="2">
      <t>ヨウシキ</t>
    </rPh>
    <rPh sb="2" eb="3">
      <t>ダイ</t>
    </rPh>
    <rPh sb="4" eb="5">
      <t>ゴウ</t>
    </rPh>
    <rPh sb="5" eb="7">
      <t>ベッシ</t>
    </rPh>
    <phoneticPr fontId="1"/>
  </si>
  <si>
    <t>※本書は法人で１枚作成願います。</t>
    <rPh sb="1" eb="3">
      <t>ホンショ</t>
    </rPh>
    <rPh sb="4" eb="6">
      <t>ホウジン</t>
    </rPh>
    <rPh sb="8" eb="9">
      <t>マイ</t>
    </rPh>
    <rPh sb="9" eb="11">
      <t>サクセイ</t>
    </rPh>
    <rPh sb="11" eb="12">
      <t>ネガ</t>
    </rPh>
    <phoneticPr fontId="1"/>
  </si>
  <si>
    <t>事業区分
C</t>
    <rPh sb="0" eb="4">
      <t>ジギョウクブン</t>
    </rPh>
    <phoneticPr fontId="1"/>
  </si>
  <si>
    <t>参考①</t>
    <rPh sb="0" eb="2">
      <t>サンコウ</t>
    </rPh>
    <phoneticPr fontId="1"/>
  </si>
  <si>
    <t>参考②</t>
    <rPh sb="0" eb="2">
      <t>サンコウ</t>
    </rPh>
    <phoneticPr fontId="1"/>
  </si>
  <si>
    <t>参考③</t>
    <rPh sb="0" eb="2">
      <t>サンコウ</t>
    </rPh>
    <phoneticPr fontId="1"/>
  </si>
  <si>
    <t>参考④</t>
    <rPh sb="0" eb="2">
      <t>サンコウ</t>
    </rPh>
    <phoneticPr fontId="1"/>
  </si>
  <si>
    <t>参考⑤</t>
    <rPh sb="0" eb="2">
      <t>サンコウ</t>
    </rPh>
    <phoneticPr fontId="1"/>
  </si>
  <si>
    <t>参考⑥</t>
    <rPh sb="0" eb="2">
      <t>サンコウ</t>
    </rPh>
    <phoneticPr fontId="1"/>
  </si>
  <si>
    <t>介護ロボット（移乗介助・入浴支援）
その他に該当する機器</t>
    <rPh sb="0" eb="2">
      <t>カイゴ</t>
    </rPh>
    <rPh sb="7" eb="11">
      <t>イジョウカイジョ</t>
    </rPh>
    <rPh sb="12" eb="16">
      <t>ニュウヨクシエン</t>
    </rPh>
    <rPh sb="20" eb="21">
      <t>タ</t>
    </rPh>
    <rPh sb="22" eb="24">
      <t>ガイトウ</t>
    </rPh>
    <rPh sb="26" eb="28">
      <t>キキ</t>
    </rPh>
    <phoneticPr fontId="1"/>
  </si>
  <si>
    <t>介護ロボット（見守り機器等）</t>
    <rPh sb="0" eb="2">
      <t>カイゴ</t>
    </rPh>
    <rPh sb="7" eb="9">
      <t>ミマモ</t>
    </rPh>
    <rPh sb="10" eb="13">
      <t>キキトウ</t>
    </rPh>
    <phoneticPr fontId="1"/>
  </si>
  <si>
    <t>ICT等導入</t>
    <rPh sb="3" eb="4">
      <t>トウ</t>
    </rPh>
    <rPh sb="4" eb="6">
      <t>ドウニュウ</t>
    </rPh>
    <phoneticPr fontId="1"/>
  </si>
  <si>
    <t>業務改善支援</t>
    <rPh sb="0" eb="6">
      <t>ギョウムカイゼンシエン</t>
    </rPh>
    <phoneticPr fontId="1"/>
  </si>
  <si>
    <t>機器名
D</t>
    <rPh sb="0" eb="2">
      <t>キキ</t>
    </rPh>
    <rPh sb="2" eb="3">
      <t>メイ</t>
    </rPh>
    <phoneticPr fontId="1"/>
  </si>
  <si>
    <t>導入台数
E</t>
    <rPh sb="0" eb="2">
      <t>ドウニュウ</t>
    </rPh>
    <rPh sb="2" eb="4">
      <t>ダイスウ</t>
    </rPh>
    <phoneticPr fontId="1"/>
  </si>
  <si>
    <t>総事業費
F</t>
    <rPh sb="0" eb="3">
      <t>ソウジギョウ</t>
    </rPh>
    <rPh sb="3" eb="4">
      <t>ヒ</t>
    </rPh>
    <phoneticPr fontId="1"/>
  </si>
  <si>
    <t>寄付金その他の収入額
G</t>
    <rPh sb="0" eb="3">
      <t>キフキン</t>
    </rPh>
    <rPh sb="5" eb="6">
      <t>タ</t>
    </rPh>
    <rPh sb="7" eb="10">
      <t>シュウニュウガク</t>
    </rPh>
    <phoneticPr fontId="1"/>
  </si>
  <si>
    <t>差引額
H（F－G）</t>
    <rPh sb="0" eb="3">
      <t>サシヒキガク</t>
    </rPh>
    <phoneticPr fontId="1"/>
  </si>
  <si>
    <t>対象経費の
支出額
I</t>
    <rPh sb="0" eb="2">
      <t>タイショウ</t>
    </rPh>
    <rPh sb="2" eb="4">
      <t>ケイヒ</t>
    </rPh>
    <rPh sb="6" eb="8">
      <t>シシュツ</t>
    </rPh>
    <phoneticPr fontId="1"/>
  </si>
  <si>
    <t>補助基本額
J</t>
    <rPh sb="0" eb="2">
      <t>ホジョ</t>
    </rPh>
    <rPh sb="2" eb="5">
      <t>キホンガク</t>
    </rPh>
    <phoneticPr fontId="1"/>
  </si>
  <si>
    <t>J欄の額に
補助率（3/4）を
乗じた額
K</t>
    <phoneticPr fontId="1"/>
  </si>
  <si>
    <t>補助上限
L</t>
    <rPh sb="0" eb="2">
      <t>ホジョ</t>
    </rPh>
    <rPh sb="2" eb="4">
      <t>ジョウゲン</t>
    </rPh>
    <phoneticPr fontId="1"/>
  </si>
  <si>
    <t>補助所要額
M</t>
    <rPh sb="0" eb="2">
      <t>ホジョ</t>
    </rPh>
    <rPh sb="2" eb="5">
      <t>ショヨウガク</t>
    </rPh>
    <phoneticPr fontId="1"/>
  </si>
  <si>
    <t>１　介護サービス事業所ごと、複数の事業区分で申請する場合はさらに事業区分ごとに、行を分けて記入すること。</t>
    <rPh sb="2" eb="4">
      <t>カイゴ</t>
    </rPh>
    <rPh sb="8" eb="11">
      <t>ジギョウショ</t>
    </rPh>
    <rPh sb="14" eb="16">
      <t>フクスウ</t>
    </rPh>
    <rPh sb="17" eb="21">
      <t>ジギョウクブン</t>
    </rPh>
    <rPh sb="22" eb="24">
      <t>シンセイ</t>
    </rPh>
    <rPh sb="26" eb="28">
      <t>バアイ</t>
    </rPh>
    <rPh sb="32" eb="36">
      <t>ジギョウクブン</t>
    </rPh>
    <rPh sb="40" eb="41">
      <t>ギョウ</t>
    </rPh>
    <rPh sb="42" eb="43">
      <t>ワ</t>
    </rPh>
    <rPh sb="45" eb="47">
      <t>キニュウ</t>
    </rPh>
    <phoneticPr fontId="1"/>
  </si>
  <si>
    <t>２　１つの事業区分で複数の分類の機器等を導入する場合、１行にまとめて記入すること。</t>
    <rPh sb="5" eb="9">
      <t>ジギョウクブン</t>
    </rPh>
    <rPh sb="10" eb="12">
      <t>フクスウ</t>
    </rPh>
    <rPh sb="13" eb="15">
      <t>ブンルイ</t>
    </rPh>
    <rPh sb="16" eb="18">
      <t>キキ</t>
    </rPh>
    <rPh sb="18" eb="19">
      <t>トウ</t>
    </rPh>
    <rPh sb="20" eb="22">
      <t>ドウニュウ</t>
    </rPh>
    <rPh sb="24" eb="26">
      <t>バアイ</t>
    </rPh>
    <rPh sb="28" eb="29">
      <t>ギョウ</t>
    </rPh>
    <rPh sb="34" eb="36">
      <t>キニュウ</t>
    </rPh>
    <phoneticPr fontId="1"/>
  </si>
  <si>
    <t>３　J欄にはH欄とI欄を比較していずれか少ない方の額を記載することとし、千円未満の端数が生じた場合は切り捨てること。</t>
    <rPh sb="3" eb="4">
      <t>ラン</t>
    </rPh>
    <rPh sb="7" eb="8">
      <t>ラン</t>
    </rPh>
    <rPh sb="10" eb="11">
      <t>ラン</t>
    </rPh>
    <rPh sb="12" eb="14">
      <t>ヒカク</t>
    </rPh>
    <rPh sb="20" eb="21">
      <t>スク</t>
    </rPh>
    <rPh sb="23" eb="24">
      <t>ホウ</t>
    </rPh>
    <rPh sb="25" eb="26">
      <t>ガク</t>
    </rPh>
    <rPh sb="27" eb="29">
      <t>キサイ</t>
    </rPh>
    <rPh sb="36" eb="38">
      <t>センエン</t>
    </rPh>
    <rPh sb="38" eb="40">
      <t>ミマン</t>
    </rPh>
    <rPh sb="41" eb="43">
      <t>ハスウ</t>
    </rPh>
    <rPh sb="44" eb="45">
      <t>ショウ</t>
    </rPh>
    <rPh sb="47" eb="49">
      <t>バアイ</t>
    </rPh>
    <rPh sb="50" eb="51">
      <t>キ</t>
    </rPh>
    <rPh sb="52" eb="53">
      <t>ス</t>
    </rPh>
    <phoneticPr fontId="1"/>
  </si>
  <si>
    <t>４　K欄に千円未満の端数が生じた場合は切り捨てること。</t>
    <rPh sb="3" eb="4">
      <t>ラン</t>
    </rPh>
    <rPh sb="5" eb="7">
      <t>センエン</t>
    </rPh>
    <rPh sb="7" eb="9">
      <t>ミマン</t>
    </rPh>
    <rPh sb="10" eb="12">
      <t>ハスウ</t>
    </rPh>
    <rPh sb="13" eb="14">
      <t>ショウ</t>
    </rPh>
    <rPh sb="16" eb="18">
      <t>バアイ</t>
    </rPh>
    <rPh sb="19" eb="20">
      <t>キ</t>
    </rPh>
    <rPh sb="21" eb="22">
      <t>ス</t>
    </rPh>
    <phoneticPr fontId="1"/>
  </si>
  <si>
    <t>５　L欄には、要綱第２条第２項第１号に掲げる事業については、１機器（台）あたりの補助上限額×導入台数を記載すること。同項第２号に掲げる事業については、要綱別表第２に定める職員数に応じた補助上限額を記載すること。</t>
    <rPh sb="3" eb="4">
      <t>ラン</t>
    </rPh>
    <rPh sb="7" eb="9">
      <t>ヨウコウ</t>
    </rPh>
    <rPh sb="9" eb="10">
      <t>ダイ</t>
    </rPh>
    <rPh sb="11" eb="12">
      <t>ジョウ</t>
    </rPh>
    <rPh sb="12" eb="13">
      <t>ダイ</t>
    </rPh>
    <rPh sb="14" eb="15">
      <t>コウ</t>
    </rPh>
    <rPh sb="15" eb="16">
      <t>ダイ</t>
    </rPh>
    <rPh sb="17" eb="18">
      <t>ゴウ</t>
    </rPh>
    <rPh sb="19" eb="20">
      <t>カカ</t>
    </rPh>
    <rPh sb="22" eb="24">
      <t>ジギョウ</t>
    </rPh>
    <rPh sb="31" eb="33">
      <t>キキ</t>
    </rPh>
    <rPh sb="34" eb="35">
      <t>ダイ</t>
    </rPh>
    <rPh sb="40" eb="42">
      <t>ホジョ</t>
    </rPh>
    <rPh sb="42" eb="44">
      <t>ジョウゲン</t>
    </rPh>
    <rPh sb="44" eb="45">
      <t>ガク</t>
    </rPh>
    <rPh sb="46" eb="48">
      <t>ドウニュウ</t>
    </rPh>
    <rPh sb="48" eb="50">
      <t>ダイスウ</t>
    </rPh>
    <rPh sb="58" eb="59">
      <t>ドウ</t>
    </rPh>
    <rPh sb="59" eb="60">
      <t>コウ</t>
    </rPh>
    <rPh sb="60" eb="61">
      <t>ダイ</t>
    </rPh>
    <rPh sb="62" eb="63">
      <t>ゴウ</t>
    </rPh>
    <rPh sb="64" eb="65">
      <t>カカ</t>
    </rPh>
    <rPh sb="67" eb="69">
      <t>ジギョウ</t>
    </rPh>
    <rPh sb="75" eb="77">
      <t>ヨウコウ</t>
    </rPh>
    <rPh sb="77" eb="79">
      <t>ベッピョウ</t>
    </rPh>
    <rPh sb="79" eb="80">
      <t>ダイ</t>
    </rPh>
    <rPh sb="82" eb="83">
      <t>サダ</t>
    </rPh>
    <rPh sb="85" eb="88">
      <t>ショクインスウ</t>
    </rPh>
    <rPh sb="89" eb="90">
      <t>オウ</t>
    </rPh>
    <rPh sb="92" eb="97">
      <t>ホジョジョウゲンガク</t>
    </rPh>
    <rPh sb="98" eb="100">
      <t>キサイ</t>
    </rPh>
    <phoneticPr fontId="1"/>
  </si>
  <si>
    <t>　　同項第３号に掲げる事業については１０，０００千円、同項第４号に掲げる事業については４５０千円をそれぞれ記載すること。</t>
    <rPh sb="2" eb="3">
      <t>ドウ</t>
    </rPh>
    <rPh sb="8" eb="9">
      <t>カカ</t>
    </rPh>
    <rPh sb="11" eb="13">
      <t>ジギョウ</t>
    </rPh>
    <rPh sb="24" eb="25">
      <t>チ</t>
    </rPh>
    <rPh sb="25" eb="26">
      <t>エン</t>
    </rPh>
    <rPh sb="27" eb="28">
      <t>ドウ</t>
    </rPh>
    <rPh sb="28" eb="29">
      <t>コウ</t>
    </rPh>
    <rPh sb="29" eb="30">
      <t>ダイ</t>
    </rPh>
    <rPh sb="31" eb="32">
      <t>ゴウ</t>
    </rPh>
    <rPh sb="33" eb="34">
      <t>カカ</t>
    </rPh>
    <rPh sb="36" eb="38">
      <t>ジギョウ</t>
    </rPh>
    <rPh sb="46" eb="47">
      <t>チ</t>
    </rPh>
    <rPh sb="47" eb="48">
      <t>エン</t>
    </rPh>
    <rPh sb="53" eb="55">
      <t>キサイ</t>
    </rPh>
    <phoneticPr fontId="1"/>
  </si>
  <si>
    <r>
      <t>６　M欄にはK欄の額とJ欄の額を比較していずれか少ない方の額を記載すること。</t>
    </r>
    <r>
      <rPr>
        <u/>
        <sz val="9"/>
        <color rgb="FFFF0000"/>
        <rFont val="ＭＳ Ｐゴシック"/>
        <family val="3"/>
        <charset val="128"/>
      </rPr>
      <t/>
    </r>
    <rPh sb="3" eb="4">
      <t>ラン</t>
    </rPh>
    <rPh sb="7" eb="8">
      <t>ラン</t>
    </rPh>
    <rPh sb="9" eb="10">
      <t>ガク</t>
    </rPh>
    <rPh sb="12" eb="13">
      <t>ラン</t>
    </rPh>
    <rPh sb="14" eb="15">
      <t>ガク</t>
    </rPh>
    <rPh sb="16" eb="18">
      <t>ヒカク</t>
    </rPh>
    <rPh sb="24" eb="25">
      <t>スク</t>
    </rPh>
    <rPh sb="27" eb="28">
      <t>ホウ</t>
    </rPh>
    <rPh sb="29" eb="30">
      <t>ガク</t>
    </rPh>
    <rPh sb="31" eb="33">
      <t>キサイ</t>
    </rPh>
    <phoneticPr fontId="1"/>
  </si>
  <si>
    <t>※本書は介護サービス事業所ごとに作成願います。</t>
    <phoneticPr fontId="1"/>
  </si>
  <si>
    <t>訪問看護（介護予防を含む）</t>
  </si>
  <si>
    <t>訪問リハビリテーション（介護予防を含む）</t>
  </si>
  <si>
    <t>通所リハビリテーション（介護予防を含む）</t>
  </si>
  <si>
    <t>認知症対応型共同生活介護</t>
  </si>
  <si>
    <t>介護老人保健施設</t>
  </si>
  <si>
    <t>介護療養型医療施設</t>
  </si>
  <si>
    <t>介護医療院</t>
  </si>
  <si>
    <t>小規模多機能型居宅介護</t>
  </si>
  <si>
    <t>定期巡回・随時対応型訪問介護看護</t>
  </si>
  <si>
    <t>看護小規模多機能型居宅介護</t>
  </si>
  <si>
    <t>パッケージ型導入
見守り導入通信環境整備</t>
    <rPh sb="5" eb="6">
      <t>ガタ</t>
    </rPh>
    <rPh sb="6" eb="8">
      <t>ドウニュウ</t>
    </rPh>
    <rPh sb="9" eb="11">
      <t>ミマモ</t>
    </rPh>
    <rPh sb="12" eb="14">
      <t>ドウニュウ</t>
    </rPh>
    <rPh sb="14" eb="20">
      <t>ツウシンカンキョウセイビ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</si>
</sst>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10"/>
      <color rgb="FF000000"/>
      <name val="Times New Roman"/>
      <family val="1"/>
    </font>
    <font>
      <sz val="10"/>
      <name val="ＭＳ Ｐゴシック"/>
      <family val="3"/>
      <charset val="128"/>
    </font>
    <font>
      <u/>
      <sz val="9"/>
      <color rgb="FFFF0000"/>
      <name val="ＭＳ Ｐゴシック"/>
      <family val="3"/>
      <charset val="128"/>
    </font>
    <font>
      <sz val="11"/>
      <color theme="1"/>
      <name val="游ゴシック"/>
      <family val="2"/>
      <charset val="128"/>
      <scheme val="minor"/>
    </font>
    <font>
      <sz val="11"/>
      <name val="HG丸ｺﾞｼｯｸM-PRO"/>
      <family val="3"/>
      <charset val="128"/>
    </font>
    <font>
      <sz val="9"/>
      <name val="HG丸ｺﾞｼｯｸM-PRO"/>
      <family val="3"/>
      <charset val="128"/>
    </font>
    <font>
      <sz val="8"/>
      <name val="ＭＳ Ｐゴシック"/>
      <family val="3"/>
      <charset val="128"/>
    </font>
    <font>
      <sz val="8"/>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s>
  <cellStyleXfs count="3">
    <xf numFmtId="0" fontId="0" fillId="0" borderId="0">
      <alignment vertical="center"/>
    </xf>
    <xf numFmtId="0" fontId="4" fillId="0" borderId="0"/>
    <xf numFmtId="38" fontId="7"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2" borderId="1" xfId="0" applyFont="1" applyFill="1" applyBorder="1">
      <alignment vertical="center"/>
    </xf>
    <xf numFmtId="0" fontId="2" fillId="2" borderId="18" xfId="0" applyFont="1" applyFill="1" applyBorder="1">
      <alignment vertical="center"/>
    </xf>
    <xf numFmtId="0" fontId="2" fillId="0" borderId="16" xfId="0" applyFont="1" applyBorder="1">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8"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xf>
    <xf numFmtId="38" fontId="2" fillId="2" borderId="1" xfId="2" applyFont="1" applyFill="1" applyBorder="1">
      <alignment vertical="center"/>
    </xf>
    <xf numFmtId="38" fontId="2" fillId="0" borderId="1" xfId="2" applyFont="1" applyBorder="1">
      <alignment vertical="center"/>
    </xf>
    <xf numFmtId="38" fontId="2" fillId="0" borderId="2" xfId="2" applyFont="1" applyBorder="1">
      <alignment vertical="center"/>
    </xf>
    <xf numFmtId="38" fontId="2" fillId="0" borderId="2" xfId="2" applyFont="1" applyFill="1" applyBorder="1" applyAlignment="1">
      <alignment vertical="center" shrinkToFit="1"/>
    </xf>
    <xf numFmtId="38" fontId="2" fillId="0" borderId="19" xfId="2" applyFont="1" applyBorder="1">
      <alignment vertical="center"/>
    </xf>
    <xf numFmtId="0" fontId="8" fillId="0" borderId="1" xfId="0" applyFont="1" applyBorder="1" applyAlignment="1">
      <alignment horizontal="center" vertical="center" shrinkToFit="1"/>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2" fillId="2" borderId="18" xfId="0" applyFont="1" applyFill="1" applyBorder="1" applyAlignment="1">
      <alignment horizontal="center" vertical="center" wrapText="1"/>
    </xf>
    <xf numFmtId="38" fontId="2" fillId="2" borderId="18" xfId="2" applyFont="1" applyFill="1" applyBorder="1">
      <alignment vertical="center"/>
    </xf>
    <xf numFmtId="38" fontId="2" fillId="0" borderId="18" xfId="2" applyFont="1" applyBorder="1">
      <alignment vertical="center"/>
    </xf>
    <xf numFmtId="38" fontId="2" fillId="0" borderId="5" xfId="2" applyFont="1" applyFill="1" applyBorder="1" applyAlignment="1">
      <alignment vertical="center" shrinkToFit="1"/>
    </xf>
    <xf numFmtId="38" fontId="2" fillId="0" borderId="17" xfId="2" applyFont="1" applyBorder="1">
      <alignment vertical="center"/>
    </xf>
    <xf numFmtId="38" fontId="2" fillId="0" borderId="14" xfId="2" applyFont="1" applyBorder="1">
      <alignment vertical="center"/>
    </xf>
    <xf numFmtId="38" fontId="2" fillId="0" borderId="11" xfId="2" applyFont="1" applyBorder="1">
      <alignment vertical="center"/>
    </xf>
    <xf numFmtId="38" fontId="2" fillId="0" borderId="21" xfId="2" applyFont="1" applyBorder="1">
      <alignment vertical="center"/>
    </xf>
    <xf numFmtId="38" fontId="2" fillId="0" borderId="15" xfId="2" applyFont="1" applyBorder="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11" fillId="0" borderId="0" xfId="0" applyFont="1" applyAlignment="1">
      <alignment horizontal="center" vertical="center"/>
    </xf>
    <xf numFmtId="0" fontId="8" fillId="0" borderId="0" xfId="0" applyNumberFormat="1" applyFont="1" applyBorder="1" applyAlignment="1">
      <alignment horizontal="center" vertical="center"/>
    </xf>
    <xf numFmtId="0" fontId="10"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right" vertical="center"/>
    </xf>
    <xf numFmtId="0" fontId="2" fillId="0" borderId="1"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14"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2" fillId="2" borderId="1" xfId="0" applyFont="1" applyFill="1" applyBorder="1" applyAlignment="1">
      <alignment horizontal="right" vertical="center"/>
    </xf>
    <xf numFmtId="0" fontId="2" fillId="2" borderId="18" xfId="0" applyFont="1" applyFill="1" applyBorder="1" applyAlignment="1">
      <alignment horizontal="center" vertical="center" wrapText="1" shrinkToFit="1"/>
    </xf>
    <xf numFmtId="0" fontId="2" fillId="2" borderId="18" xfId="0" applyFont="1" applyFill="1" applyBorder="1" applyAlignment="1">
      <alignment horizontal="right" vertical="center"/>
    </xf>
    <xf numFmtId="0" fontId="8" fillId="0" borderId="0" xfId="0" applyNumberFormat="1"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abSelected="1" view="pageBreakPreview" zoomScaleNormal="100" zoomScaleSheetLayoutView="100" workbookViewId="0">
      <selection activeCell="A9" sqref="A9:B9"/>
    </sheetView>
  </sheetViews>
  <sheetFormatPr defaultRowHeight="13.5" x14ac:dyDescent="0.4"/>
  <cols>
    <col min="1" max="1" width="9" style="1"/>
    <col min="2" max="2" width="10.25" style="1" customWidth="1"/>
    <col min="3" max="3" width="13.875" style="1" customWidth="1"/>
    <col min="4" max="4" width="8" style="1" customWidth="1"/>
    <col min="5" max="5" width="13.25" style="1" customWidth="1"/>
    <col min="6" max="7" width="9" style="1"/>
    <col min="8" max="8" width="14" style="1" customWidth="1"/>
    <col min="9" max="9" width="9" style="1"/>
    <col min="10" max="10" width="0" style="1" hidden="1" customWidth="1"/>
    <col min="11" max="11" width="9" style="1" customWidth="1"/>
    <col min="12" max="16384" width="9" style="1"/>
  </cols>
  <sheetData>
    <row r="1" spans="1:10" x14ac:dyDescent="0.4">
      <c r="A1" s="1" t="s">
        <v>37</v>
      </c>
      <c r="E1" s="55" t="s">
        <v>70</v>
      </c>
      <c r="F1" s="55"/>
      <c r="G1" s="55"/>
      <c r="H1" s="55"/>
      <c r="J1" s="1" t="s">
        <v>26</v>
      </c>
    </row>
    <row r="2" spans="1:10" x14ac:dyDescent="0.4">
      <c r="A2" s="42" t="s">
        <v>36</v>
      </c>
      <c r="B2" s="42"/>
      <c r="C2" s="42"/>
      <c r="D2" s="42"/>
      <c r="E2" s="42"/>
      <c r="F2" s="42"/>
      <c r="G2" s="42"/>
      <c r="H2" s="42"/>
      <c r="J2" s="1" t="s">
        <v>25</v>
      </c>
    </row>
    <row r="3" spans="1:10" x14ac:dyDescent="0.4">
      <c r="J3" s="1" t="s">
        <v>71</v>
      </c>
    </row>
    <row r="4" spans="1:10" x14ac:dyDescent="0.4">
      <c r="F4" s="1" t="s">
        <v>0</v>
      </c>
      <c r="J4" s="1" t="s">
        <v>72</v>
      </c>
    </row>
    <row r="5" spans="1:10" x14ac:dyDescent="0.4">
      <c r="F5" s="1" t="s">
        <v>1</v>
      </c>
      <c r="J5" s="1" t="s">
        <v>19</v>
      </c>
    </row>
    <row r="6" spans="1:10" x14ac:dyDescent="0.4">
      <c r="F6" s="1" t="s">
        <v>2</v>
      </c>
      <c r="J6" s="1" t="s">
        <v>73</v>
      </c>
    </row>
    <row r="7" spans="1:10" x14ac:dyDescent="0.4">
      <c r="J7" s="1" t="s">
        <v>16</v>
      </c>
    </row>
    <row r="8" spans="1:10" ht="18.75" customHeight="1" x14ac:dyDescent="0.4">
      <c r="A8" s="47" t="s">
        <v>3</v>
      </c>
      <c r="B8" s="47"/>
      <c r="C8" s="43" t="s">
        <v>4</v>
      </c>
      <c r="D8" s="46"/>
      <c r="E8" s="47" t="s">
        <v>5</v>
      </c>
      <c r="F8" s="47"/>
      <c r="G8" s="47"/>
      <c r="H8" s="39" t="s">
        <v>6</v>
      </c>
      <c r="I8" s="2"/>
      <c r="J8" s="1" t="s">
        <v>15</v>
      </c>
    </row>
    <row r="9" spans="1:10" ht="36.75" customHeight="1" x14ac:dyDescent="0.4">
      <c r="A9" s="56"/>
      <c r="B9" s="56"/>
      <c r="C9" s="43"/>
      <c r="D9" s="44"/>
      <c r="E9" s="43"/>
      <c r="F9" s="46"/>
      <c r="G9" s="44"/>
      <c r="H9" s="33"/>
      <c r="J9" s="1" t="s">
        <v>74</v>
      </c>
    </row>
    <row r="10" spans="1:10" ht="10.5" customHeight="1" x14ac:dyDescent="0.4">
      <c r="A10" s="34"/>
      <c r="B10" s="34"/>
      <c r="C10" s="34"/>
      <c r="D10" s="34"/>
      <c r="E10" s="34"/>
      <c r="F10" s="38"/>
      <c r="G10" s="38"/>
      <c r="H10" s="2"/>
      <c r="J10" s="1" t="s">
        <v>13</v>
      </c>
    </row>
    <row r="11" spans="1:10" ht="19.5" customHeight="1" x14ac:dyDescent="0.4">
      <c r="A11" s="43" t="s">
        <v>35</v>
      </c>
      <c r="B11" s="46"/>
      <c r="C11" s="46"/>
      <c r="D11" s="44"/>
      <c r="E11" s="43" t="s">
        <v>34</v>
      </c>
      <c r="F11" s="44"/>
      <c r="G11" s="43" t="s">
        <v>33</v>
      </c>
      <c r="H11" s="44"/>
      <c r="J11" s="1" t="s">
        <v>12</v>
      </c>
    </row>
    <row r="12" spans="1:10" ht="35.25" customHeight="1" x14ac:dyDescent="0.4">
      <c r="A12" s="47"/>
      <c r="B12" s="47"/>
      <c r="C12" s="47"/>
      <c r="D12" s="47"/>
      <c r="E12" s="45"/>
      <c r="F12" s="45"/>
      <c r="G12" s="45" t="s">
        <v>7</v>
      </c>
      <c r="H12" s="45"/>
      <c r="J12" s="1" t="s">
        <v>10</v>
      </c>
    </row>
    <row r="13" spans="1:10" ht="19.5" customHeight="1" x14ac:dyDescent="0.4">
      <c r="A13" s="56" t="s">
        <v>32</v>
      </c>
      <c r="B13" s="56"/>
      <c r="C13" s="56"/>
      <c r="D13" s="56"/>
      <c r="E13" s="56"/>
      <c r="F13" s="56"/>
      <c r="G13" s="56"/>
      <c r="H13" s="56"/>
      <c r="J13" s="1" t="s">
        <v>75</v>
      </c>
    </row>
    <row r="14" spans="1:10" ht="35.25" customHeight="1" x14ac:dyDescent="0.4">
      <c r="A14" s="48" t="s">
        <v>31</v>
      </c>
      <c r="B14" s="48"/>
      <c r="C14" s="57"/>
      <c r="D14" s="58"/>
      <c r="E14" s="58"/>
      <c r="F14" s="58"/>
      <c r="G14" s="58"/>
      <c r="H14" s="59"/>
      <c r="J14" s="1" t="s">
        <v>76</v>
      </c>
    </row>
    <row r="15" spans="1:10" ht="35.25" customHeight="1" x14ac:dyDescent="0.4">
      <c r="A15" s="48"/>
      <c r="B15" s="48"/>
      <c r="C15" s="60"/>
      <c r="D15" s="61"/>
      <c r="E15" s="61"/>
      <c r="F15" s="61"/>
      <c r="G15" s="61"/>
      <c r="H15" s="62"/>
      <c r="J15" s="1" t="s">
        <v>77</v>
      </c>
    </row>
    <row r="16" spans="1:10" ht="35.25" customHeight="1" x14ac:dyDescent="0.4">
      <c r="A16" s="48"/>
      <c r="B16" s="48"/>
      <c r="C16" s="63"/>
      <c r="D16" s="64"/>
      <c r="E16" s="64"/>
      <c r="F16" s="64"/>
      <c r="G16" s="64"/>
      <c r="H16" s="65"/>
      <c r="J16" s="1" t="s">
        <v>78</v>
      </c>
    </row>
    <row r="17" spans="1:10" ht="35.25" customHeight="1" x14ac:dyDescent="0.4">
      <c r="A17" s="49" t="s">
        <v>30</v>
      </c>
      <c r="B17" s="50"/>
      <c r="C17" s="57"/>
      <c r="D17" s="58"/>
      <c r="E17" s="58"/>
      <c r="F17" s="58"/>
      <c r="G17" s="58"/>
      <c r="H17" s="59"/>
      <c r="J17" s="1" t="s">
        <v>79</v>
      </c>
    </row>
    <row r="18" spans="1:10" ht="35.25" customHeight="1" x14ac:dyDescent="0.4">
      <c r="A18" s="51"/>
      <c r="B18" s="52"/>
      <c r="C18" s="60"/>
      <c r="D18" s="61"/>
      <c r="E18" s="61"/>
      <c r="F18" s="61"/>
      <c r="G18" s="61"/>
      <c r="H18" s="62"/>
      <c r="J18" s="1" t="s">
        <v>80</v>
      </c>
    </row>
    <row r="19" spans="1:10" ht="35.25" customHeight="1" x14ac:dyDescent="0.4">
      <c r="A19" s="53"/>
      <c r="B19" s="54"/>
      <c r="C19" s="63" t="s">
        <v>29</v>
      </c>
      <c r="D19" s="64"/>
      <c r="E19" s="64"/>
      <c r="F19" s="64"/>
      <c r="G19" s="64"/>
      <c r="H19" s="65"/>
      <c r="J19" s="1" t="s">
        <v>9</v>
      </c>
    </row>
    <row r="20" spans="1:10" ht="35.25" customHeight="1" x14ac:dyDescent="0.4">
      <c r="A20" s="48" t="s">
        <v>28</v>
      </c>
      <c r="B20" s="48"/>
      <c r="C20" s="57"/>
      <c r="D20" s="58"/>
      <c r="E20" s="58"/>
      <c r="F20" s="58"/>
      <c r="G20" s="58"/>
      <c r="H20" s="59"/>
    </row>
    <row r="21" spans="1:10" ht="35.25" customHeight="1" x14ac:dyDescent="0.4">
      <c r="A21" s="48"/>
      <c r="B21" s="48"/>
      <c r="C21" s="60"/>
      <c r="D21" s="61"/>
      <c r="E21" s="61"/>
      <c r="F21" s="61"/>
      <c r="G21" s="61"/>
      <c r="H21" s="62"/>
    </row>
    <row r="22" spans="1:10" ht="35.25" customHeight="1" x14ac:dyDescent="0.4">
      <c r="A22" s="48"/>
      <c r="B22" s="48"/>
      <c r="C22" s="63"/>
      <c r="D22" s="64"/>
      <c r="E22" s="64"/>
      <c r="F22" s="64"/>
      <c r="G22" s="64"/>
      <c r="H22" s="65"/>
    </row>
    <row r="24" spans="1:10" ht="43.5" customHeight="1" x14ac:dyDescent="0.4">
      <c r="A24" s="41" t="s">
        <v>38</v>
      </c>
      <c r="B24" s="41"/>
      <c r="C24" s="41"/>
      <c r="D24" s="41"/>
      <c r="E24" s="41"/>
      <c r="F24" s="41"/>
      <c r="G24" s="41"/>
      <c r="H24" s="41"/>
    </row>
    <row r="25" spans="1:10" ht="64.5" customHeight="1" x14ac:dyDescent="0.4">
      <c r="A25" s="41"/>
      <c r="B25" s="41"/>
      <c r="C25" s="41"/>
      <c r="D25" s="41"/>
      <c r="E25" s="41"/>
      <c r="F25" s="41"/>
      <c r="G25" s="41"/>
      <c r="H25" s="41"/>
    </row>
    <row r="26" spans="1:10" ht="27.75" hidden="1" customHeight="1" x14ac:dyDescent="0.4">
      <c r="A26" s="8"/>
      <c r="B26" s="8"/>
      <c r="C26" s="8"/>
      <c r="D26" s="8"/>
      <c r="E26" s="8"/>
      <c r="F26" s="8"/>
      <c r="G26" s="8"/>
      <c r="H26" s="8"/>
    </row>
  </sheetData>
  <mergeCells count="24">
    <mergeCell ref="A20:B22"/>
    <mergeCell ref="C20:H22"/>
    <mergeCell ref="A24:H24"/>
    <mergeCell ref="A25:H25"/>
    <mergeCell ref="A13:H13"/>
    <mergeCell ref="A14:B16"/>
    <mergeCell ref="C14:H16"/>
    <mergeCell ref="A17:B19"/>
    <mergeCell ref="C17:H18"/>
    <mergeCell ref="C19:H19"/>
    <mergeCell ref="A11:D11"/>
    <mergeCell ref="E11:F11"/>
    <mergeCell ref="G11:H11"/>
    <mergeCell ref="A12:D12"/>
    <mergeCell ref="E12:F12"/>
    <mergeCell ref="G12:H12"/>
    <mergeCell ref="E1:H1"/>
    <mergeCell ref="A2:H2"/>
    <mergeCell ref="A8:B8"/>
    <mergeCell ref="C8:D8"/>
    <mergeCell ref="E8:G8"/>
    <mergeCell ref="A9:B9"/>
    <mergeCell ref="C9:D9"/>
    <mergeCell ref="E9:G9"/>
  </mergeCells>
  <phoneticPr fontId="1"/>
  <dataValidations count="1">
    <dataValidation type="list" allowBlank="1" showInputMessage="1" showErrorMessage="1" sqref="E9:G9">
      <formula1>$J$1:$J$19</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showGridLines="0" view="pageBreakPreview" zoomScale="85" zoomScaleNormal="100" zoomScaleSheetLayoutView="85" workbookViewId="0">
      <selection activeCell="A8" sqref="A8"/>
    </sheetView>
  </sheetViews>
  <sheetFormatPr defaultRowHeight="13.5" x14ac:dyDescent="0.4"/>
  <cols>
    <col min="1" max="1" width="24.625" style="1" customWidth="1"/>
    <col min="2" max="2" width="21.25" style="1" customWidth="1"/>
    <col min="3" max="4" width="7" style="1" customWidth="1"/>
    <col min="5" max="5" width="28.625" style="1" customWidth="1"/>
    <col min="6" max="6" width="21.375" style="1" customWidth="1"/>
    <col min="7" max="7" width="7.125" style="1" customWidth="1"/>
    <col min="8" max="15" width="11.375" style="1" customWidth="1"/>
    <col min="16" max="16" width="2.5" style="1" customWidth="1"/>
    <col min="17" max="17" width="9" style="1" hidden="1" customWidth="1"/>
    <col min="18" max="18" width="9" style="1"/>
    <col min="19" max="24" width="10.625" style="9" hidden="1" customWidth="1"/>
    <col min="25" max="16384" width="9" style="1"/>
  </cols>
  <sheetData>
    <row r="1" spans="1:24" x14ac:dyDescent="0.4">
      <c r="A1" s="1" t="s">
        <v>40</v>
      </c>
      <c r="O1" s="37" t="s">
        <v>41</v>
      </c>
      <c r="Q1" s="1" t="s">
        <v>27</v>
      </c>
      <c r="S1" s="35"/>
    </row>
    <row r="2" spans="1:24" x14ac:dyDescent="0.4">
      <c r="A2" s="42" t="s">
        <v>39</v>
      </c>
      <c r="B2" s="42"/>
      <c r="C2" s="42"/>
      <c r="D2" s="42"/>
      <c r="E2" s="42"/>
      <c r="F2" s="42"/>
      <c r="G2" s="42"/>
      <c r="H2" s="42"/>
      <c r="I2" s="42"/>
      <c r="J2" s="42"/>
      <c r="K2" s="42"/>
      <c r="L2" s="42"/>
      <c r="M2" s="42"/>
      <c r="N2" s="42"/>
      <c r="O2" s="42"/>
      <c r="Q2" s="1" t="s">
        <v>26</v>
      </c>
    </row>
    <row r="3" spans="1:24" x14ac:dyDescent="0.4">
      <c r="Q3" s="1" t="s">
        <v>25</v>
      </c>
    </row>
    <row r="4" spans="1:24" ht="24" customHeight="1" x14ac:dyDescent="0.4">
      <c r="H4" s="43" t="s">
        <v>24</v>
      </c>
      <c r="I4" s="46"/>
      <c r="J4" s="30"/>
      <c r="K4" s="31"/>
      <c r="L4" s="31"/>
      <c r="M4" s="31"/>
      <c r="N4" s="31"/>
      <c r="O4" s="32"/>
      <c r="Q4" s="1" t="s">
        <v>71</v>
      </c>
    </row>
    <row r="5" spans="1:24" ht="14.25" thickBot="1" x14ac:dyDescent="0.45">
      <c r="O5" s="10" t="s">
        <v>23</v>
      </c>
      <c r="Q5" s="1" t="s">
        <v>72</v>
      </c>
    </row>
    <row r="6" spans="1:24" ht="48" customHeight="1" x14ac:dyDescent="0.4">
      <c r="A6" s="70" t="s">
        <v>22</v>
      </c>
      <c r="B6" s="70"/>
      <c r="C6" s="71" t="s">
        <v>21</v>
      </c>
      <c r="D6" s="71" t="s">
        <v>20</v>
      </c>
      <c r="E6" s="71" t="s">
        <v>42</v>
      </c>
      <c r="F6" s="70" t="s">
        <v>53</v>
      </c>
      <c r="G6" s="70" t="s">
        <v>54</v>
      </c>
      <c r="H6" s="70" t="s">
        <v>55</v>
      </c>
      <c r="I6" s="70" t="s">
        <v>56</v>
      </c>
      <c r="J6" s="70" t="s">
        <v>57</v>
      </c>
      <c r="K6" s="70" t="s">
        <v>58</v>
      </c>
      <c r="L6" s="70" t="s">
        <v>59</v>
      </c>
      <c r="M6" s="71" t="s">
        <v>60</v>
      </c>
      <c r="N6" s="73" t="s">
        <v>61</v>
      </c>
      <c r="O6" s="74" t="s">
        <v>62</v>
      </c>
      <c r="P6" s="8"/>
      <c r="Q6" s="2" t="s">
        <v>19</v>
      </c>
      <c r="S6" s="67" t="s">
        <v>43</v>
      </c>
      <c r="T6" s="68" t="s">
        <v>44</v>
      </c>
      <c r="U6" s="68" t="s">
        <v>45</v>
      </c>
      <c r="V6" s="68" t="s">
        <v>46</v>
      </c>
      <c r="W6" s="68" t="s">
        <v>47</v>
      </c>
      <c r="X6" s="68" t="s">
        <v>48</v>
      </c>
    </row>
    <row r="7" spans="1:24" ht="18.75" customHeight="1" x14ac:dyDescent="0.4">
      <c r="A7" s="40" t="s">
        <v>18</v>
      </c>
      <c r="B7" s="40" t="s">
        <v>17</v>
      </c>
      <c r="C7" s="72"/>
      <c r="D7" s="72"/>
      <c r="E7" s="72"/>
      <c r="F7" s="70"/>
      <c r="G7" s="70"/>
      <c r="H7" s="70"/>
      <c r="I7" s="70"/>
      <c r="J7" s="70"/>
      <c r="K7" s="70"/>
      <c r="L7" s="70"/>
      <c r="M7" s="72"/>
      <c r="N7" s="73"/>
      <c r="O7" s="75"/>
      <c r="P7" s="8"/>
      <c r="Q7" s="2" t="s">
        <v>73</v>
      </c>
      <c r="S7" s="67"/>
      <c r="T7" s="69"/>
      <c r="U7" s="69"/>
      <c r="V7" s="69"/>
      <c r="W7" s="69"/>
      <c r="X7" s="69"/>
    </row>
    <row r="8" spans="1:24" ht="42" customHeight="1" x14ac:dyDescent="0.4">
      <c r="A8" s="11"/>
      <c r="B8" s="12"/>
      <c r="C8" s="3"/>
      <c r="D8" s="3"/>
      <c r="E8" s="11"/>
      <c r="F8" s="3"/>
      <c r="G8" s="76"/>
      <c r="H8" s="13"/>
      <c r="I8" s="13"/>
      <c r="J8" s="14">
        <f>H8-I8</f>
        <v>0</v>
      </c>
      <c r="K8" s="13"/>
      <c r="L8" s="14">
        <f>ROUNDDOWN(MIN(J8,K8),-3)</f>
        <v>0</v>
      </c>
      <c r="M8" s="15">
        <f>ROUNDDOWN(L8*3/4,-3)</f>
        <v>0</v>
      </c>
      <c r="N8" s="16" t="str">
        <f>IFERROR(IF(COUNTIF(X$8:X$17,X8)&gt;1,IF(COUNTIF(X$8:X8,X8)=1,IF(AND(X8&gt;=111,X8&lt;=149),1000000*G8,IF(AND(X8&gt;=211,X8&lt;=249),300000*G8,IF(AND(X8&gt;=311,X8&lt;=319),1000000,IF(AND(X8&gt;=321,X8&lt;=329),1600000,IF(AND(X8&gt;=331,X8&lt;=339),2000000,IF(AND(X8&gt;=341,X8&lt;=349),2600000,IF(AND(X8&gt;=411,X8&lt;=449),10000000,IF(AND(X8&gt;=511,X8&lt;=549),450000,"入力内容の確認")))))))),"－"),IF(AND(X8&gt;=111,X8&lt;=149),1000000*G8,IF(AND(X8&gt;=211,X8&lt;=249),300000*G8,IF(AND(X8&gt;=311,X8&lt;=319),1000000,IF(AND(X8&gt;=321,X8&lt;=329),1600000,IF(AND(X8&gt;=331,X8&lt;=339),2000000,IF(AND(X8&gt;=341,X8&lt;=349),2600000,IF(AND(X8&gt;=411,X8&lt;=449),10000000,IF(AND(X8&gt;=511,X8&lt;=549),450000,"入力内容の確認"))))))))),"－")</f>
        <v>－</v>
      </c>
      <c r="O8" s="17" t="str">
        <f>IF(N8="－","－",MIN(M8,N8))</f>
        <v>－</v>
      </c>
      <c r="Q8" s="1" t="s">
        <v>16</v>
      </c>
      <c r="S8" s="18" t="str">
        <f t="shared" ref="S8:S17" si="0">CONCATENATE(B8,C8)</f>
        <v/>
      </c>
      <c r="T8" s="19" t="str">
        <f>IF(S8="","",IF(COUNTIF($R$8:S8,S8)=1,MAX($S$7:T7)+1,VLOOKUP(S8,$R$8:$S$17,2,FALSE)))</f>
        <v/>
      </c>
      <c r="U8" s="19" t="str">
        <f t="shared" ref="U8:U17" si="1">IF(E8=0,"",IF(E8&lt;11,1,IF(E8&lt;21,2,IF(E8&lt;31,3,IF(E8&gt;=31,4)))))</f>
        <v/>
      </c>
      <c r="V8" s="20" t="str">
        <f t="shared" ref="V8:V17" si="2">IFERROR(VLOOKUP(F8,$U$28:$W$32,2,FALSE),"")</f>
        <v/>
      </c>
      <c r="W8" s="20" t="str">
        <f>CONCATENATE(V8,U8,T8)</f>
        <v/>
      </c>
      <c r="X8" s="20" t="e">
        <f>VALUE(W8)</f>
        <v>#VALUE!</v>
      </c>
    </row>
    <row r="9" spans="1:24" ht="42" customHeight="1" x14ac:dyDescent="0.4">
      <c r="A9" s="11"/>
      <c r="B9" s="12"/>
      <c r="C9" s="3"/>
      <c r="D9" s="3"/>
      <c r="E9" s="11"/>
      <c r="F9" s="3"/>
      <c r="G9" s="76"/>
      <c r="H9" s="13"/>
      <c r="I9" s="13"/>
      <c r="J9" s="14">
        <f t="shared" ref="J9:J15" si="3">H9-I9</f>
        <v>0</v>
      </c>
      <c r="K9" s="13"/>
      <c r="L9" s="14">
        <f t="shared" ref="L9:L15" si="4">ROUNDDOWN(MIN(J9,K9),-3)</f>
        <v>0</v>
      </c>
      <c r="M9" s="15">
        <f t="shared" ref="M9:M17" si="5">ROUNDDOWN(L9*3/4,-3)</f>
        <v>0</v>
      </c>
      <c r="N9" s="16" t="str">
        <f>IFERROR(IF(COUNTIF(X$8:X$17,X9)&gt;1,IF(COUNTIF(X$8:X9,X9)=1,IF(AND(X9&gt;=111,X9&lt;=149),1000000*G9,IF(AND(X9&gt;=211,X9&lt;=249),300000*G9,IF(AND(X9&gt;=311,X9&lt;=319),1000000,IF(AND(X9&gt;=321,X9&lt;=329),1600000,IF(AND(X9&gt;=331,X9&lt;=339),2000000,IF(AND(X9&gt;=341,X9&lt;=349),2600000,IF(AND(X9&gt;=411,X9&lt;=449),10000000,IF(AND(X9&gt;=511,X9&lt;=549),450000,"入力内容の確認")))))))),"－"),IF(AND(X9&gt;=111,X9&lt;=149),1000000*G9,IF(AND(X9&gt;=211,X9&lt;=249),300000*G9,IF(AND(X9&gt;=311,X9&lt;=319),1000000,IF(AND(X9&gt;=321,X9&lt;=329),1600000,IF(AND(X9&gt;=331,X9&lt;=339),2000000,IF(AND(X9&gt;=341,X9&lt;=349),2600000,IF(AND(X9&gt;=411,X9&lt;=449),10000000,IF(AND(X9&gt;=511,X9&lt;=549),450000,"入力内容の確認"))))))))),"－")</f>
        <v>－</v>
      </c>
      <c r="O9" s="17" t="str">
        <f t="shared" ref="O9:O17" si="6">IF(N9="－","－",MIN(M9,N9))</f>
        <v>－</v>
      </c>
      <c r="Q9" s="1" t="s">
        <v>15</v>
      </c>
      <c r="S9" s="18" t="str">
        <f t="shared" si="0"/>
        <v/>
      </c>
      <c r="T9" s="19" t="str">
        <f>IF(S9="","",IF(COUNTIF($R$8:S9,S9)=1,MAX($S$7:T8)+1,VLOOKUP(S9,$R$8:$S$17,2,FALSE)))</f>
        <v/>
      </c>
      <c r="U9" s="19" t="str">
        <f t="shared" si="1"/>
        <v/>
      </c>
      <c r="V9" s="20" t="str">
        <f t="shared" si="2"/>
        <v/>
      </c>
      <c r="W9" s="20" t="str">
        <f>CONCATENATE(V9,U9,T9)</f>
        <v/>
      </c>
      <c r="X9" s="20" t="e">
        <f>VALUE(W9)</f>
        <v>#VALUE!</v>
      </c>
    </row>
    <row r="10" spans="1:24" ht="42" customHeight="1" x14ac:dyDescent="0.4">
      <c r="A10" s="11"/>
      <c r="B10" s="12"/>
      <c r="C10" s="3"/>
      <c r="D10" s="3"/>
      <c r="E10" s="11"/>
      <c r="F10" s="3"/>
      <c r="G10" s="76"/>
      <c r="H10" s="13"/>
      <c r="I10" s="13"/>
      <c r="J10" s="14">
        <f t="shared" si="3"/>
        <v>0</v>
      </c>
      <c r="K10" s="13"/>
      <c r="L10" s="14">
        <f t="shared" si="4"/>
        <v>0</v>
      </c>
      <c r="M10" s="15">
        <f t="shared" si="5"/>
        <v>0</v>
      </c>
      <c r="N10" s="16" t="str">
        <f>IFERROR(IF(COUNTIF(X$8:X$17,X10)&gt;1,IF(COUNTIF(X$8:X10,X10)=1,IF(AND(X10&gt;=111,X10&lt;=149),1000000*G10,IF(AND(X10&gt;=211,X10&lt;=249),300000*G10,IF(AND(X10&gt;=311,X10&lt;=319),1000000,IF(AND(X10&gt;=321,X10&lt;=329),1600000,IF(AND(X10&gt;=331,X10&lt;=339),2000000,IF(AND(X10&gt;=341,X10&lt;=349),2600000,IF(AND(X10&gt;=411,X10&lt;=449),10000000,IF(AND(X10&gt;=511,X10&lt;=549),450000,"入力内容の確認")))))))),"－"),IF(AND(X10&gt;=111,X10&lt;=149),1000000*G10,IF(AND(X10&gt;=211,X10&lt;=249),300000*G10,IF(AND(X10&gt;=311,X10&lt;=319),1000000,IF(AND(X10&gt;=321,X10&lt;=329),1600000,IF(AND(X10&gt;=331,X10&lt;=339),2000000,IF(AND(X10&gt;=341,X10&lt;=349),2600000,IF(AND(X10&gt;=411,X10&lt;=449),10000000,IF(AND(X10&gt;=511,X10&lt;=549),450000,"入力内容の確認"))))))))),"－")</f>
        <v>－</v>
      </c>
      <c r="O10" s="17" t="str">
        <f t="shared" si="6"/>
        <v>－</v>
      </c>
      <c r="Q10" s="1" t="s">
        <v>74</v>
      </c>
      <c r="S10" s="18" t="str">
        <f t="shared" si="0"/>
        <v/>
      </c>
      <c r="T10" s="19" t="str">
        <f>IF(S10="","",IF(COUNTIF($R$8:S10,S10)=1,MAX($S$7:T9)+1,VLOOKUP(S10,$R$8:$S$17,2,FALSE)))</f>
        <v/>
      </c>
      <c r="U10" s="19" t="str">
        <f t="shared" si="1"/>
        <v/>
      </c>
      <c r="V10" s="20" t="str">
        <f t="shared" si="2"/>
        <v/>
      </c>
      <c r="W10" s="20" t="str">
        <f t="shared" ref="W10:W17" si="7">CONCATENATE(V10,U10,T10)</f>
        <v/>
      </c>
      <c r="X10" s="20" t="e">
        <f t="shared" ref="X10:X17" si="8">VALUE(W10)</f>
        <v>#VALUE!</v>
      </c>
    </row>
    <row r="11" spans="1:24" ht="42" customHeight="1" x14ac:dyDescent="0.4">
      <c r="A11" s="11"/>
      <c r="B11" s="12"/>
      <c r="C11" s="3"/>
      <c r="D11" s="3"/>
      <c r="E11" s="11"/>
      <c r="F11" s="3"/>
      <c r="G11" s="76"/>
      <c r="H11" s="13"/>
      <c r="I11" s="13"/>
      <c r="J11" s="14">
        <f t="shared" si="3"/>
        <v>0</v>
      </c>
      <c r="K11" s="13"/>
      <c r="L11" s="14">
        <f t="shared" si="4"/>
        <v>0</v>
      </c>
      <c r="M11" s="15">
        <f t="shared" si="5"/>
        <v>0</v>
      </c>
      <c r="N11" s="16" t="str">
        <f>IFERROR(IF(COUNTIF(X$8:X$17,X11)&gt;1,IF(COUNTIF(X$8:X11,X11)=1,IF(AND(X11&gt;=111,X11&lt;=149),1000000*G11,IF(AND(X11&gt;=211,X11&lt;=249),300000*G11,IF(AND(X11&gt;=311,X11&lt;=319),1000000,IF(AND(X11&gt;=321,X11&lt;=329),1600000,IF(AND(X11&gt;=331,X11&lt;=339),2000000,IF(AND(X11&gt;=341,X11&lt;=349),2600000,IF(AND(X11&gt;=411,X11&lt;=449),10000000,IF(AND(X11&gt;=511,X11&lt;=549),450000,"入力内容の確認")))))))),"－"),IF(AND(X11&gt;=111,X11&lt;=149),1000000*G11,IF(AND(X11&gt;=211,X11&lt;=249),300000*G11,IF(AND(X11&gt;=311,X11&lt;=319),1000000,IF(AND(X11&gt;=321,X11&lt;=329),1600000,IF(AND(X11&gt;=331,X11&lt;=339),2000000,IF(AND(X11&gt;=341,X11&lt;=349),2600000,IF(AND(X11&gt;=411,X11&lt;=449),10000000,IF(AND(X11&gt;=511,X11&lt;=549),450000,"入力内容の確認"))))))))),"－")</f>
        <v>－</v>
      </c>
      <c r="O11" s="17" t="str">
        <f t="shared" si="6"/>
        <v>－</v>
      </c>
      <c r="Q11" s="1" t="s">
        <v>13</v>
      </c>
      <c r="S11" s="18" t="str">
        <f t="shared" si="0"/>
        <v/>
      </c>
      <c r="T11" s="19" t="str">
        <f>IF(S11="","",IF(COUNTIF($R$8:S11,S11)=1,MAX($S$7:T10)+1,VLOOKUP(S11,$R$8:$S$17,2,FALSE)))</f>
        <v/>
      </c>
      <c r="U11" s="19" t="str">
        <f t="shared" si="1"/>
        <v/>
      </c>
      <c r="V11" s="20" t="str">
        <f t="shared" si="2"/>
        <v/>
      </c>
      <c r="W11" s="20" t="str">
        <f t="shared" si="7"/>
        <v/>
      </c>
      <c r="X11" s="20" t="e">
        <f t="shared" si="8"/>
        <v>#VALUE!</v>
      </c>
    </row>
    <row r="12" spans="1:24" ht="42" customHeight="1" x14ac:dyDescent="0.4">
      <c r="A12" s="11"/>
      <c r="B12" s="12"/>
      <c r="C12" s="3"/>
      <c r="D12" s="3"/>
      <c r="E12" s="11"/>
      <c r="F12" s="3"/>
      <c r="G12" s="76"/>
      <c r="H12" s="13"/>
      <c r="I12" s="13"/>
      <c r="J12" s="14">
        <f t="shared" si="3"/>
        <v>0</v>
      </c>
      <c r="K12" s="13"/>
      <c r="L12" s="14">
        <f t="shared" si="4"/>
        <v>0</v>
      </c>
      <c r="M12" s="15">
        <f t="shared" si="5"/>
        <v>0</v>
      </c>
      <c r="N12" s="16" t="str">
        <f>IFERROR(IF(COUNTIF(X$8:X$17,X12)&gt;1,IF(COUNTIF(X$8:X12,X12)=1,IF(AND(X12&gt;=111,X12&lt;=149),1000000*G12,IF(AND(X12&gt;=211,X12&lt;=249),300000*G12,IF(AND(X12&gt;=311,X12&lt;=319),1000000,IF(AND(X12&gt;=321,X12&lt;=329),1600000,IF(AND(X12&gt;=331,X12&lt;=339),2000000,IF(AND(X12&gt;=341,X12&lt;=349),2600000,IF(AND(X12&gt;=411,X12&lt;=449),10000000,IF(AND(X12&gt;=511,X12&lt;=549),450000,"入力内容の確認")))))))),"－"),IF(AND(X12&gt;=111,X12&lt;=149),1000000*G12,IF(AND(X12&gt;=211,X12&lt;=249),300000*G12,IF(AND(X12&gt;=311,X12&lt;=319),1000000,IF(AND(X12&gt;=321,X12&lt;=329),1600000,IF(AND(X12&gt;=331,X12&lt;=339),2000000,IF(AND(X12&gt;=341,X12&lt;=349),2600000,IF(AND(X12&gt;=411,X12&lt;=449),10000000,IF(AND(X12&gt;=511,X12&lt;=549),450000,"入力内容の確認"))))))))),"－")</f>
        <v>－</v>
      </c>
      <c r="O12" s="17" t="str">
        <f t="shared" si="6"/>
        <v>－</v>
      </c>
      <c r="Q12" s="1" t="s">
        <v>12</v>
      </c>
      <c r="S12" s="18" t="str">
        <f t="shared" si="0"/>
        <v/>
      </c>
      <c r="T12" s="19" t="str">
        <f>IF(S12="","",IF(COUNTIF($R$8:S12,S12)=1,MAX($S$7:T11)+1,VLOOKUP(S12,$R$8:$S$17,2,FALSE)))</f>
        <v/>
      </c>
      <c r="U12" s="19" t="str">
        <f t="shared" si="1"/>
        <v/>
      </c>
      <c r="V12" s="20" t="str">
        <f t="shared" si="2"/>
        <v/>
      </c>
      <c r="W12" s="20" t="str">
        <f t="shared" si="7"/>
        <v/>
      </c>
      <c r="X12" s="20" t="e">
        <f t="shared" si="8"/>
        <v>#VALUE!</v>
      </c>
    </row>
    <row r="13" spans="1:24" ht="42" customHeight="1" x14ac:dyDescent="0.4">
      <c r="A13" s="11"/>
      <c r="B13" s="12"/>
      <c r="C13" s="3"/>
      <c r="D13" s="3"/>
      <c r="E13" s="11"/>
      <c r="F13" s="3"/>
      <c r="G13" s="76"/>
      <c r="H13" s="13"/>
      <c r="I13" s="13"/>
      <c r="J13" s="14">
        <f t="shared" si="3"/>
        <v>0</v>
      </c>
      <c r="K13" s="13"/>
      <c r="L13" s="14">
        <f t="shared" si="4"/>
        <v>0</v>
      </c>
      <c r="M13" s="15">
        <f t="shared" si="5"/>
        <v>0</v>
      </c>
      <c r="N13" s="16" t="str">
        <f>IFERROR(IF(COUNTIF(X$8:X$17,X13)&gt;1,IF(COUNTIF(X$8:X13,X13)=1,IF(AND(X13&gt;=111,X13&lt;=149),1000000*G13,IF(AND(X13&gt;=211,X13&lt;=249),300000*G13,IF(AND(X13&gt;=311,X13&lt;=319),1000000,IF(AND(X13&gt;=321,X13&lt;=329),1600000,IF(AND(X13&gt;=331,X13&lt;=339),2000000,IF(AND(X13&gt;=341,X13&lt;=349),2600000,IF(AND(X13&gt;=411,X13&lt;=449),10000000,IF(AND(X13&gt;=511,X13&lt;=549),450000,"入力内容の確認")))))))),"－"),IF(AND(X13&gt;=111,X13&lt;=149),1000000*G13,IF(AND(X13&gt;=211,X13&lt;=249),300000*G13,IF(AND(X13&gt;=311,X13&lt;=319),1000000,IF(AND(X13&gt;=321,X13&lt;=329),1600000,IF(AND(X13&gt;=331,X13&lt;=339),2000000,IF(AND(X13&gt;=341,X13&lt;=349),2600000,IF(AND(X13&gt;=411,X13&lt;=449),10000000,IF(AND(X13&gt;=511,X13&lt;=549),450000,"入力内容の確認"))))))))),"－")</f>
        <v>－</v>
      </c>
      <c r="O13" s="17" t="str">
        <f t="shared" si="6"/>
        <v>－</v>
      </c>
      <c r="Q13" s="1" t="s">
        <v>10</v>
      </c>
      <c r="S13" s="18" t="str">
        <f t="shared" si="0"/>
        <v/>
      </c>
      <c r="T13" s="19" t="str">
        <f>IF(S13="","",IF(COUNTIF($R$8:S13,S13)=1,MAX($S$7:T12)+1,VLOOKUP(S13,$R$8:$S$17,2,FALSE)))</f>
        <v/>
      </c>
      <c r="U13" s="19" t="str">
        <f t="shared" si="1"/>
        <v/>
      </c>
      <c r="V13" s="20" t="str">
        <f t="shared" si="2"/>
        <v/>
      </c>
      <c r="W13" s="20" t="str">
        <f t="shared" si="7"/>
        <v/>
      </c>
      <c r="X13" s="20" t="e">
        <f t="shared" si="8"/>
        <v>#VALUE!</v>
      </c>
    </row>
    <row r="14" spans="1:24" ht="42" customHeight="1" x14ac:dyDescent="0.4">
      <c r="A14" s="11"/>
      <c r="B14" s="12"/>
      <c r="C14" s="3"/>
      <c r="D14" s="3"/>
      <c r="E14" s="11"/>
      <c r="F14" s="3"/>
      <c r="G14" s="76"/>
      <c r="H14" s="13"/>
      <c r="I14" s="13"/>
      <c r="J14" s="14">
        <f t="shared" si="3"/>
        <v>0</v>
      </c>
      <c r="K14" s="13"/>
      <c r="L14" s="14">
        <f t="shared" si="4"/>
        <v>0</v>
      </c>
      <c r="M14" s="15">
        <f t="shared" si="5"/>
        <v>0</v>
      </c>
      <c r="N14" s="16" t="str">
        <f>IFERROR(IF(COUNTIF(X$8:X$17,X14)&gt;1,IF(COUNTIF(X$8:X14,X14)=1,IF(AND(X14&gt;=111,X14&lt;=149),1000000*G14,IF(AND(X14&gt;=211,X14&lt;=249),300000*G14,IF(AND(X14&gt;=311,X14&lt;=319),1000000,IF(AND(X14&gt;=321,X14&lt;=329),1600000,IF(AND(X14&gt;=331,X14&lt;=339),2000000,IF(AND(X14&gt;=341,X14&lt;=349),2600000,IF(AND(X14&gt;=411,X14&lt;=449),10000000,IF(AND(X14&gt;=511,X14&lt;=549),450000,"入力内容の確認")))))))),"－"),IF(AND(X14&gt;=111,X14&lt;=149),1000000*G14,IF(AND(X14&gt;=211,X14&lt;=249),300000*G14,IF(AND(X14&gt;=311,X14&lt;=319),1000000,IF(AND(X14&gt;=321,X14&lt;=329),1600000,IF(AND(X14&gt;=331,X14&lt;=339),2000000,IF(AND(X14&gt;=341,X14&lt;=349),2600000,IF(AND(X14&gt;=411,X14&lt;=449),10000000,IF(AND(X14&gt;=511,X14&lt;=549),450000,"入力内容の確認"))))))))),"－")</f>
        <v>－</v>
      </c>
      <c r="O14" s="17" t="str">
        <f t="shared" si="6"/>
        <v>－</v>
      </c>
      <c r="Q14" s="1" t="s">
        <v>75</v>
      </c>
      <c r="S14" s="18" t="str">
        <f t="shared" si="0"/>
        <v/>
      </c>
      <c r="T14" s="19" t="str">
        <f>IF(S14="","",IF(COUNTIF($R$8:S14,S14)=1,MAX($S$7:T13)+1,VLOOKUP(S14,$R$8:$S$17,2,FALSE)))</f>
        <v/>
      </c>
      <c r="U14" s="19" t="str">
        <f t="shared" si="1"/>
        <v/>
      </c>
      <c r="V14" s="20" t="str">
        <f t="shared" si="2"/>
        <v/>
      </c>
      <c r="W14" s="20" t="str">
        <f t="shared" si="7"/>
        <v/>
      </c>
      <c r="X14" s="20" t="e">
        <f t="shared" si="8"/>
        <v>#VALUE!</v>
      </c>
    </row>
    <row r="15" spans="1:24" ht="42" customHeight="1" x14ac:dyDescent="0.4">
      <c r="A15" s="11"/>
      <c r="B15" s="12"/>
      <c r="C15" s="3"/>
      <c r="D15" s="3"/>
      <c r="E15" s="11"/>
      <c r="F15" s="3"/>
      <c r="G15" s="76"/>
      <c r="H15" s="13"/>
      <c r="I15" s="13"/>
      <c r="J15" s="14">
        <f t="shared" si="3"/>
        <v>0</v>
      </c>
      <c r="K15" s="13"/>
      <c r="L15" s="14">
        <f t="shared" si="4"/>
        <v>0</v>
      </c>
      <c r="M15" s="15">
        <f t="shared" si="5"/>
        <v>0</v>
      </c>
      <c r="N15" s="16" t="str">
        <f>IFERROR(IF(COUNTIF(X$8:X$17,X15)&gt;1,IF(COUNTIF(X$8:X15,X15)=1,IF(AND(X15&gt;=111,X15&lt;=149),1000000*G15,IF(AND(X15&gt;=211,X15&lt;=249),300000*G15,IF(AND(X15&gt;=311,X15&lt;=319),1000000,IF(AND(X15&gt;=321,X15&lt;=329),1600000,IF(AND(X15&gt;=331,X15&lt;=339),2000000,IF(AND(X15&gt;=341,X15&lt;=349),2600000,IF(AND(X15&gt;=411,X15&lt;=449),10000000,IF(AND(X15&gt;=511,X15&lt;=549),450000,"入力内容の確認")))))))),"－"),IF(AND(X15&gt;=111,X15&lt;=149),1000000*G15,IF(AND(X15&gt;=211,X15&lt;=249),300000*G15,IF(AND(X15&gt;=311,X15&lt;=319),1000000,IF(AND(X15&gt;=321,X15&lt;=329),1600000,IF(AND(X15&gt;=331,X15&lt;=339),2000000,IF(AND(X15&gt;=341,X15&lt;=349),2600000,IF(AND(X15&gt;=411,X15&lt;=449),10000000,IF(AND(X15&gt;=511,X15&lt;=549),450000,"入力内容の確認"))))))))),"－")</f>
        <v>－</v>
      </c>
      <c r="O15" s="17" t="str">
        <f t="shared" si="6"/>
        <v>－</v>
      </c>
      <c r="Q15" s="1" t="s">
        <v>76</v>
      </c>
      <c r="S15" s="18" t="str">
        <f t="shared" si="0"/>
        <v/>
      </c>
      <c r="T15" s="19" t="str">
        <f>IF(S15="","",IF(COUNTIF($R$8:S15,S15)=1,MAX($S$7:T14)+1,VLOOKUP(S15,$R$8:$S$17,2,FALSE)))</f>
        <v/>
      </c>
      <c r="U15" s="19" t="str">
        <f t="shared" si="1"/>
        <v/>
      </c>
      <c r="V15" s="20" t="str">
        <f t="shared" si="2"/>
        <v/>
      </c>
      <c r="W15" s="20" t="str">
        <f t="shared" si="7"/>
        <v/>
      </c>
      <c r="X15" s="20" t="e">
        <f t="shared" si="8"/>
        <v>#VALUE!</v>
      </c>
    </row>
    <row r="16" spans="1:24" ht="42" customHeight="1" x14ac:dyDescent="0.4">
      <c r="A16" s="11"/>
      <c r="B16" s="12"/>
      <c r="C16" s="3"/>
      <c r="D16" s="3"/>
      <c r="E16" s="11"/>
      <c r="F16" s="3"/>
      <c r="G16" s="76"/>
      <c r="H16" s="13"/>
      <c r="I16" s="13"/>
      <c r="J16" s="14">
        <f>H16-I16</f>
        <v>0</v>
      </c>
      <c r="K16" s="13"/>
      <c r="L16" s="14">
        <f>ROUNDDOWN(MIN(J16,K16),-3)</f>
        <v>0</v>
      </c>
      <c r="M16" s="15">
        <f t="shared" si="5"/>
        <v>0</v>
      </c>
      <c r="N16" s="16" t="str">
        <f>IFERROR(IF(COUNTIF(X$8:X$17,X16)&gt;1,IF(COUNTIF(X$8:X16,X16)=1,IF(AND(X16&gt;=111,X16&lt;=149),1000000*G16,IF(AND(X16&gt;=211,X16&lt;=249),300000*G16,IF(AND(X16&gt;=311,X16&lt;=319),1000000,IF(AND(X16&gt;=321,X16&lt;=329),1600000,IF(AND(X16&gt;=331,X16&lt;=339),2000000,IF(AND(X16&gt;=341,X16&lt;=349),2600000,IF(AND(X16&gt;=411,X16&lt;=449),10000000,IF(AND(X16&gt;=511,X16&lt;=549),450000,"入力内容の確認")))))))),"－"),IF(AND(X16&gt;=111,X16&lt;=149),1000000*G16,IF(AND(X16&gt;=211,X16&lt;=249),300000*G16,IF(AND(X16&gt;=311,X16&lt;=319),1000000,IF(AND(X16&gt;=321,X16&lt;=329),1600000,IF(AND(X16&gt;=331,X16&lt;=339),2000000,IF(AND(X16&gt;=341,X16&lt;=349),2600000,IF(AND(X16&gt;=411,X16&lt;=449),10000000,IF(AND(X16&gt;=511,X16&lt;=549),450000,"入力内容の確認"))))))))),"－")</f>
        <v>－</v>
      </c>
      <c r="O16" s="17" t="str">
        <f t="shared" si="6"/>
        <v>－</v>
      </c>
      <c r="Q16" s="1" t="s">
        <v>77</v>
      </c>
      <c r="S16" s="18" t="str">
        <f t="shared" si="0"/>
        <v/>
      </c>
      <c r="T16" s="19" t="str">
        <f>IF(S16="","",IF(COUNTIF($R$8:S16,S16)=1,MAX($S$7:T15)+1,VLOOKUP(S16,$R$8:$S$17,2,FALSE)))</f>
        <v/>
      </c>
      <c r="U16" s="19" t="str">
        <f t="shared" si="1"/>
        <v/>
      </c>
      <c r="V16" s="20" t="str">
        <f t="shared" si="2"/>
        <v/>
      </c>
      <c r="W16" s="20" t="str">
        <f t="shared" si="7"/>
        <v/>
      </c>
      <c r="X16" s="20" t="e">
        <f t="shared" si="8"/>
        <v>#VALUE!</v>
      </c>
    </row>
    <row r="17" spans="1:24" ht="42" customHeight="1" thickBot="1" x14ac:dyDescent="0.45">
      <c r="A17" s="77"/>
      <c r="B17" s="21"/>
      <c r="C17" s="4"/>
      <c r="D17" s="4"/>
      <c r="E17" s="77"/>
      <c r="F17" s="4"/>
      <c r="G17" s="78"/>
      <c r="H17" s="22"/>
      <c r="I17" s="22"/>
      <c r="J17" s="23">
        <f>H17-I17</f>
        <v>0</v>
      </c>
      <c r="K17" s="22"/>
      <c r="L17" s="23">
        <f>ROUNDDOWN(MIN(J17,K17),-3)</f>
        <v>0</v>
      </c>
      <c r="M17" s="23">
        <f t="shared" si="5"/>
        <v>0</v>
      </c>
      <c r="N17" s="24" t="str">
        <f>IFERROR(IF(COUNTIF(X$8:X$17,X17)&gt;1,IF(COUNTIF(X$8:X17,X17)=1,IF(AND(X17&gt;=111,X17&lt;=149),1000000*G17,IF(AND(X17&gt;=211,X17&lt;=249),300000*G17,IF(AND(X17&gt;=311,X17&lt;=319),1000000,IF(AND(X17&gt;=321,X17&lt;=329),1600000,IF(AND(X17&gt;=331,X17&lt;=339),2000000,IF(AND(X17&gt;=341,X17&lt;=349),2600000,IF(AND(X17&gt;=411,X17&lt;=449),10000000,IF(AND(X17&gt;=511,X17&lt;=549),450000,"入力内容の確認")))))))),"－"),IF(AND(X17&gt;=111,X17&lt;=149),1000000*G17,IF(AND(X17&gt;=211,X17&lt;=249),300000*G17,IF(AND(X17&gt;=311,X17&lt;=319),1000000,IF(AND(X17&gt;=321,X17&lt;=329),1600000,IF(AND(X17&gt;=331,X17&lt;=339),2000000,IF(AND(X17&gt;=341,X17&lt;=349),2600000,IF(AND(X17&gt;=411,X17&lt;=449),10000000,IF(AND(X17&gt;=511,X17&lt;=549),450000,"入力内容の確認"))))))))),"－")</f>
        <v>－</v>
      </c>
      <c r="O17" s="25" t="str">
        <f t="shared" si="6"/>
        <v>－</v>
      </c>
      <c r="Q17" s="1" t="s">
        <v>78</v>
      </c>
      <c r="S17" s="18" t="str">
        <f t="shared" si="0"/>
        <v/>
      </c>
      <c r="T17" s="19" t="str">
        <f>IF(S17="","",IF(COUNTIF($R$8:S17,S17)=1,MAX($S$7:T16)+1,VLOOKUP(S17,$R$8:$S$17,2,FALSE)))</f>
        <v/>
      </c>
      <c r="U17" s="19" t="str">
        <f t="shared" si="1"/>
        <v/>
      </c>
      <c r="V17" s="20" t="str">
        <f t="shared" si="2"/>
        <v/>
      </c>
      <c r="W17" s="20" t="str">
        <f t="shared" si="7"/>
        <v/>
      </c>
      <c r="X17" s="20" t="e">
        <f t="shared" si="8"/>
        <v>#VALUE!</v>
      </c>
    </row>
    <row r="18" spans="1:24" ht="37.5" customHeight="1" thickTop="1" thickBot="1" x14ac:dyDescent="0.45">
      <c r="A18" s="66" t="s">
        <v>14</v>
      </c>
      <c r="B18" s="66"/>
      <c r="C18" s="5"/>
      <c r="D18" s="5"/>
      <c r="E18" s="5"/>
      <c r="F18" s="5"/>
      <c r="G18" s="5"/>
      <c r="H18" s="26">
        <f t="shared" ref="H18:O18" si="9">SUM(H11:H17)</f>
        <v>0</v>
      </c>
      <c r="I18" s="26">
        <f t="shared" si="9"/>
        <v>0</v>
      </c>
      <c r="J18" s="26">
        <f t="shared" si="9"/>
        <v>0</v>
      </c>
      <c r="K18" s="27">
        <f t="shared" si="9"/>
        <v>0</v>
      </c>
      <c r="L18" s="27">
        <f t="shared" si="9"/>
        <v>0</v>
      </c>
      <c r="M18" s="27">
        <f t="shared" si="9"/>
        <v>0</v>
      </c>
      <c r="N18" s="28">
        <f t="shared" si="9"/>
        <v>0</v>
      </c>
      <c r="O18" s="29">
        <f t="shared" si="9"/>
        <v>0</v>
      </c>
      <c r="Q18" s="1" t="s">
        <v>79</v>
      </c>
    </row>
    <row r="19" spans="1:24" x14ac:dyDescent="0.4">
      <c r="Q19" s="1" t="s">
        <v>80</v>
      </c>
    </row>
    <row r="20" spans="1:24" x14ac:dyDescent="0.4">
      <c r="A20" s="6" t="s">
        <v>11</v>
      </c>
      <c r="B20" s="7" t="s">
        <v>63</v>
      </c>
      <c r="C20" s="7"/>
      <c r="D20" s="7"/>
      <c r="E20" s="7"/>
      <c r="F20" s="7"/>
      <c r="G20" s="7"/>
      <c r="H20" s="7"/>
      <c r="I20" s="7"/>
      <c r="J20" s="7"/>
      <c r="K20" s="7"/>
      <c r="L20" s="7"/>
      <c r="M20" s="7"/>
      <c r="N20" s="7"/>
      <c r="O20" s="7"/>
      <c r="Q20" s="1" t="s">
        <v>9</v>
      </c>
    </row>
    <row r="21" spans="1:24" x14ac:dyDescent="0.4">
      <c r="A21" s="7"/>
      <c r="B21" s="7" t="s">
        <v>64</v>
      </c>
      <c r="C21" s="7"/>
      <c r="D21" s="7"/>
      <c r="E21" s="7"/>
      <c r="F21" s="7"/>
      <c r="G21" s="7"/>
      <c r="H21" s="7"/>
      <c r="I21" s="7"/>
      <c r="J21" s="7"/>
      <c r="K21" s="7"/>
      <c r="L21" s="7"/>
      <c r="M21" s="7"/>
      <c r="N21" s="7"/>
      <c r="O21" s="7"/>
      <c r="Q21" s="1" t="s">
        <v>8</v>
      </c>
    </row>
    <row r="22" spans="1:24" x14ac:dyDescent="0.4">
      <c r="A22" s="7"/>
      <c r="B22" s="7" t="s">
        <v>65</v>
      </c>
      <c r="C22" s="7"/>
      <c r="D22" s="7"/>
      <c r="E22" s="7"/>
      <c r="F22" s="7"/>
      <c r="G22" s="7"/>
      <c r="H22" s="7"/>
      <c r="I22" s="7"/>
      <c r="J22" s="7"/>
      <c r="K22" s="7"/>
      <c r="L22" s="7"/>
      <c r="M22" s="7"/>
      <c r="N22" s="7"/>
      <c r="O22" s="7"/>
    </row>
    <row r="23" spans="1:24" x14ac:dyDescent="0.4">
      <c r="A23" s="7"/>
      <c r="B23" s="7" t="s">
        <v>66</v>
      </c>
      <c r="C23" s="7"/>
      <c r="D23" s="7"/>
      <c r="E23" s="7"/>
      <c r="F23" s="7"/>
      <c r="G23" s="7"/>
      <c r="H23" s="7"/>
      <c r="I23" s="7"/>
      <c r="J23" s="7"/>
      <c r="K23" s="7"/>
      <c r="L23" s="7"/>
      <c r="M23" s="7"/>
      <c r="N23" s="7"/>
      <c r="O23" s="7"/>
    </row>
    <row r="24" spans="1:24" x14ac:dyDescent="0.4">
      <c r="A24" s="7"/>
      <c r="B24" s="7" t="s">
        <v>67</v>
      </c>
      <c r="C24" s="7"/>
      <c r="D24" s="7"/>
      <c r="E24" s="7"/>
      <c r="F24" s="7"/>
      <c r="G24" s="7"/>
      <c r="H24" s="7"/>
      <c r="I24" s="7"/>
      <c r="J24" s="7"/>
      <c r="K24" s="7"/>
      <c r="L24" s="7"/>
      <c r="M24" s="7"/>
      <c r="N24" s="7"/>
      <c r="O24" s="7"/>
    </row>
    <row r="25" spans="1:24" x14ac:dyDescent="0.4">
      <c r="A25" s="7"/>
      <c r="B25" s="7" t="s">
        <v>68</v>
      </c>
      <c r="C25" s="7"/>
      <c r="D25" s="7"/>
      <c r="E25" s="7"/>
      <c r="F25" s="7"/>
      <c r="G25" s="7"/>
      <c r="H25" s="7"/>
      <c r="I25" s="7"/>
      <c r="J25" s="7"/>
      <c r="K25" s="7"/>
      <c r="L25" s="7"/>
      <c r="M25" s="7"/>
      <c r="N25" s="7"/>
      <c r="O25" s="7"/>
    </row>
    <row r="26" spans="1:24" x14ac:dyDescent="0.4">
      <c r="B26" s="7" t="s">
        <v>69</v>
      </c>
      <c r="C26" s="7"/>
      <c r="D26" s="7"/>
      <c r="E26" s="7"/>
    </row>
    <row r="27" spans="1:24" x14ac:dyDescent="0.4">
      <c r="B27" s="7"/>
      <c r="C27" s="7"/>
      <c r="D27" s="7"/>
      <c r="E27" s="7"/>
    </row>
    <row r="28" spans="1:24" x14ac:dyDescent="0.4">
      <c r="V28" s="36" t="s">
        <v>49</v>
      </c>
      <c r="W28" s="36">
        <v>1</v>
      </c>
      <c r="X28" s="36">
        <v>1</v>
      </c>
    </row>
    <row r="29" spans="1:24" x14ac:dyDescent="0.4">
      <c r="V29" s="36" t="s">
        <v>50</v>
      </c>
      <c r="W29" s="36">
        <v>2</v>
      </c>
      <c r="X29" s="36">
        <v>2</v>
      </c>
    </row>
    <row r="30" spans="1:24" x14ac:dyDescent="0.4">
      <c r="V30" s="36" t="s">
        <v>51</v>
      </c>
      <c r="W30" s="36">
        <v>3</v>
      </c>
      <c r="X30" s="36">
        <v>3</v>
      </c>
    </row>
    <row r="31" spans="1:24" ht="12.75" customHeight="1" x14ac:dyDescent="0.4">
      <c r="V31" s="79" t="s">
        <v>81</v>
      </c>
      <c r="W31" s="36">
        <v>4</v>
      </c>
      <c r="X31" s="36">
        <v>4</v>
      </c>
    </row>
    <row r="32" spans="1:24" x14ac:dyDescent="0.4">
      <c r="V32" s="9" t="s">
        <v>52</v>
      </c>
      <c r="W32" s="36">
        <v>5</v>
      </c>
      <c r="X32" s="36">
        <v>5</v>
      </c>
    </row>
    <row r="33" spans="23:24" x14ac:dyDescent="0.4">
      <c r="W33" s="36"/>
      <c r="X33" s="36"/>
    </row>
  </sheetData>
  <dataConsolidate/>
  <mergeCells count="23">
    <mergeCell ref="A18:B18"/>
    <mergeCell ref="S6:S7"/>
    <mergeCell ref="T6:T7"/>
    <mergeCell ref="U6:U7"/>
    <mergeCell ref="V6:V7"/>
    <mergeCell ref="W6:W7"/>
    <mergeCell ref="X6:X7"/>
    <mergeCell ref="J6:J7"/>
    <mergeCell ref="K6:K7"/>
    <mergeCell ref="L6:L7"/>
    <mergeCell ref="M6:M7"/>
    <mergeCell ref="N6:N7"/>
    <mergeCell ref="O6:O7"/>
    <mergeCell ref="A2:O2"/>
    <mergeCell ref="H4:I4"/>
    <mergeCell ref="A6:B6"/>
    <mergeCell ref="C6:C7"/>
    <mergeCell ref="D6:D7"/>
    <mergeCell ref="E6:E7"/>
    <mergeCell ref="F6:F7"/>
    <mergeCell ref="G6:G7"/>
    <mergeCell ref="H6:H7"/>
    <mergeCell ref="I6:I7"/>
  </mergeCells>
  <phoneticPr fontId="1"/>
  <dataValidations count="2">
    <dataValidation type="list" allowBlank="1" showInputMessage="1" showErrorMessage="1" sqref="E8:E17">
      <formula1>$V$28:$V$32</formula1>
    </dataValidation>
    <dataValidation type="list" allowBlank="1" showInputMessage="1" showErrorMessage="1" sqref="A8:A17">
      <formula1>$Q$2:$Q$21</formula1>
    </dataValidation>
  </dataValidations>
  <printOptions horizontalCentered="1" verticalCentered="1"/>
  <pageMargins left="0.70866141732283472" right="0.70866141732283472" top="0.74803149606299213"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5(1-1)</vt:lpstr>
      <vt:lpstr>5(2)</vt:lpstr>
      <vt:lpstr>'5(1-1)'!Print_Area</vt:lpstr>
      <vt:lpstr>'5(2)'!Print_Area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2024-08-07T05:25:15Z</dcterms:created>
  <dcterms:modified xsi:type="dcterms:W3CDTF">2024-08-20T10:02:54Z</dcterms:modified>
</cp:coreProperties>
</file>