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6年度\01介護ロボット・ICT導入支援事業\05HP公開\"/>
    </mc:Choice>
  </mc:AlternateContent>
  <bookViews>
    <workbookView xWindow="0" yWindow="0" windowWidth="20490" windowHeight="7530"/>
  </bookViews>
  <sheets>
    <sheet name="5(1-1)" sheetId="12" r:id="rId1"/>
    <sheet name="5(2)" sheetId="11" r:id="rId2"/>
  </sheets>
  <definedNames>
    <definedName name="_xlnm.Print_Area" localSheetId="0">'5(1-1)'!$A$1:$H$24</definedName>
    <definedName name="_xlnm.Print_Area" localSheetId="1">'5(2)'!$A$1:$O$27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1" l="1"/>
  <c r="I18" i="11"/>
  <c r="H18" i="11"/>
  <c r="V17" i="11"/>
  <c r="U17" i="11"/>
  <c r="S17" i="11"/>
  <c r="T17" i="11" s="1"/>
  <c r="J17" i="11"/>
  <c r="L17" i="11" s="1"/>
  <c r="M17" i="11" s="1"/>
  <c r="V16" i="11"/>
  <c r="W16" i="11" s="1"/>
  <c r="X16" i="11" s="1"/>
  <c r="U16" i="11"/>
  <c r="S16" i="11"/>
  <c r="T16" i="11" s="1"/>
  <c r="J16" i="11"/>
  <c r="L16" i="11" s="1"/>
  <c r="M16" i="11" s="1"/>
  <c r="V15" i="11"/>
  <c r="U15" i="11"/>
  <c r="S15" i="11"/>
  <c r="T15" i="11" s="1"/>
  <c r="J15" i="11"/>
  <c r="L15" i="11" s="1"/>
  <c r="M15" i="11" s="1"/>
  <c r="V14" i="11"/>
  <c r="W14" i="11" s="1"/>
  <c r="X14" i="11" s="1"/>
  <c r="U14" i="11"/>
  <c r="S14" i="11"/>
  <c r="T14" i="11" s="1"/>
  <c r="J14" i="11"/>
  <c r="L14" i="11" s="1"/>
  <c r="M14" i="11" s="1"/>
  <c r="V13" i="11"/>
  <c r="W13" i="11" s="1"/>
  <c r="X13" i="11" s="1"/>
  <c r="U13" i="11"/>
  <c r="T13" i="11"/>
  <c r="S13" i="11"/>
  <c r="J13" i="11"/>
  <c r="J18" i="11" s="1"/>
  <c r="V12" i="11"/>
  <c r="U12" i="11"/>
  <c r="S12" i="11"/>
  <c r="T12" i="11" s="1"/>
  <c r="W12" i="11" s="1"/>
  <c r="X12" i="11" s="1"/>
  <c r="L12" i="11"/>
  <c r="M12" i="11" s="1"/>
  <c r="J12" i="11"/>
  <c r="V11" i="11"/>
  <c r="W11" i="11" s="1"/>
  <c r="X11" i="11" s="1"/>
  <c r="U11" i="11"/>
  <c r="T11" i="11"/>
  <c r="S11" i="11"/>
  <c r="J11" i="11"/>
  <c r="L11" i="11" s="1"/>
  <c r="W10" i="11"/>
  <c r="X10" i="11" s="1"/>
  <c r="V10" i="11"/>
  <c r="U10" i="11"/>
  <c r="T10" i="11"/>
  <c r="S10" i="11"/>
  <c r="L10" i="11"/>
  <c r="M10" i="11" s="1"/>
  <c r="J10" i="11"/>
  <c r="V9" i="11"/>
  <c r="U9" i="11"/>
  <c r="S9" i="11"/>
  <c r="T9" i="11" s="1"/>
  <c r="L9" i="11"/>
  <c r="M9" i="11" s="1"/>
  <c r="J9" i="11"/>
  <c r="V8" i="11"/>
  <c r="W8" i="11" s="1"/>
  <c r="X8" i="11" s="1"/>
  <c r="U8" i="11"/>
  <c r="S8" i="11"/>
  <c r="T8" i="11" s="1"/>
  <c r="J8" i="11"/>
  <c r="L8" i="11" s="1"/>
  <c r="M8" i="11" s="1"/>
  <c r="W15" i="11" l="1"/>
  <c r="X15" i="11" s="1"/>
  <c r="W17" i="11"/>
  <c r="X17" i="11" s="1"/>
  <c r="N17" i="11" s="1"/>
  <c r="O17" i="11" s="1"/>
  <c r="M11" i="11"/>
  <c r="W9" i="11"/>
  <c r="X9" i="11" s="1"/>
  <c r="N9" i="11" s="1"/>
  <c r="O9" i="11" s="1"/>
  <c r="L13" i="11"/>
  <c r="M13" i="11" s="1"/>
  <c r="N15" i="11" l="1"/>
  <c r="O15" i="11" s="1"/>
  <c r="N16" i="11"/>
  <c r="O16" i="11" s="1"/>
  <c r="N10" i="11"/>
  <c r="O10" i="11" s="1"/>
  <c r="N13" i="11"/>
  <c r="O13" i="11" s="1"/>
  <c r="N14" i="11"/>
  <c r="O14" i="11" s="1"/>
  <c r="N12" i="11"/>
  <c r="O12" i="11" s="1"/>
  <c r="L18" i="11"/>
  <c r="N11" i="11"/>
  <c r="M18" i="11"/>
  <c r="N8" i="11"/>
  <c r="O8" i="11" s="1"/>
  <c r="O11" i="11" l="1"/>
  <c r="O18" i="11" s="1"/>
  <c r="N18" i="11"/>
</calcChain>
</file>

<file path=xl/sharedStrings.xml><?xml version="1.0" encoding="utf-8"?>
<sst xmlns="http://schemas.openxmlformats.org/spreadsheetml/2006/main" count="101" uniqueCount="82">
  <si>
    <t>担当者名</t>
    <rPh sb="0" eb="3">
      <t>タントウシャ</t>
    </rPh>
    <rPh sb="3" eb="4">
      <t>メイ</t>
    </rPh>
    <phoneticPr fontId="1"/>
  </si>
  <si>
    <t>担当者連絡先</t>
    <rPh sb="0" eb="3">
      <t>タントウシャ</t>
    </rPh>
    <rPh sb="3" eb="6">
      <t>レンラクサキ</t>
    </rPh>
    <phoneticPr fontId="1"/>
  </si>
  <si>
    <t>メールアドレス</t>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</si>
  <si>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</si>
  <si>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</si>
  <si>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</si>
  <si>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</si>
  <si>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令和　　年　　月　　日</t>
    <rPh sb="0" eb="2">
      <t>レイワ</t>
    </rPh>
    <rPh sb="4" eb="5">
      <t>ネン</t>
    </rPh>
    <rPh sb="7" eb="8">
      <t>ツキ</t>
    </rPh>
    <rPh sb="10" eb="11">
      <t>ニチ</t>
    </rPh>
    <phoneticPr fontId="1"/>
  </si>
  <si>
    <t>その他</t>
    <rPh sb="2" eb="3">
      <t>タ</t>
    </rPh>
    <phoneticPr fontId="1"/>
  </si>
  <si>
    <t>居宅療養管理指導（介護予防を含む）</t>
    <rPh sb="0" eb="2">
      <t>キョタク</t>
    </rPh>
    <rPh sb="2" eb="4">
      <t>リョウヨウ</t>
    </rPh>
    <rPh sb="4" eb="6">
      <t>カンリ</t>
    </rPh>
    <rPh sb="6" eb="8">
      <t>シドウ</t>
    </rPh>
    <rPh sb="9" eb="11">
      <t>カイゴ</t>
    </rPh>
    <rPh sb="11" eb="13">
      <t>ヨボウ</t>
    </rPh>
    <rPh sb="14" eb="15">
      <t>フク</t>
    </rPh>
    <phoneticPr fontId="1"/>
  </si>
  <si>
    <t>介護老人福祉施設・地域密着型介護老人福祉施設入所者生活介護（介護予防を含む）</t>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phoneticPr fontId="1"/>
  </si>
  <si>
    <t>（注）</t>
    <rPh sb="1" eb="2">
      <t>チュウ</t>
    </rPh>
    <phoneticPr fontId="1"/>
  </si>
  <si>
    <t>居宅介護支援・介護予防支援</t>
    <rPh sb="7" eb="9">
      <t>カイゴ</t>
    </rPh>
    <rPh sb="9" eb="11">
      <t>ヨボウ</t>
    </rPh>
    <rPh sb="11" eb="13">
      <t>シエン</t>
    </rPh>
    <phoneticPr fontId="1"/>
  </si>
  <si>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</si>
  <si>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合計</t>
    <rPh sb="0" eb="2">
      <t>ゴウケイ</t>
    </rPh>
    <phoneticPr fontId="1"/>
  </si>
  <si>
    <t>短期入所生活介護・短期入所療養介護（介護予防を含む）</t>
    <rPh sb="9" eb="11">
      <t>タンキ</t>
    </rPh>
    <rPh sb="11" eb="13">
      <t>ニュウショ</t>
    </rPh>
    <rPh sb="13" eb="15">
      <t>リョウヨウ</t>
    </rPh>
    <rPh sb="15" eb="17">
      <t>カイゴ</t>
    </rPh>
    <phoneticPr fontId="1"/>
  </si>
  <si>
    <t>福祉用具貸与・特定福祉用具販売（介護予防を含む）</t>
    <rPh sb="7" eb="9">
      <t>トクテイ</t>
    </rPh>
    <rPh sb="9" eb="11">
      <t>フクシ</t>
    </rPh>
    <rPh sb="11" eb="13">
      <t>ヨウグ</t>
    </rPh>
    <rPh sb="13" eb="15">
      <t>ハンバイ</t>
    </rPh>
    <phoneticPr fontId="1"/>
  </si>
  <si>
    <t>名称</t>
    <rPh sb="0" eb="2">
      <t>メイショウ</t>
    </rPh>
    <phoneticPr fontId="1"/>
  </si>
  <si>
    <t>種別</t>
    <rPh sb="0" eb="2">
      <t>シュベツ</t>
    </rPh>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</si>
  <si>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</si>
  <si>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常勤換算の職員数（人）
B</t>
    <rPh sb="0" eb="2">
      <t>ジョウキン</t>
    </rPh>
    <rPh sb="2" eb="4">
      <t>カンサン</t>
    </rPh>
    <rPh sb="5" eb="8">
      <t>ショクインスウ</t>
    </rPh>
    <rPh sb="9" eb="10">
      <t>ニン</t>
    </rPh>
    <phoneticPr fontId="1"/>
  </si>
  <si>
    <t>定員数（人）
A</t>
    <rPh sb="0" eb="3">
      <t>テイインスウ</t>
    </rPh>
    <rPh sb="4" eb="5">
      <t>ニン</t>
    </rPh>
    <phoneticPr fontId="1"/>
  </si>
  <si>
    <t>介護サービス事業所の種別・名称</t>
    <rPh sb="0" eb="2">
      <t>カイゴ</t>
    </rPh>
    <rPh sb="6" eb="9">
      <t>ジギョウショ</t>
    </rPh>
    <rPh sb="10" eb="12">
      <t>シュベツ</t>
    </rPh>
    <rPh sb="13" eb="15">
      <t>メイショウ</t>
    </rPh>
    <phoneticPr fontId="1"/>
  </si>
  <si>
    <t>単位（円）</t>
    <rPh sb="0" eb="2">
      <t>タンイ</t>
    </rPh>
    <rPh sb="3" eb="4">
      <t>エン</t>
    </rPh>
    <phoneticPr fontId="1"/>
  </si>
  <si>
    <t>法人（事業者）名</t>
    <rPh sb="0" eb="2">
      <t>ホウジン</t>
    </rPh>
    <rPh sb="3" eb="6">
      <t>ジギョウシャ</t>
    </rPh>
    <rPh sb="7" eb="8">
      <t>メイ</t>
    </rPh>
    <phoneticPr fontId="1"/>
  </si>
  <si>
    <t>訪問入浴介護（介護予防を含む）</t>
    <rPh sb="7" eb="9">
      <t>カイゴ</t>
    </rPh>
    <rPh sb="9" eb="11">
      <t>ヨボウ</t>
    </rPh>
    <rPh sb="12" eb="13">
      <t>フク</t>
    </rPh>
    <phoneticPr fontId="1"/>
  </si>
  <si>
    <t>訪問介護・夜間対応型訪問介護</t>
    <rPh sb="5" eb="7">
      <t>ヤカン</t>
    </rPh>
    <rPh sb="7" eb="10">
      <t>タイオウガタ</t>
    </rPh>
    <rPh sb="10" eb="12">
      <t>ホウモン</t>
    </rPh>
    <rPh sb="12" eb="14">
      <t>カイゴ</t>
    </rPh>
    <phoneticPr fontId="1"/>
  </si>
  <si>
    <t>サービス種別</t>
    <rPh sb="4" eb="6">
      <t>シュベツ</t>
    </rPh>
    <phoneticPr fontId="1"/>
  </si>
  <si>
    <t>導入後の課題と対応策</t>
    <rPh sb="0" eb="2">
      <t>ドウニュウ</t>
    </rPh>
    <rPh sb="2" eb="3">
      <t>ゴ</t>
    </rPh>
    <rPh sb="4" eb="6">
      <t>カダイ</t>
    </rPh>
    <rPh sb="7" eb="10">
      <t>タイオウサク</t>
    </rPh>
    <phoneticPr fontId="1"/>
  </si>
  <si>
    <t>機器の使用により当該業務に係る職員１人当たりの介護時間は
どの程度短縮されましたか。　⇒１日当たり約（　　　　　）分</t>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5" eb="46">
      <t>ニチ</t>
    </rPh>
    <rPh sb="46" eb="47">
      <t>ア</t>
    </rPh>
    <rPh sb="49" eb="50">
      <t>ヤク</t>
    </rPh>
    <rPh sb="57" eb="58">
      <t>フン</t>
    </rPh>
    <phoneticPr fontId="1"/>
  </si>
  <si>
    <t>導入効果※</t>
    <rPh sb="0" eb="2">
      <t>ドウニュウ</t>
    </rPh>
    <rPh sb="2" eb="4">
      <t>コウカ</t>
    </rPh>
    <phoneticPr fontId="1"/>
  </si>
  <si>
    <t xml:space="preserve">使用状況
</t>
    <rPh sb="0" eb="2">
      <t>シヨウ</t>
    </rPh>
    <rPh sb="2" eb="4">
      <t>ジョウキョウ</t>
    </rPh>
    <phoneticPr fontId="1"/>
  </si>
  <si>
    <t>導入効果の報告</t>
    <rPh sb="0" eb="2">
      <t>ドウニュウ</t>
    </rPh>
    <rPh sb="2" eb="4">
      <t>コウカ</t>
    </rPh>
    <rPh sb="5" eb="7">
      <t>ホウコク</t>
    </rPh>
    <phoneticPr fontId="1"/>
  </si>
  <si>
    <t>導入時期</t>
    <rPh sb="0" eb="2">
      <t>ドウニュウ</t>
    </rPh>
    <rPh sb="2" eb="4">
      <t>ジキ</t>
    </rPh>
    <phoneticPr fontId="1"/>
  </si>
  <si>
    <t>導入台数</t>
    <rPh sb="0" eb="2">
      <t>ドウニュウ</t>
    </rPh>
    <rPh sb="2" eb="4">
      <t>ダイスウ</t>
    </rPh>
    <phoneticPr fontId="1"/>
  </si>
  <si>
    <t>対象機器名</t>
    <rPh sb="0" eb="2">
      <t>タイショウ</t>
    </rPh>
    <rPh sb="2" eb="5">
      <t>キキメイ</t>
    </rPh>
    <phoneticPr fontId="1"/>
  </si>
  <si>
    <t>令和　　年度介護ロボット・ICT導入支援事業実績報告</t>
    <rPh sb="0" eb="2">
      <t>レイワ</t>
    </rPh>
    <rPh sb="22" eb="24">
      <t>ジッセキ</t>
    </rPh>
    <rPh sb="24" eb="26">
      <t>ホウコク</t>
    </rPh>
    <phoneticPr fontId="1"/>
  </si>
  <si>
    <t>様式第５号別紙（１－１）</t>
    <rPh sb="0" eb="2">
      <t>ヨウシキ</t>
    </rPh>
    <rPh sb="2" eb="3">
      <t>ダイ</t>
    </rPh>
    <rPh sb="4" eb="5">
      <t>ゴウ</t>
    </rPh>
    <rPh sb="5" eb="7">
      <t>ベッシ</t>
    </rPh>
    <phoneticPr fontId="1"/>
  </si>
  <si>
    <t>※導入によって得られた効果に関するデータを客観的な評価指標に基づいて示すこと。
例）介護時間の短縮、直接・間接負担の軽減効果、介護従事者の満足度、日々の活用状況が確認出来る日誌等を用いるなど他の介護施設等の参考となるべき内容</t>
    <phoneticPr fontId="1"/>
  </si>
  <si>
    <t>令和　　年度介護ロボット・ICT導入支援事業補助金所要額精算調書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セイサン</t>
    </rPh>
    <rPh sb="30" eb="32">
      <t>チョウショ</t>
    </rPh>
    <phoneticPr fontId="1"/>
  </si>
  <si>
    <t>様式第５号別紙（２）</t>
    <rPh sb="0" eb="2">
      <t>ヨウシキ</t>
    </rPh>
    <rPh sb="2" eb="3">
      <t>ダイ</t>
    </rPh>
    <rPh sb="4" eb="5">
      <t>ゴウ</t>
    </rPh>
    <rPh sb="5" eb="7">
      <t>ベッシ</t>
    </rPh>
    <phoneticPr fontId="1"/>
  </si>
  <si>
    <t>※本書は法人で１枚作成願います。</t>
    <rPh sb="1" eb="3">
      <t>ホンショ</t>
    </rPh>
    <rPh sb="4" eb="6">
      <t>ホウジン</t>
    </rPh>
    <rPh sb="8" eb="9">
      <t>マイ</t>
    </rPh>
    <rPh sb="9" eb="11">
      <t>サクセイ</t>
    </rPh>
    <rPh sb="11" eb="12">
      <t>ネガ</t>
    </rPh>
    <phoneticPr fontId="1"/>
  </si>
  <si>
    <t>事業区分
C</t>
    <rPh sb="0" eb="4">
      <t>ジギョウクブン</t>
    </rPh>
    <phoneticPr fontId="1"/>
  </si>
  <si>
    <t>参考①</t>
    <rPh sb="0" eb="2">
      <t>サンコウ</t>
    </rPh>
    <phoneticPr fontId="1"/>
  </si>
  <si>
    <t>参考②</t>
    <rPh sb="0" eb="2">
      <t>サンコウ</t>
    </rPh>
    <phoneticPr fontId="1"/>
  </si>
  <si>
    <t>参考③</t>
    <rPh sb="0" eb="2">
      <t>サンコウ</t>
    </rPh>
    <phoneticPr fontId="1"/>
  </si>
  <si>
    <t>参考④</t>
    <rPh sb="0" eb="2">
      <t>サンコウ</t>
    </rPh>
    <phoneticPr fontId="1"/>
  </si>
  <si>
    <t>参考⑤</t>
    <rPh sb="0" eb="2">
      <t>サンコウ</t>
    </rPh>
    <phoneticPr fontId="1"/>
  </si>
  <si>
    <t>参考⑥</t>
    <rPh sb="0" eb="2">
      <t>サンコウ</t>
    </rPh>
    <phoneticPr fontId="1"/>
  </si>
  <si>
    <t>介護ロボット（移乗介助・入浴支援）
その他に該当する機器</t>
    <rPh sb="0" eb="2">
      <t>カイゴ</t>
    </rPh>
    <rPh sb="7" eb="11">
      <t>イジョウカイジョ</t>
    </rPh>
    <rPh sb="12" eb="16">
      <t>ニュウヨクシエン</t>
    </rPh>
    <rPh sb="20" eb="21">
      <t>タ</t>
    </rPh>
    <rPh sb="22" eb="24">
      <t>ガイトウ</t>
    </rPh>
    <rPh sb="26" eb="28">
      <t>キキ</t>
    </rPh>
    <phoneticPr fontId="1"/>
  </si>
  <si>
    <t>介護ロボット（見守り機器等）</t>
    <rPh sb="0" eb="2">
      <t>カイゴ</t>
    </rPh>
    <rPh sb="7" eb="9">
      <t>ミマモ</t>
    </rPh>
    <rPh sb="10" eb="13">
      <t>キキトウ</t>
    </rPh>
    <phoneticPr fontId="1"/>
  </si>
  <si>
    <t>ICT等導入</t>
    <rPh sb="3" eb="4">
      <t>トウ</t>
    </rPh>
    <rPh sb="4" eb="6">
      <t>ドウニュウ</t>
    </rPh>
    <phoneticPr fontId="1"/>
  </si>
  <si>
    <t>業務改善支援</t>
    <rPh sb="0" eb="6">
      <t>ギョウムカイゼンシエン</t>
    </rPh>
    <phoneticPr fontId="1"/>
  </si>
  <si>
    <t>機器名
D</t>
    <rPh sb="0" eb="2">
      <t>キキ</t>
    </rPh>
    <rPh sb="2" eb="3">
      <t>メイ</t>
    </rPh>
    <phoneticPr fontId="1"/>
  </si>
  <si>
    <t>導入台数
E</t>
    <rPh sb="0" eb="2">
      <t>ドウニュウ</t>
    </rPh>
    <rPh sb="2" eb="4">
      <t>ダイスウ</t>
    </rPh>
    <phoneticPr fontId="1"/>
  </si>
  <si>
    <t>総事業費
F</t>
    <rPh sb="0" eb="3">
      <t>ソウジギョウ</t>
    </rPh>
    <rPh sb="3" eb="4">
      <t>ヒ</t>
    </rPh>
    <phoneticPr fontId="1"/>
  </si>
  <si>
    <t>寄付金その他の収入額
G</t>
    <rPh sb="0" eb="3">
      <t>キフキン</t>
    </rPh>
    <rPh sb="5" eb="6">
      <t>タ</t>
    </rPh>
    <rPh sb="7" eb="10">
      <t>シュウニュウガク</t>
    </rPh>
    <phoneticPr fontId="1"/>
  </si>
  <si>
    <t>差引額
H（F－G）</t>
    <rPh sb="0" eb="3">
      <t>サシヒキガク</t>
    </rPh>
    <phoneticPr fontId="1"/>
  </si>
  <si>
    <t>対象経費の
支出額
I</t>
    <rPh sb="0" eb="2">
      <t>タイショウ</t>
    </rPh>
    <rPh sb="2" eb="4">
      <t>ケイヒ</t>
    </rPh>
    <rPh sb="6" eb="8">
      <t>シシュツ</t>
    </rPh>
    <phoneticPr fontId="1"/>
  </si>
  <si>
    <t>補助基本額
J</t>
    <rPh sb="0" eb="2">
      <t>ホジョ</t>
    </rPh>
    <rPh sb="2" eb="5">
      <t>キホンガク</t>
    </rPh>
    <phoneticPr fontId="1"/>
  </si>
  <si>
    <t>J欄の額に
補助率（3/4）を
乗じた額
K</t>
    <phoneticPr fontId="1"/>
  </si>
  <si>
    <t>補助上限
L</t>
    <rPh sb="0" eb="2">
      <t>ホジョ</t>
    </rPh>
    <rPh sb="2" eb="4">
      <t>ジョウゲン</t>
    </rPh>
    <phoneticPr fontId="1"/>
  </si>
  <si>
    <t>補助所要額
M</t>
    <rPh sb="0" eb="2">
      <t>ホジョ</t>
    </rPh>
    <rPh sb="2" eb="5">
      <t>ショヨウガク</t>
    </rPh>
    <phoneticPr fontId="1"/>
  </si>
  <si>
    <t>１　介護サービス事業所ごと、複数の事業区分で申請する場合はさらに事業区分ごとに、行を分けて記入すること。</t>
    <rPh sb="2" eb="4">
      <t>カイゴ</t>
    </rPh>
    <rPh sb="8" eb="11">
      <t>ジギョウショ</t>
    </rPh>
    <rPh sb="14" eb="16">
      <t>フクスウ</t>
    </rPh>
    <rPh sb="17" eb="21">
      <t>ジギョウクブン</t>
    </rPh>
    <rPh sb="22" eb="24">
      <t>シンセイ</t>
    </rPh>
    <rPh sb="26" eb="28">
      <t>バアイ</t>
    </rPh>
    <rPh sb="32" eb="36">
      <t>ジギョウクブン</t>
    </rPh>
    <rPh sb="40" eb="41">
      <t>ギョウ</t>
    </rPh>
    <rPh sb="42" eb="43">
      <t>ワ</t>
    </rPh>
    <rPh sb="45" eb="47">
      <t>キニュウ</t>
    </rPh>
    <phoneticPr fontId="1"/>
  </si>
  <si>
    <t>２　１つの事業区分で複数の分類の機器等を導入する場合、１行にまとめて記入すること。</t>
    <rPh sb="5" eb="9">
      <t>ジギョウクブン</t>
    </rPh>
    <rPh sb="10" eb="12">
      <t>フクスウ</t>
    </rPh>
    <rPh sb="13" eb="15">
      <t>ブンルイ</t>
    </rPh>
    <rPh sb="16" eb="18">
      <t>キキ</t>
    </rPh>
    <rPh sb="18" eb="19">
      <t>トウ</t>
    </rPh>
    <rPh sb="20" eb="22">
      <t>ドウニュウ</t>
    </rPh>
    <rPh sb="24" eb="26">
      <t>バアイ</t>
    </rPh>
    <rPh sb="28" eb="29">
      <t>ギョウ</t>
    </rPh>
    <rPh sb="34" eb="36">
      <t>キニュウ</t>
    </rPh>
    <phoneticPr fontId="1"/>
  </si>
  <si>
    <t>３　J欄にはH欄とI欄を比較していずれか少ない方の額を記載することとし、千円未満の端数が生じた場合は切り捨てること。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</si>
  <si>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４　K欄に千円未満の端数が生じた場合は切り捨てること。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</si>
  <si>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５　L欄には、要綱第２条第２項第１号に掲げる事業については、１機器（台）あたりの補助上限額×導入台数を記載すること。同項第２号に掲げる事業については、要綱別表第２に定める職員数に応じた補助上限額を記載すること。</t>
    <rPh sb="3" eb="4">
      <t>ラン</t>
    </rPh>
    <rPh sb="7" eb="9">
      <t>ヨウコウ</t>
    </rPh>
    <rPh sb="9" eb="10">
      <t>ダイ</t>
    </rPh>
    <rPh sb="11" eb="12">
      <t>ジョウ</t>
    </rPh>
    <rPh sb="12" eb="13">
      <t>ダイ</t>
    </rPh>
    <rPh sb="14" eb="15">
      <t>コウ</t>
    </rPh>
    <rPh sb="15" eb="16">
      <t>ダイ</t>
    </rPh>
    <rPh sb="17" eb="18">
      <t>ゴウ</t>
    </rPh>
    <rPh sb="19" eb="20">
      <t>カカ</t>
    </rPh>
    <rPh sb="22" eb="24">
      <t>ジギョウ</t>
    </rPh>
    <rPh sb="31" eb="33">
      <t>キキ</t>
    </rPh>
    <rPh sb="34" eb="35">
      <t>ダイ</t>
    </rPh>
    <rPh sb="40" eb="42">
      <t>ホジョ</t>
    </rPh>
    <rPh sb="42" eb="44">
      <t>ジョウゲン</t>
    </rPh>
    <rPh sb="44" eb="45">
      <t>ガク</t>
    </rPh>
    <rPh sb="46" eb="48">
      <t>ドウニュウ</t>
    </rPh>
    <rPh sb="48" eb="50">
      <t>ダイスウ</t>
    </rPh>
    <rPh sb="58" eb="59">
      <t>ドウ</t>
    </rPh>
    <rPh sb="59" eb="60">
      <t>コウ</t>
    </rPh>
    <rPh sb="60" eb="61">
      <t>ダイ</t>
    </rPh>
    <rPh sb="62" eb="63">
      <t>ゴウ</t>
    </rPh>
    <rPh sb="64" eb="65">
      <t>カカ</t>
    </rPh>
    <rPh sb="67" eb="69">
      <t>ジギョウ</t>
    </rPh>
    <rPh sb="75" eb="77">
      <t>ヨウコウ</t>
    </rPh>
    <rPh sb="77" eb="79">
      <t>ベッピョウ</t>
    </rPh>
    <rPh sb="79" eb="80">
      <t>ダイ</t>
    </rPh>
    <rPh sb="82" eb="83">
      <t>サダ</t>
    </rPh>
    <rPh sb="85" eb="88">
      <t>ショクインスウ</t>
    </rPh>
    <rPh sb="89" eb="90">
      <t>オウ</t>
    </rPh>
    <rPh sb="92" eb="97">
      <t>ホジョジョウゲンガク</t>
    </rPh>
    <rPh sb="98" eb="100">
      <t>キサイ</t>
    </rPh>
    <phoneticPr fontId="1"/>
  </si>
  <si>
    <t>　　同項第３号に掲げる事業については１０，０００千円、同項第４号に掲げる事業については４５０千円をそれぞれ記載すること。</t>
    <rPh sb="2" eb="3">
      <t>ドウ</t>
    </rPh>
    <rPh sb="8" eb="9">
      <t>カカ</t>
    </rPh>
    <rPh sb="11" eb="13">
      <t>ジギョウ</t>
    </rPh>
    <rPh sb="24" eb="25">
      <t>チ</t>
    </rPh>
    <rPh sb="25" eb="26">
      <t>エン</t>
    </rPh>
    <rPh sb="27" eb="28">
      <t>ドウ</t>
    </rPh>
    <rPh sb="28" eb="29">
      <t>コウ</t>
    </rPh>
    <rPh sb="29" eb="30">
      <t>ダイ</t>
    </rPh>
    <rPh sb="31" eb="32">
      <t>ゴウ</t>
    </rPh>
    <rPh sb="33" eb="34">
      <t>カカ</t>
    </rPh>
    <rPh sb="36" eb="38">
      <t>ジギョウ</t>
    </rPh>
    <rPh sb="46" eb="47">
      <t>チ</t>
    </rPh>
    <rPh sb="47" eb="48">
      <t>エン</t>
    </rPh>
    <rPh sb="53" eb="55">
      <t>キサイ</t>
    </rPh>
    <phoneticPr fontId="1"/>
  </si>
  <si>
    <r>
      <t>６　M欄にはK欄の額とJ欄の額を比較していずれか少ない方の額を記載すること。</t>
    </r>
    <r>
      <rPr>
        <u/>
        <sz val="9"/>
        <color rgb="FFFF0000"/>
        <rFont val="ＭＳ Ｐゴシック"/>
        <family val="3"/>
        <charset val="128"/>
      </rPr>
      <t/>
    </r>
    <rPh sb="3" eb="4">
      <t>ラン</t>
    </rPh>
    <rPh sb="7" eb="8">
      <t>ラン</t>
    </rPh>
    <rPh sb="9" eb="10">
      <t>ガク</t>
    </rPh>
    <rPh sb="12" eb="13">
      <t>ラン</t>
    </rPh>
    <rPh sb="14" eb="15">
      <t>ガク</t>
    </rPh>
    <rPh sb="16" eb="18">
      <t>ヒカク</t>
    </rPh>
    <rPh sb="24" eb="25">
      <t>スク</t>
    </rPh>
    <rPh sb="27" eb="28">
      <t>ホウ</t>
    </rPh>
    <rPh sb="29" eb="30">
      <t>ガク</t>
    </rPh>
    <rPh sb="31" eb="33">
      <t>キサイ</t>
    </rPh>
    <phoneticPr fontId="1"/>
  </si>
  <si>
    <t>※本書は介護サービス事業所ごとに作成願います。</t>
    <phoneticPr fontId="1"/>
  </si>
  <si>
    <t>訪問看護（介護予防を含む）</t>
  </si>
  <si>
    <t>訪問リハビリテーション（介護予防を含む）</t>
  </si>
  <si>
    <t>通所リハビリテーション（介護予防を含む）</t>
  </si>
  <si>
    <t>認知症対応型共同生活介護</t>
  </si>
  <si>
    <t>介護老人保健施設</t>
  </si>
  <si>
    <t>介護療養型医療施設</t>
  </si>
  <si>
    <t>介護医療院</t>
  </si>
  <si>
    <t>小規模多機能型居宅介護</t>
  </si>
  <si>
    <t>定期巡回・随時対応型訪問介護看護</t>
  </si>
  <si>
    <t>看護小規模多機能型居宅介護</t>
  </si>
  <si>
    <t>パッケージ型導入
見守り導入通信環境整備</t>
    <rPh sb="5" eb="6">
      <t>ガタ</t>
    </rPh>
    <rPh sb="6" eb="8">
      <t>ドウニュウ</t>
    </rPh>
    <rPh sb="9" eb="11">
      <t>ミマモ</t>
    </rPh>
    <rPh sb="12" eb="14">
      <t>ドウニュウ</t>
    </rPh>
    <rPh sb="14" eb="20">
      <t>ツウシンカンキョウセイビ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</si>
</sst>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0"/>
      <color rgb="FF000000"/>
      <name val="Times New Roman"/>
      <family val="1"/>
    </font>
    <font>
      <sz val="10"/>
      <name val="ＭＳ Ｐゴシック"/>
      <family val="3"/>
      <charset val="128"/>
    </font>
    <font>
      <u/>
      <sz val="9"/>
      <color rgb="FFFF0000"/>
      <name val="ＭＳ Ｐゴシック"/>
      <family val="3"/>
      <charset val="128"/>
    </font>
    <font>
      <sz val="11"/>
      <color theme="1"/>
      <name val="游ゴシック"/>
      <family val="2"/>
      <charset val="128"/>
      <scheme val="minor"/>
    </font>
    <font>
      <sz val="11"/>
      <name val="HG丸ｺﾞｼｯｸM-PRO"/>
      <family val="3"/>
      <charset val="128"/>
    </font>
    <font>
      <sz val="9"/>
      <name val="HG丸ｺﾞｼｯｸM-PRO"/>
      <family val="3"/>
      <charset val="128"/>
    </font>
    <font>
      <sz val="8"/>
      <name val="ＭＳ Ｐゴシック"/>
      <family val="3"/>
      <charset val="128"/>
    </font>
    <font>
      <sz val="8"/>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0" fontId="4" fillId="0" borderId="0"/>
    <xf numFmtId="38" fontId="7"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2" borderId="1" xfId="0" applyFont="1" applyFill="1" applyBorder="1">
      <alignment vertical="center"/>
    </xf>
    <xf numFmtId="0" fontId="2" fillId="2" borderId="18" xfId="0" applyFont="1" applyFill="1" applyBorder="1">
      <alignment vertical="center"/>
    </xf>
    <xf numFmtId="0" fontId="2" fillId="0" borderId="16" xfId="0" applyFont="1" applyBorder="1">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8"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38" fontId="2" fillId="2" borderId="1" xfId="2" applyFont="1" applyFill="1" applyBorder="1">
      <alignment vertical="center"/>
    </xf>
    <xf numFmtId="38" fontId="2" fillId="0" borderId="1" xfId="2" applyFont="1" applyBorder="1">
      <alignment vertical="center"/>
    </xf>
    <xf numFmtId="38" fontId="2" fillId="0" borderId="2" xfId="2" applyFont="1" applyBorder="1">
      <alignment vertical="center"/>
    </xf>
    <xf numFmtId="38" fontId="2" fillId="0" borderId="2" xfId="2" applyFont="1" applyFill="1" applyBorder="1" applyAlignment="1">
      <alignment vertical="center" shrinkToFit="1"/>
    </xf>
    <xf numFmtId="38" fontId="2" fillId="0" borderId="19" xfId="2" applyFont="1" applyBorder="1">
      <alignment vertical="center"/>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2" fillId="2" borderId="18" xfId="0" applyFont="1" applyFill="1" applyBorder="1" applyAlignment="1">
      <alignment horizontal="center" vertical="center" wrapText="1"/>
    </xf>
    <xf numFmtId="38" fontId="2" fillId="2" borderId="18" xfId="2" applyFont="1" applyFill="1" applyBorder="1">
      <alignment vertical="center"/>
    </xf>
    <xf numFmtId="38" fontId="2" fillId="0" borderId="18" xfId="2" applyFont="1" applyBorder="1">
      <alignment vertical="center"/>
    </xf>
    <xf numFmtId="38" fontId="2" fillId="0" borderId="5" xfId="2" applyFont="1" applyFill="1" applyBorder="1" applyAlignment="1">
      <alignment vertical="center" shrinkToFit="1"/>
    </xf>
    <xf numFmtId="38" fontId="2" fillId="0" borderId="17" xfId="2" applyFont="1" applyBorder="1">
      <alignment vertical="center"/>
    </xf>
    <xf numFmtId="38" fontId="2" fillId="0" borderId="14" xfId="2" applyFont="1" applyBorder="1">
      <alignment vertical="center"/>
    </xf>
    <xf numFmtId="38" fontId="2" fillId="0" borderId="11" xfId="2" applyFont="1" applyBorder="1">
      <alignment vertical="center"/>
    </xf>
    <xf numFmtId="38" fontId="2" fillId="0" borderId="21" xfId="2" applyFont="1" applyBorder="1">
      <alignment vertical="center"/>
    </xf>
    <xf numFmtId="38" fontId="2" fillId="0" borderId="15" xfId="2" applyFont="1" applyBorder="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11" fillId="0" borderId="0" xfId="0" applyFont="1" applyAlignment="1">
      <alignment horizontal="center" vertical="center"/>
    </xf>
    <xf numFmtId="0" fontId="8" fillId="0" borderId="0" xfId="0" applyNumberFormat="1" applyFont="1" applyBorder="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right" vertical="center"/>
    </xf>
    <xf numFmtId="0" fontId="2" fillId="0" borderId="1"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14"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2" fillId="2" borderId="1" xfId="0" applyFont="1" applyFill="1" applyBorder="1" applyAlignment="1">
      <alignment horizontal="right" vertical="center"/>
    </xf>
    <xf numFmtId="0" fontId="2" fillId="2" borderId="18" xfId="0" applyFont="1" applyFill="1" applyBorder="1" applyAlignment="1">
      <alignment horizontal="center" vertical="center" wrapText="1" shrinkToFit="1"/>
    </xf>
    <xf numFmtId="0" fontId="2" fillId="2" borderId="18" xfId="0" applyFont="1" applyFill="1" applyBorder="1" applyAlignment="1">
      <alignment horizontal="right" vertical="center"/>
    </xf>
    <xf numFmtId="0" fontId="8" fillId="0" borderId="0" xfId="0" applyNumberFormat="1"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abSelected="1" view="pageBreakPreview" zoomScaleNormal="100" zoomScaleSheetLayoutView="100" workbookViewId="0">
      <selection activeCell="A9" sqref="A9:B9"/>
    </sheetView>
  </sheetViews>
  <sheetFormatPr defaultRowHeight="13.5" x14ac:dyDescent="0.4"/>
  <cols>
    <col min="1" max="1" width="9" style="1"/>
    <col min="2" max="2" width="10.25" style="1" customWidth="1"/>
    <col min="3" max="3" width="13.875" style="1" customWidth="1"/>
    <col min="4" max="4" width="8" style="1" customWidth="1"/>
    <col min="5" max="5" width="13.25" style="1" customWidth="1"/>
    <col min="6" max="7" width="9" style="1"/>
    <col min="8" max="8" width="14" style="1" customWidth="1"/>
    <col min="9" max="9" width="9" style="1"/>
    <col min="10" max="10" width="0" style="1" hidden="1" customWidth="1"/>
    <col min="11" max="11" width="9" style="1" customWidth="1"/>
    <col min="12" max="16384" width="9" style="1"/>
  </cols>
  <sheetData>
    <row r="1" spans="1:10" x14ac:dyDescent="0.4">
      <c r="A1" s="1" t="s">
        <v>37</v>
      </c>
      <c r="E1" s="55" t="s">
        <v>70</v>
      </c>
      <c r="F1" s="55"/>
      <c r="G1" s="55"/>
      <c r="H1" s="55"/>
      <c r="J1" s="1" t="s">
        <v>26</v>
      </c>
    </row>
    <row r="2" spans="1:10" x14ac:dyDescent="0.4">
      <c r="A2" s="42" t="s">
        <v>36</v>
      </c>
      <c r="B2" s="42"/>
      <c r="C2" s="42"/>
      <c r="D2" s="42"/>
      <c r="E2" s="42"/>
      <c r="F2" s="42"/>
      <c r="G2" s="42"/>
      <c r="H2" s="42"/>
      <c r="J2" s="1" t="s">
        <v>25</v>
      </c>
    </row>
    <row r="3" spans="1:10" x14ac:dyDescent="0.4">
      <c r="J3" s="1" t="s">
        <v>71</v>
      </c>
    </row>
    <row r="4" spans="1:10" x14ac:dyDescent="0.4">
      <c r="F4" s="1" t="s">
        <v>0</v>
      </c>
      <c r="J4" s="1" t="s">
        <v>72</v>
      </c>
    </row>
    <row r="5" spans="1:10" x14ac:dyDescent="0.4">
      <c r="F5" s="1" t="s">
        <v>1</v>
      </c>
      <c r="J5" s="1" t="s">
        <v>19</v>
      </c>
    </row>
    <row r="6" spans="1:10" x14ac:dyDescent="0.4">
      <c r="F6" s="1" t="s">
        <v>2</v>
      </c>
      <c r="J6" s="1" t="s">
        <v>73</v>
      </c>
    </row>
    <row r="7" spans="1:10" x14ac:dyDescent="0.4">
      <c r="J7" s="1" t="s">
        <v>16</v>
      </c>
    </row>
    <row r="8" spans="1:10" ht="18.75" customHeight="1" x14ac:dyDescent="0.4">
      <c r="A8" s="47" t="s">
        <v>3</v>
      </c>
      <c r="B8" s="47"/>
      <c r="C8" s="43" t="s">
        <v>4</v>
      </c>
      <c r="D8" s="46"/>
      <c r="E8" s="47" t="s">
        <v>5</v>
      </c>
      <c r="F8" s="47"/>
      <c r="G8" s="47"/>
      <c r="H8" s="39" t="s">
        <v>6</v>
      </c>
      <c r="I8" s="2"/>
      <c r="J8" s="1" t="s">
        <v>15</v>
      </c>
    </row>
    <row r="9" spans="1:10" ht="36.75" customHeight="1" x14ac:dyDescent="0.4">
      <c r="A9" s="56"/>
      <c r="B9" s="56"/>
      <c r="C9" s="43"/>
      <c r="D9" s="44"/>
      <c r="E9" s="43"/>
      <c r="F9" s="46"/>
      <c r="G9" s="44"/>
      <c r="H9" s="33"/>
      <c r="J9" s="1" t="s">
        <v>74</v>
      </c>
    </row>
    <row r="10" spans="1:10" ht="10.5" customHeight="1" x14ac:dyDescent="0.4">
      <c r="A10" s="34"/>
      <c r="B10" s="34"/>
      <c r="C10" s="34"/>
      <c r="D10" s="34"/>
      <c r="E10" s="34"/>
      <c r="F10" s="38"/>
      <c r="G10" s="38"/>
      <c r="H10" s="2"/>
      <c r="J10" s="1" t="s">
        <v>13</v>
      </c>
    </row>
    <row r="11" spans="1:10" ht="19.5" customHeight="1" x14ac:dyDescent="0.4">
      <c r="A11" s="43" t="s">
        <v>35</v>
      </c>
      <c r="B11" s="46"/>
      <c r="C11" s="46"/>
      <c r="D11" s="44"/>
      <c r="E11" s="43" t="s">
        <v>34</v>
      </c>
      <c r="F11" s="44"/>
      <c r="G11" s="43" t="s">
        <v>33</v>
      </c>
      <c r="H11" s="44"/>
      <c r="J11" s="1" t="s">
        <v>12</v>
      </c>
    </row>
    <row r="12" spans="1:10" ht="35.25" customHeight="1" x14ac:dyDescent="0.4">
      <c r="A12" s="47"/>
      <c r="B12" s="47"/>
      <c r="C12" s="47"/>
      <c r="D12" s="47"/>
      <c r="E12" s="45"/>
      <c r="F12" s="45"/>
      <c r="G12" s="45" t="s">
        <v>7</v>
      </c>
      <c r="H12" s="45"/>
      <c r="J12" s="1" t="s">
        <v>10</v>
      </c>
    </row>
    <row r="13" spans="1:10" ht="19.5" customHeight="1" x14ac:dyDescent="0.4">
      <c r="A13" s="56" t="s">
        <v>32</v>
      </c>
      <c r="B13" s="56"/>
      <c r="C13" s="56"/>
      <c r="D13" s="56"/>
      <c r="E13" s="56"/>
      <c r="F13" s="56"/>
      <c r="G13" s="56"/>
      <c r="H13" s="56"/>
      <c r="J13" s="1" t="s">
        <v>75</v>
      </c>
    </row>
    <row r="14" spans="1:10" ht="35.25" customHeight="1" x14ac:dyDescent="0.4">
      <c r="A14" s="48" t="s">
        <v>31</v>
      </c>
      <c r="B14" s="48"/>
      <c r="C14" s="57"/>
      <c r="D14" s="58"/>
      <c r="E14" s="58"/>
      <c r="F14" s="58"/>
      <c r="G14" s="58"/>
      <c r="H14" s="59"/>
      <c r="J14" s="1" t="s">
        <v>76</v>
      </c>
    </row>
    <row r="15" spans="1:10" ht="35.25" customHeight="1" x14ac:dyDescent="0.4">
      <c r="A15" s="48"/>
      <c r="B15" s="48"/>
      <c r="C15" s="60"/>
      <c r="D15" s="61"/>
      <c r="E15" s="61"/>
      <c r="F15" s="61"/>
      <c r="G15" s="61"/>
      <c r="H15" s="62"/>
      <c r="J15" s="1" t="s">
        <v>77</v>
      </c>
    </row>
    <row r="16" spans="1:10" ht="35.25" customHeight="1" x14ac:dyDescent="0.4">
      <c r="A16" s="48"/>
      <c r="B16" s="48"/>
      <c r="C16" s="63"/>
      <c r="D16" s="64"/>
      <c r="E16" s="64"/>
      <c r="F16" s="64"/>
      <c r="G16" s="64"/>
      <c r="H16" s="65"/>
      <c r="J16" s="1" t="s">
        <v>78</v>
      </c>
    </row>
    <row r="17" spans="1:10" ht="35.25" customHeight="1" x14ac:dyDescent="0.4">
      <c r="A17" s="49" t="s">
        <v>30</v>
      </c>
      <c r="B17" s="50"/>
      <c r="C17" s="57"/>
      <c r="D17" s="58"/>
      <c r="E17" s="58"/>
      <c r="F17" s="58"/>
      <c r="G17" s="58"/>
      <c r="H17" s="59"/>
      <c r="J17" s="1" t="s">
        <v>79</v>
      </c>
    </row>
    <row r="18" spans="1:10" ht="35.25" customHeight="1" x14ac:dyDescent="0.4">
      <c r="A18" s="51"/>
      <c r="B18" s="52"/>
      <c r="C18" s="60"/>
      <c r="D18" s="61"/>
      <c r="E18" s="61"/>
      <c r="F18" s="61"/>
      <c r="G18" s="61"/>
      <c r="H18" s="62"/>
      <c r="J18" s="1" t="s">
        <v>80</v>
      </c>
    </row>
    <row r="19" spans="1:10" ht="35.25" customHeight="1" x14ac:dyDescent="0.4">
      <c r="A19" s="53"/>
      <c r="B19" s="54"/>
      <c r="C19" s="63" t="s">
        <v>29</v>
      </c>
      <c r="D19" s="64"/>
      <c r="E19" s="64"/>
      <c r="F19" s="64"/>
      <c r="G19" s="64"/>
      <c r="H19" s="65"/>
      <c r="J19" s="1" t="s">
        <v>9</v>
      </c>
    </row>
    <row r="20" spans="1:10" ht="35.25" customHeight="1" x14ac:dyDescent="0.4">
      <c r="A20" s="48" t="s">
        <v>28</v>
      </c>
      <c r="B20" s="48"/>
      <c r="C20" s="57"/>
      <c r="D20" s="58"/>
      <c r="E20" s="58"/>
      <c r="F20" s="58"/>
      <c r="G20" s="58"/>
      <c r="H20" s="59"/>
    </row>
    <row r="21" spans="1:10" ht="35.25" customHeight="1" x14ac:dyDescent="0.4">
      <c r="A21" s="48"/>
      <c r="B21" s="48"/>
      <c r="C21" s="60"/>
      <c r="D21" s="61"/>
      <c r="E21" s="61"/>
      <c r="F21" s="61"/>
      <c r="G21" s="61"/>
      <c r="H21" s="62"/>
    </row>
    <row r="22" spans="1:10" ht="35.25" customHeight="1" x14ac:dyDescent="0.4">
      <c r="A22" s="48"/>
      <c r="B22" s="48"/>
      <c r="C22" s="63"/>
      <c r="D22" s="64"/>
      <c r="E22" s="64"/>
      <c r="F22" s="64"/>
      <c r="G22" s="64"/>
      <c r="H22" s="65"/>
    </row>
    <row r="24" spans="1:10" ht="43.5" customHeight="1" x14ac:dyDescent="0.4">
      <c r="A24" s="41" t="s">
        <v>38</v>
      </c>
      <c r="B24" s="41"/>
      <c r="C24" s="41"/>
      <c r="D24" s="41"/>
      <c r="E24" s="41"/>
      <c r="F24" s="41"/>
      <c r="G24" s="41"/>
      <c r="H24" s="41"/>
    </row>
    <row r="25" spans="1:10" ht="64.5" customHeight="1" x14ac:dyDescent="0.4">
      <c r="A25" s="41"/>
      <c r="B25" s="41"/>
      <c r="C25" s="41"/>
      <c r="D25" s="41"/>
      <c r="E25" s="41"/>
      <c r="F25" s="41"/>
      <c r="G25" s="41"/>
      <c r="H25" s="41"/>
    </row>
    <row r="26" spans="1:10" ht="27.75" hidden="1" customHeight="1" x14ac:dyDescent="0.4">
      <c r="A26" s="8"/>
      <c r="B26" s="8"/>
      <c r="C26" s="8"/>
      <c r="D26" s="8"/>
      <c r="E26" s="8"/>
      <c r="F26" s="8"/>
      <c r="G26" s="8"/>
      <c r="H26" s="8"/>
    </row>
  </sheetData>
  <mergeCells count="24">
    <mergeCell ref="A20:B22"/>
    <mergeCell ref="C20:H22"/>
    <mergeCell ref="A24:H24"/>
    <mergeCell ref="A25:H25"/>
    <mergeCell ref="A13:H13"/>
    <mergeCell ref="A14:B16"/>
    <mergeCell ref="C14:H16"/>
    <mergeCell ref="A17:B19"/>
    <mergeCell ref="C17:H18"/>
    <mergeCell ref="C19:H19"/>
    <mergeCell ref="A11:D11"/>
    <mergeCell ref="E11:F11"/>
    <mergeCell ref="G11:H11"/>
    <mergeCell ref="A12:D12"/>
    <mergeCell ref="E12:F12"/>
    <mergeCell ref="G12:H12"/>
    <mergeCell ref="E1:H1"/>
    <mergeCell ref="A2:H2"/>
    <mergeCell ref="A8:B8"/>
    <mergeCell ref="C8:D8"/>
    <mergeCell ref="E8:G8"/>
    <mergeCell ref="A9:B9"/>
    <mergeCell ref="C9:D9"/>
    <mergeCell ref="E9:G9"/>
  </mergeCells>
  <phoneticPr fontId="1"/>
  <dataValidations count="1">
    <dataValidation type="list" allowBlank="1" showInputMessage="1" showErrorMessage="1" sqref="E9:G9">
      <formula1>$J$1:$J$19</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showGridLines="0" view="pageBreakPreview" zoomScale="85" zoomScaleNormal="100" zoomScaleSheetLayoutView="85" workbookViewId="0">
      <selection activeCell="A8" sqref="A8"/>
    </sheetView>
  </sheetViews>
  <sheetFormatPr defaultRowHeight="13.5" x14ac:dyDescent="0.4"/>
  <cols>
    <col min="1" max="1" width="24.625" style="1" customWidth="1"/>
    <col min="2" max="2" width="21.25" style="1" customWidth="1"/>
    <col min="3" max="4" width="7" style="1" customWidth="1"/>
    <col min="5" max="5" width="28.625" style="1" customWidth="1"/>
    <col min="6" max="6" width="21.375" style="1" customWidth="1"/>
    <col min="7" max="7" width="7.125" style="1" customWidth="1"/>
    <col min="8" max="15" width="11.375" style="1" customWidth="1"/>
    <col min="16" max="16" width="2.5" style="1" customWidth="1"/>
    <col min="17" max="17" width="9" style="1" hidden="1" customWidth="1"/>
    <col min="18" max="18" width="9" style="1"/>
    <col min="19" max="24" width="10.625" style="9" hidden="1" customWidth="1"/>
    <col min="25" max="16384" width="9" style="1"/>
  </cols>
  <sheetData>
    <row r="1" spans="1:24" x14ac:dyDescent="0.4">
      <c r="A1" s="1" t="s">
        <v>40</v>
      </c>
      <c r="O1" s="37" t="s">
        <v>41</v>
      </c>
      <c r="Q1" s="1" t="s">
        <v>27</v>
      </c>
      <c r="S1" s="35"/>
    </row>
    <row r="2" spans="1:24" x14ac:dyDescent="0.4">
      <c r="A2" s="42" t="s">
        <v>39</v>
      </c>
      <c r="B2" s="42"/>
      <c r="C2" s="42"/>
      <c r="D2" s="42"/>
      <c r="E2" s="42"/>
      <c r="F2" s="42"/>
      <c r="G2" s="42"/>
      <c r="H2" s="42"/>
      <c r="I2" s="42"/>
      <c r="J2" s="42"/>
      <c r="K2" s="42"/>
      <c r="L2" s="42"/>
      <c r="M2" s="42"/>
      <c r="N2" s="42"/>
      <c r="O2" s="42"/>
      <c r="Q2" s="1" t="s">
        <v>26</v>
      </c>
    </row>
    <row r="3" spans="1:24" x14ac:dyDescent="0.4">
      <c r="Q3" s="1" t="s">
        <v>25</v>
      </c>
    </row>
    <row r="4" spans="1:24" ht="24" customHeight="1" x14ac:dyDescent="0.4">
      <c r="H4" s="43" t="s">
        <v>24</v>
      </c>
      <c r="I4" s="46"/>
      <c r="J4" s="30"/>
      <c r="K4" s="31"/>
      <c r="L4" s="31"/>
      <c r="M4" s="31"/>
      <c r="N4" s="31"/>
      <c r="O4" s="32"/>
      <c r="Q4" s="1" t="s">
        <v>71</v>
      </c>
    </row>
    <row r="5" spans="1:24" ht="14.25" thickBot="1" x14ac:dyDescent="0.45">
      <c r="O5" s="10" t="s">
        <v>23</v>
      </c>
      <c r="Q5" s="1" t="s">
        <v>72</v>
      </c>
    </row>
    <row r="6" spans="1:24" ht="48" customHeight="1" x14ac:dyDescent="0.4">
      <c r="A6" s="70" t="s">
        <v>22</v>
      </c>
      <c r="B6" s="70"/>
      <c r="C6" s="71" t="s">
        <v>21</v>
      </c>
      <c r="D6" s="71" t="s">
        <v>20</v>
      </c>
      <c r="E6" s="71" t="s">
        <v>42</v>
      </c>
      <c r="F6" s="70" t="s">
        <v>53</v>
      </c>
      <c r="G6" s="70" t="s">
        <v>54</v>
      </c>
      <c r="H6" s="70" t="s">
        <v>55</v>
      </c>
      <c r="I6" s="70" t="s">
        <v>56</v>
      </c>
      <c r="J6" s="70" t="s">
        <v>57</v>
      </c>
      <c r="K6" s="70" t="s">
        <v>58</v>
      </c>
      <c r="L6" s="70" t="s">
        <v>59</v>
      </c>
      <c r="M6" s="71" t="s">
        <v>60</v>
      </c>
      <c r="N6" s="73" t="s">
        <v>61</v>
      </c>
      <c r="O6" s="74" t="s">
        <v>62</v>
      </c>
      <c r="P6" s="8"/>
      <c r="Q6" s="2" t="s">
        <v>19</v>
      </c>
      <c r="S6" s="67" t="s">
        <v>43</v>
      </c>
      <c r="T6" s="68" t="s">
        <v>44</v>
      </c>
      <c r="U6" s="68" t="s">
        <v>45</v>
      </c>
      <c r="V6" s="68" t="s">
        <v>46</v>
      </c>
      <c r="W6" s="68" t="s">
        <v>47</v>
      </c>
      <c r="X6" s="68" t="s">
        <v>48</v>
      </c>
    </row>
    <row r="7" spans="1:24" ht="18.75" customHeight="1" x14ac:dyDescent="0.4">
      <c r="A7" s="40" t="s">
        <v>18</v>
      </c>
      <c r="B7" s="40" t="s">
        <v>17</v>
      </c>
      <c r="C7" s="72"/>
      <c r="D7" s="72"/>
      <c r="E7" s="72"/>
      <c r="F7" s="70"/>
      <c r="G7" s="70"/>
      <c r="H7" s="70"/>
      <c r="I7" s="70"/>
      <c r="J7" s="70"/>
      <c r="K7" s="70"/>
      <c r="L7" s="70"/>
      <c r="M7" s="72"/>
      <c r="N7" s="73"/>
      <c r="O7" s="75"/>
      <c r="P7" s="8"/>
      <c r="Q7" s="2" t="s">
        <v>73</v>
      </c>
      <c r="S7" s="67"/>
      <c r="T7" s="69"/>
      <c r="U7" s="69"/>
      <c r="V7" s="69"/>
      <c r="W7" s="69"/>
      <c r="X7" s="69"/>
    </row>
    <row r="8" spans="1:24" ht="42" customHeight="1" x14ac:dyDescent="0.4">
      <c r="A8" s="11"/>
      <c r="B8" s="12"/>
      <c r="C8" s="3"/>
      <c r="D8" s="3"/>
      <c r="E8" s="11"/>
      <c r="F8" s="3"/>
      <c r="G8" s="76"/>
      <c r="H8" s="13"/>
      <c r="I8" s="13"/>
      <c r="J8" s="14">
        <f>H8-I8</f>
        <v>0</v>
      </c>
      <c r="K8" s="13"/>
      <c r="L8" s="14">
        <f>ROUNDDOWN(MIN(J8,K8),-3)</f>
        <v>0</v>
      </c>
      <c r="M8" s="15">
        <f>ROUNDDOWN(L8*3/4,-3)</f>
        <v>0</v>
      </c>
      <c r="N8" s="16" t="str">
        <f>IFERROR(IF(COUNTIF(X$8:X$17,X8)&gt;1,IF(COUNTIF(X$8:X8,X8)=1,IF(AND(X8&gt;=111,X8&lt;=149),1000000*G8,IF(AND(X8&gt;=211,X8&lt;=249),300000*G8,IF(AND(X8&gt;=311,X8&lt;=319),1000000,IF(AND(X8&gt;=321,X8&lt;=329),1600000,IF(AND(X8&gt;=331,X8&lt;=339),2000000,IF(AND(X8&gt;=341,X8&lt;=349),2600000,IF(AND(X8&gt;=411,X8&lt;=449),10000000,IF(AND(X8&gt;=511,X8&lt;=549),450000,"入力内容の確認")))))))),"－"),IF(AND(X8&gt;=111,X8&lt;=149),1000000*G8,IF(AND(X8&gt;=211,X8&lt;=249),300000*G8,IF(AND(X8&gt;=311,X8&lt;=319),1000000,IF(AND(X8&gt;=321,X8&lt;=329),1600000,IF(AND(X8&gt;=331,X8&lt;=339),2000000,IF(AND(X8&gt;=341,X8&lt;=349),2600000,IF(AND(X8&gt;=411,X8&lt;=449),10000000,IF(AND(X8&gt;=511,X8&lt;=549),450000,"入力内容の確認"))))))))),"－")</f>
        <v>－</v>
      </c>
      <c r="O8" s="17" t="str">
        <f>IF(N8="－","－",MIN(M8,N8))</f>
        <v>－</v>
      </c>
      <c r="Q8" s="1" t="s">
        <v>16</v>
      </c>
      <c r="S8" s="18" t="str">
        <f t="shared" ref="S8:S17" si="0">CONCATENATE(B8,C8)</f>
        <v/>
      </c>
      <c r="T8" s="19" t="str">
        <f>IF(S8="","",IF(COUNTIF($R$8:S8,S8)=1,MAX($S$7:T7)+1,VLOOKUP(S8,$R$8:$S$17,2,FALSE)))</f>
        <v/>
      </c>
      <c r="U8" s="19" t="str">
        <f t="shared" ref="U8:U17" si="1">IF(E8=0,"",IF(E8&lt;11,1,IF(E8&lt;21,2,IF(E8&lt;31,3,IF(E8&gt;=31,4)))))</f>
        <v/>
      </c>
      <c r="V8" s="20" t="str">
        <f t="shared" ref="V8:V17" si="2">IFERROR(VLOOKUP(F8,$U$28:$W$32,2,FALSE),"")</f>
        <v/>
      </c>
      <c r="W8" s="20" t="str">
        <f>CONCATENATE(V8,U8,T8)</f>
        <v/>
      </c>
      <c r="X8" s="20" t="e">
        <f>VALUE(W8)</f>
        <v>#VALUE!</v>
      </c>
    </row>
    <row r="9" spans="1:24" ht="42" customHeight="1" x14ac:dyDescent="0.4">
      <c r="A9" s="11"/>
      <c r="B9" s="12"/>
      <c r="C9" s="3"/>
      <c r="D9" s="3"/>
      <c r="E9" s="11"/>
      <c r="F9" s="3"/>
      <c r="G9" s="76"/>
      <c r="H9" s="13"/>
      <c r="I9" s="13"/>
      <c r="J9" s="14">
        <f t="shared" ref="J9:J15" si="3">H9-I9</f>
        <v>0</v>
      </c>
      <c r="K9" s="13"/>
      <c r="L9" s="14">
        <f t="shared" ref="L9:L15" si="4">ROUNDDOWN(MIN(J9,K9),-3)</f>
        <v>0</v>
      </c>
      <c r="M9" s="15">
        <f t="shared" ref="M9:M17" si="5">ROUNDDOWN(L9*3/4,-3)</f>
        <v>0</v>
      </c>
      <c r="N9" s="16" t="str">
        <f>IFERROR(IF(COUNTIF(X$8:X$17,X9)&gt;1,IF(COUNTIF(X$8:X9,X9)=1,IF(AND(X9&gt;=111,X9&lt;=149),1000000*G9,IF(AND(X9&gt;=211,X9&lt;=249),300000*G9,IF(AND(X9&gt;=311,X9&lt;=319),1000000,IF(AND(X9&gt;=321,X9&lt;=329),1600000,IF(AND(X9&gt;=331,X9&lt;=339),2000000,IF(AND(X9&gt;=341,X9&lt;=349),2600000,IF(AND(X9&gt;=411,X9&lt;=449),10000000,IF(AND(X9&gt;=511,X9&lt;=549),450000,"入力内容の確認")))))))),"－"),IF(AND(X9&gt;=111,X9&lt;=149),1000000*G9,IF(AND(X9&gt;=211,X9&lt;=249),300000*G9,IF(AND(X9&gt;=311,X9&lt;=319),1000000,IF(AND(X9&gt;=321,X9&lt;=329),1600000,IF(AND(X9&gt;=331,X9&lt;=339),2000000,IF(AND(X9&gt;=341,X9&lt;=349),2600000,IF(AND(X9&gt;=411,X9&lt;=449),10000000,IF(AND(X9&gt;=511,X9&lt;=549),450000,"入力内容の確認"))))))))),"－")</f>
        <v>－</v>
      </c>
      <c r="O9" s="17" t="str">
        <f t="shared" ref="O9:O17" si="6">IF(N9="－","－",MIN(M9,N9))</f>
        <v>－</v>
      </c>
      <c r="Q9" s="1" t="s">
        <v>15</v>
      </c>
      <c r="S9" s="18" t="str">
        <f t="shared" si="0"/>
        <v/>
      </c>
      <c r="T9" s="19" t="str">
        <f>IF(S9="","",IF(COUNTIF($R$8:S9,S9)=1,MAX($S$7:T8)+1,VLOOKUP(S9,$R$8:$S$17,2,FALSE)))</f>
        <v/>
      </c>
      <c r="U9" s="19" t="str">
        <f t="shared" si="1"/>
        <v/>
      </c>
      <c r="V9" s="20" t="str">
        <f t="shared" si="2"/>
        <v/>
      </c>
      <c r="W9" s="20" t="str">
        <f>CONCATENATE(V9,U9,T9)</f>
        <v/>
      </c>
      <c r="X9" s="20" t="e">
        <f>VALUE(W9)</f>
        <v>#VALUE!</v>
      </c>
    </row>
    <row r="10" spans="1:24" ht="42" customHeight="1" x14ac:dyDescent="0.4">
      <c r="A10" s="11"/>
      <c r="B10" s="12"/>
      <c r="C10" s="3"/>
      <c r="D10" s="3"/>
      <c r="E10" s="11"/>
      <c r="F10" s="3"/>
      <c r="G10" s="76"/>
      <c r="H10" s="13"/>
      <c r="I10" s="13"/>
      <c r="J10" s="14">
        <f t="shared" si="3"/>
        <v>0</v>
      </c>
      <c r="K10" s="13"/>
      <c r="L10" s="14">
        <f t="shared" si="4"/>
        <v>0</v>
      </c>
      <c r="M10" s="15">
        <f t="shared" si="5"/>
        <v>0</v>
      </c>
      <c r="N10" s="16" t="str">
        <f>IFERROR(IF(COUNTIF(X$8:X$17,X10)&gt;1,IF(COUNTIF(X$8:X10,X10)=1,IF(AND(X10&gt;=111,X10&lt;=149),1000000*G10,IF(AND(X10&gt;=211,X10&lt;=249),300000*G10,IF(AND(X10&gt;=311,X10&lt;=319),1000000,IF(AND(X10&gt;=321,X10&lt;=329),1600000,IF(AND(X10&gt;=331,X10&lt;=339),2000000,IF(AND(X10&gt;=341,X10&lt;=349),2600000,IF(AND(X10&gt;=411,X10&lt;=449),10000000,IF(AND(X10&gt;=511,X10&lt;=549),450000,"入力内容の確認")))))))),"－"),IF(AND(X10&gt;=111,X10&lt;=149),1000000*G10,IF(AND(X10&gt;=211,X10&lt;=249),300000*G10,IF(AND(X10&gt;=311,X10&lt;=319),1000000,IF(AND(X10&gt;=321,X10&lt;=329),1600000,IF(AND(X10&gt;=331,X10&lt;=339),2000000,IF(AND(X10&gt;=341,X10&lt;=349),2600000,IF(AND(X10&gt;=411,X10&lt;=449),10000000,IF(AND(X10&gt;=511,X10&lt;=549),450000,"入力内容の確認"))))))))),"－")</f>
        <v>－</v>
      </c>
      <c r="O10" s="17" t="str">
        <f t="shared" si="6"/>
        <v>－</v>
      </c>
      <c r="Q10" s="1" t="s">
        <v>74</v>
      </c>
      <c r="S10" s="18" t="str">
        <f t="shared" si="0"/>
        <v/>
      </c>
      <c r="T10" s="19" t="str">
        <f>IF(S10="","",IF(COUNTIF($R$8:S10,S10)=1,MAX($S$7:T9)+1,VLOOKUP(S10,$R$8:$S$17,2,FALSE)))</f>
        <v/>
      </c>
      <c r="U10" s="19" t="str">
        <f t="shared" si="1"/>
        <v/>
      </c>
      <c r="V10" s="20" t="str">
        <f t="shared" si="2"/>
        <v/>
      </c>
      <c r="W10" s="20" t="str">
        <f t="shared" ref="W10:W17" si="7">CONCATENATE(V10,U10,T10)</f>
        <v/>
      </c>
      <c r="X10" s="20" t="e">
        <f t="shared" ref="X10:X17" si="8">VALUE(W10)</f>
        <v>#VALUE!</v>
      </c>
    </row>
    <row r="11" spans="1:24" ht="42" customHeight="1" x14ac:dyDescent="0.4">
      <c r="A11" s="11"/>
      <c r="B11" s="12"/>
      <c r="C11" s="3"/>
      <c r="D11" s="3"/>
      <c r="E11" s="11"/>
      <c r="F11" s="3"/>
      <c r="G11" s="76"/>
      <c r="H11" s="13"/>
      <c r="I11" s="13"/>
      <c r="J11" s="14">
        <f t="shared" si="3"/>
        <v>0</v>
      </c>
      <c r="K11" s="13"/>
      <c r="L11" s="14">
        <f t="shared" si="4"/>
        <v>0</v>
      </c>
      <c r="M11" s="15">
        <f t="shared" si="5"/>
        <v>0</v>
      </c>
      <c r="N11" s="16" t="str">
        <f>IFERROR(IF(COUNTIF(X$8:X$17,X11)&gt;1,IF(COUNTIF(X$8:X11,X11)=1,IF(AND(X11&gt;=111,X11&lt;=149),1000000*G11,IF(AND(X11&gt;=211,X11&lt;=249),300000*G11,IF(AND(X11&gt;=311,X11&lt;=319),1000000,IF(AND(X11&gt;=321,X11&lt;=329),1600000,IF(AND(X11&gt;=331,X11&lt;=339),2000000,IF(AND(X11&gt;=341,X11&lt;=349),2600000,IF(AND(X11&gt;=411,X11&lt;=449),10000000,IF(AND(X11&gt;=511,X11&lt;=549),450000,"入力内容の確認")))))))),"－"),IF(AND(X11&gt;=111,X11&lt;=149),1000000*G11,IF(AND(X11&gt;=211,X11&lt;=249),300000*G11,IF(AND(X11&gt;=311,X11&lt;=319),1000000,IF(AND(X11&gt;=321,X11&lt;=329),1600000,IF(AND(X11&gt;=331,X11&lt;=339),2000000,IF(AND(X11&gt;=341,X11&lt;=349),2600000,IF(AND(X11&gt;=411,X11&lt;=449),10000000,IF(AND(X11&gt;=511,X11&lt;=549),450000,"入力内容の確認"))))))))),"－")</f>
        <v>－</v>
      </c>
      <c r="O11" s="17" t="str">
        <f t="shared" si="6"/>
        <v>－</v>
      </c>
      <c r="Q11" s="1" t="s">
        <v>13</v>
      </c>
      <c r="S11" s="18" t="str">
        <f t="shared" si="0"/>
        <v/>
      </c>
      <c r="T11" s="19" t="str">
        <f>IF(S11="","",IF(COUNTIF($R$8:S11,S11)=1,MAX($S$7:T10)+1,VLOOKUP(S11,$R$8:$S$17,2,FALSE)))</f>
        <v/>
      </c>
      <c r="U11" s="19" t="str">
        <f t="shared" si="1"/>
        <v/>
      </c>
      <c r="V11" s="20" t="str">
        <f t="shared" si="2"/>
        <v/>
      </c>
      <c r="W11" s="20" t="str">
        <f t="shared" si="7"/>
        <v/>
      </c>
      <c r="X11" s="20" t="e">
        <f t="shared" si="8"/>
        <v>#VALUE!</v>
      </c>
    </row>
    <row r="12" spans="1:24" ht="42" customHeight="1" x14ac:dyDescent="0.4">
      <c r="A12" s="11"/>
      <c r="B12" s="12"/>
      <c r="C12" s="3"/>
      <c r="D12" s="3"/>
      <c r="E12" s="11"/>
      <c r="F12" s="3"/>
      <c r="G12" s="76"/>
      <c r="H12" s="13"/>
      <c r="I12" s="13"/>
      <c r="J12" s="14">
        <f t="shared" si="3"/>
        <v>0</v>
      </c>
      <c r="K12" s="13"/>
      <c r="L12" s="14">
        <f t="shared" si="4"/>
        <v>0</v>
      </c>
      <c r="M12" s="15">
        <f t="shared" si="5"/>
        <v>0</v>
      </c>
      <c r="N12" s="16" t="str">
        <f>IFERROR(IF(COUNTIF(X$8:X$17,X12)&gt;1,IF(COUNTIF(X$8:X12,X12)=1,IF(AND(X12&gt;=111,X12&lt;=149),1000000*G12,IF(AND(X12&gt;=211,X12&lt;=249),300000*G12,IF(AND(X12&gt;=311,X12&lt;=319),1000000,IF(AND(X12&gt;=321,X12&lt;=329),1600000,IF(AND(X12&gt;=331,X12&lt;=339),2000000,IF(AND(X12&gt;=341,X12&lt;=349),2600000,IF(AND(X12&gt;=411,X12&lt;=449),10000000,IF(AND(X12&gt;=511,X12&lt;=549),450000,"入力内容の確認")))))))),"－"),IF(AND(X12&gt;=111,X12&lt;=149),1000000*G12,IF(AND(X12&gt;=211,X12&lt;=249),300000*G12,IF(AND(X12&gt;=311,X12&lt;=319),1000000,IF(AND(X12&gt;=321,X12&lt;=329),1600000,IF(AND(X12&gt;=331,X12&lt;=339),2000000,IF(AND(X12&gt;=341,X12&lt;=349),2600000,IF(AND(X12&gt;=411,X12&lt;=449),10000000,IF(AND(X12&gt;=511,X12&lt;=549),450000,"入力内容の確認"))))))))),"－")</f>
        <v>－</v>
      </c>
      <c r="O12" s="17" t="str">
        <f t="shared" si="6"/>
        <v>－</v>
      </c>
      <c r="Q12" s="1" t="s">
        <v>12</v>
      </c>
      <c r="S12" s="18" t="str">
        <f t="shared" si="0"/>
        <v/>
      </c>
      <c r="T12" s="19" t="str">
        <f>IF(S12="","",IF(COUNTIF($R$8:S12,S12)=1,MAX($S$7:T11)+1,VLOOKUP(S12,$R$8:$S$17,2,FALSE)))</f>
        <v/>
      </c>
      <c r="U12" s="19" t="str">
        <f t="shared" si="1"/>
        <v/>
      </c>
      <c r="V12" s="20" t="str">
        <f t="shared" si="2"/>
        <v/>
      </c>
      <c r="W12" s="20" t="str">
        <f t="shared" si="7"/>
        <v/>
      </c>
      <c r="X12" s="20" t="e">
        <f t="shared" si="8"/>
        <v>#VALUE!</v>
      </c>
    </row>
    <row r="13" spans="1:24" ht="42" customHeight="1" x14ac:dyDescent="0.4">
      <c r="A13" s="11"/>
      <c r="B13" s="12"/>
      <c r="C13" s="3"/>
      <c r="D13" s="3"/>
      <c r="E13" s="11"/>
      <c r="F13" s="3"/>
      <c r="G13" s="76"/>
      <c r="H13" s="13"/>
      <c r="I13" s="13"/>
      <c r="J13" s="14">
        <f t="shared" si="3"/>
        <v>0</v>
      </c>
      <c r="K13" s="13"/>
      <c r="L13" s="14">
        <f t="shared" si="4"/>
        <v>0</v>
      </c>
      <c r="M13" s="15">
        <f t="shared" si="5"/>
        <v>0</v>
      </c>
      <c r="N13" s="16" t="str">
        <f>IFERROR(IF(COUNTIF(X$8:X$17,X13)&gt;1,IF(COUNTIF(X$8:X13,X13)=1,IF(AND(X13&gt;=111,X13&lt;=149),1000000*G13,IF(AND(X13&gt;=211,X13&lt;=249),300000*G13,IF(AND(X13&gt;=311,X13&lt;=319),1000000,IF(AND(X13&gt;=321,X13&lt;=329),1600000,IF(AND(X13&gt;=331,X13&lt;=339),2000000,IF(AND(X13&gt;=341,X13&lt;=349),2600000,IF(AND(X13&gt;=411,X13&lt;=449),10000000,IF(AND(X13&gt;=511,X13&lt;=549),450000,"入力内容の確認")))))))),"－"),IF(AND(X13&gt;=111,X13&lt;=149),1000000*G13,IF(AND(X13&gt;=211,X13&lt;=249),300000*G13,IF(AND(X13&gt;=311,X13&lt;=319),1000000,IF(AND(X13&gt;=321,X13&lt;=329),1600000,IF(AND(X13&gt;=331,X13&lt;=339),2000000,IF(AND(X13&gt;=341,X13&lt;=349),2600000,IF(AND(X13&gt;=411,X13&lt;=449),10000000,IF(AND(X13&gt;=511,X13&lt;=549),450000,"入力内容の確認"))))))))),"－")</f>
        <v>－</v>
      </c>
      <c r="O13" s="17" t="str">
        <f t="shared" si="6"/>
        <v>－</v>
      </c>
      <c r="Q13" s="1" t="s">
        <v>10</v>
      </c>
      <c r="S13" s="18" t="str">
        <f t="shared" si="0"/>
        <v/>
      </c>
      <c r="T13" s="19" t="str">
        <f>IF(S13="","",IF(COUNTIF($R$8:S13,S13)=1,MAX($S$7:T12)+1,VLOOKUP(S13,$R$8:$S$17,2,FALSE)))</f>
        <v/>
      </c>
      <c r="U13" s="19" t="str">
        <f t="shared" si="1"/>
        <v/>
      </c>
      <c r="V13" s="20" t="str">
        <f t="shared" si="2"/>
        <v/>
      </c>
      <c r="W13" s="20" t="str">
        <f t="shared" si="7"/>
        <v/>
      </c>
      <c r="X13" s="20" t="e">
        <f t="shared" si="8"/>
        <v>#VALUE!</v>
      </c>
    </row>
    <row r="14" spans="1:24" ht="42" customHeight="1" x14ac:dyDescent="0.4">
      <c r="A14" s="11"/>
      <c r="B14" s="12"/>
      <c r="C14" s="3"/>
      <c r="D14" s="3"/>
      <c r="E14" s="11"/>
      <c r="F14" s="3"/>
      <c r="G14" s="76"/>
      <c r="H14" s="13"/>
      <c r="I14" s="13"/>
      <c r="J14" s="14">
        <f t="shared" si="3"/>
        <v>0</v>
      </c>
      <c r="K14" s="13"/>
      <c r="L14" s="14">
        <f t="shared" si="4"/>
        <v>0</v>
      </c>
      <c r="M14" s="15">
        <f t="shared" si="5"/>
        <v>0</v>
      </c>
      <c r="N14" s="16" t="str">
        <f>IFERROR(IF(COUNTIF(X$8:X$17,X14)&gt;1,IF(COUNTIF(X$8:X14,X14)=1,IF(AND(X14&gt;=111,X14&lt;=149),1000000*G14,IF(AND(X14&gt;=211,X14&lt;=249),300000*G14,IF(AND(X14&gt;=311,X14&lt;=319),1000000,IF(AND(X14&gt;=321,X14&lt;=329),1600000,IF(AND(X14&gt;=331,X14&lt;=339),2000000,IF(AND(X14&gt;=341,X14&lt;=349),2600000,IF(AND(X14&gt;=411,X14&lt;=449),10000000,IF(AND(X14&gt;=511,X14&lt;=549),450000,"入力内容の確認")))))))),"－"),IF(AND(X14&gt;=111,X14&lt;=149),1000000*G14,IF(AND(X14&gt;=211,X14&lt;=249),300000*G14,IF(AND(X14&gt;=311,X14&lt;=319),1000000,IF(AND(X14&gt;=321,X14&lt;=329),1600000,IF(AND(X14&gt;=331,X14&lt;=339),2000000,IF(AND(X14&gt;=341,X14&lt;=349),2600000,IF(AND(X14&gt;=411,X14&lt;=449),10000000,IF(AND(X14&gt;=511,X14&lt;=549),450000,"入力内容の確認"))))))))),"－")</f>
        <v>－</v>
      </c>
      <c r="O14" s="17" t="str">
        <f t="shared" si="6"/>
        <v>－</v>
      </c>
      <c r="Q14" s="1" t="s">
        <v>75</v>
      </c>
      <c r="S14" s="18" t="str">
        <f t="shared" si="0"/>
        <v/>
      </c>
      <c r="T14" s="19" t="str">
        <f>IF(S14="","",IF(COUNTIF($R$8:S14,S14)=1,MAX($S$7:T13)+1,VLOOKUP(S14,$R$8:$S$17,2,FALSE)))</f>
        <v/>
      </c>
      <c r="U14" s="19" t="str">
        <f t="shared" si="1"/>
        <v/>
      </c>
      <c r="V14" s="20" t="str">
        <f t="shared" si="2"/>
        <v/>
      </c>
      <c r="W14" s="20" t="str">
        <f t="shared" si="7"/>
        <v/>
      </c>
      <c r="X14" s="20" t="e">
        <f t="shared" si="8"/>
        <v>#VALUE!</v>
      </c>
    </row>
    <row r="15" spans="1:24" ht="42" customHeight="1" x14ac:dyDescent="0.4">
      <c r="A15" s="11"/>
      <c r="B15" s="12"/>
      <c r="C15" s="3"/>
      <c r="D15" s="3"/>
      <c r="E15" s="11"/>
      <c r="F15" s="3"/>
      <c r="G15" s="76"/>
      <c r="H15" s="13"/>
      <c r="I15" s="13"/>
      <c r="J15" s="14">
        <f t="shared" si="3"/>
        <v>0</v>
      </c>
      <c r="K15" s="13"/>
      <c r="L15" s="14">
        <f t="shared" si="4"/>
        <v>0</v>
      </c>
      <c r="M15" s="15">
        <f t="shared" si="5"/>
        <v>0</v>
      </c>
      <c r="N15" s="16" t="str">
        <f>IFERROR(IF(COUNTIF(X$8:X$17,X15)&gt;1,IF(COUNTIF(X$8:X15,X15)=1,IF(AND(X15&gt;=111,X15&lt;=149),1000000*G15,IF(AND(X15&gt;=211,X15&lt;=249),300000*G15,IF(AND(X15&gt;=311,X15&lt;=319),1000000,IF(AND(X15&gt;=321,X15&lt;=329),1600000,IF(AND(X15&gt;=331,X15&lt;=339),2000000,IF(AND(X15&gt;=341,X15&lt;=349),2600000,IF(AND(X15&gt;=411,X15&lt;=449),10000000,IF(AND(X15&gt;=511,X15&lt;=549),450000,"入力内容の確認")))))))),"－"),IF(AND(X15&gt;=111,X15&lt;=149),1000000*G15,IF(AND(X15&gt;=211,X15&lt;=249),300000*G15,IF(AND(X15&gt;=311,X15&lt;=319),1000000,IF(AND(X15&gt;=321,X15&lt;=329),1600000,IF(AND(X15&gt;=331,X15&lt;=339),2000000,IF(AND(X15&gt;=341,X15&lt;=349),2600000,IF(AND(X15&gt;=411,X15&lt;=449),10000000,IF(AND(X15&gt;=511,X15&lt;=549),450000,"入力内容の確認"))))))))),"－")</f>
        <v>－</v>
      </c>
      <c r="O15" s="17" t="str">
        <f t="shared" si="6"/>
        <v>－</v>
      </c>
      <c r="Q15" s="1" t="s">
        <v>76</v>
      </c>
      <c r="S15" s="18" t="str">
        <f t="shared" si="0"/>
        <v/>
      </c>
      <c r="T15" s="19" t="str">
        <f>IF(S15="","",IF(COUNTIF($R$8:S15,S15)=1,MAX($S$7:T14)+1,VLOOKUP(S15,$R$8:$S$17,2,FALSE)))</f>
        <v/>
      </c>
      <c r="U15" s="19" t="str">
        <f t="shared" si="1"/>
        <v/>
      </c>
      <c r="V15" s="20" t="str">
        <f t="shared" si="2"/>
        <v/>
      </c>
      <c r="W15" s="20" t="str">
        <f t="shared" si="7"/>
        <v/>
      </c>
      <c r="X15" s="20" t="e">
        <f t="shared" si="8"/>
        <v>#VALUE!</v>
      </c>
    </row>
    <row r="16" spans="1:24" ht="42" customHeight="1" x14ac:dyDescent="0.4">
      <c r="A16" s="11"/>
      <c r="B16" s="12"/>
      <c r="C16" s="3"/>
      <c r="D16" s="3"/>
      <c r="E16" s="11"/>
      <c r="F16" s="3"/>
      <c r="G16" s="76"/>
      <c r="H16" s="13"/>
      <c r="I16" s="13"/>
      <c r="J16" s="14">
        <f>H16-I16</f>
        <v>0</v>
      </c>
      <c r="K16" s="13"/>
      <c r="L16" s="14">
        <f>ROUNDDOWN(MIN(J16,K16),-3)</f>
        <v>0</v>
      </c>
      <c r="M16" s="15">
        <f t="shared" si="5"/>
        <v>0</v>
      </c>
      <c r="N16" s="16" t="str">
        <f>IFERROR(IF(COUNTIF(X$8:X$17,X16)&gt;1,IF(COUNTIF(X$8:X16,X16)=1,IF(AND(X16&gt;=111,X16&lt;=149),1000000*G16,IF(AND(X16&gt;=211,X16&lt;=249),300000*G16,IF(AND(X16&gt;=311,X16&lt;=319),1000000,IF(AND(X16&gt;=321,X16&lt;=329),1600000,IF(AND(X16&gt;=331,X16&lt;=339),2000000,IF(AND(X16&gt;=341,X16&lt;=349),2600000,IF(AND(X16&gt;=411,X16&lt;=449),10000000,IF(AND(X16&gt;=511,X16&lt;=549),450000,"入力内容の確認")))))))),"－"),IF(AND(X16&gt;=111,X16&lt;=149),1000000*G16,IF(AND(X16&gt;=211,X16&lt;=249),300000*G16,IF(AND(X16&gt;=311,X16&lt;=319),1000000,IF(AND(X16&gt;=321,X16&lt;=329),1600000,IF(AND(X16&gt;=331,X16&lt;=339),2000000,IF(AND(X16&gt;=341,X16&lt;=349),2600000,IF(AND(X16&gt;=411,X16&lt;=449),10000000,IF(AND(X16&gt;=511,X16&lt;=549),450000,"入力内容の確認"))))))))),"－")</f>
        <v>－</v>
      </c>
      <c r="O16" s="17" t="str">
        <f t="shared" si="6"/>
        <v>－</v>
      </c>
      <c r="Q16" s="1" t="s">
        <v>77</v>
      </c>
      <c r="S16" s="18" t="str">
        <f t="shared" si="0"/>
        <v/>
      </c>
      <c r="T16" s="19" t="str">
        <f>IF(S16="","",IF(COUNTIF($R$8:S16,S16)=1,MAX($S$7:T15)+1,VLOOKUP(S16,$R$8:$S$17,2,FALSE)))</f>
        <v/>
      </c>
      <c r="U16" s="19" t="str">
        <f t="shared" si="1"/>
        <v/>
      </c>
      <c r="V16" s="20" t="str">
        <f t="shared" si="2"/>
        <v/>
      </c>
      <c r="W16" s="20" t="str">
        <f t="shared" si="7"/>
        <v/>
      </c>
      <c r="X16" s="20" t="e">
        <f t="shared" si="8"/>
        <v>#VALUE!</v>
      </c>
    </row>
    <row r="17" spans="1:24" ht="42" customHeight="1" thickBot="1" x14ac:dyDescent="0.45">
      <c r="A17" s="77"/>
      <c r="B17" s="21"/>
      <c r="C17" s="4"/>
      <c r="D17" s="4"/>
      <c r="E17" s="77"/>
      <c r="F17" s="4"/>
      <c r="G17" s="78"/>
      <c r="H17" s="22"/>
      <c r="I17" s="22"/>
      <c r="J17" s="23">
        <f>H17-I17</f>
        <v>0</v>
      </c>
      <c r="K17" s="22"/>
      <c r="L17" s="23">
        <f>ROUNDDOWN(MIN(J17,K17),-3)</f>
        <v>0</v>
      </c>
      <c r="M17" s="23">
        <f t="shared" si="5"/>
        <v>0</v>
      </c>
      <c r="N17" s="24" t="str">
        <f>IFERROR(IF(COUNTIF(X$8:X$17,X17)&gt;1,IF(COUNTIF(X$8:X17,X17)=1,IF(AND(X17&gt;=111,X17&lt;=149),1000000*G17,IF(AND(X17&gt;=211,X17&lt;=249),300000*G17,IF(AND(X17&gt;=311,X17&lt;=319),1000000,IF(AND(X17&gt;=321,X17&lt;=329),1600000,IF(AND(X17&gt;=331,X17&lt;=339),2000000,IF(AND(X17&gt;=341,X17&lt;=349),2600000,IF(AND(X17&gt;=411,X17&lt;=449),10000000,IF(AND(X17&gt;=511,X17&lt;=549),450000,"入力内容の確認")))))))),"－"),IF(AND(X17&gt;=111,X17&lt;=149),1000000*G17,IF(AND(X17&gt;=211,X17&lt;=249),300000*G17,IF(AND(X17&gt;=311,X17&lt;=319),1000000,IF(AND(X17&gt;=321,X17&lt;=329),1600000,IF(AND(X17&gt;=331,X17&lt;=339),2000000,IF(AND(X17&gt;=341,X17&lt;=349),2600000,IF(AND(X17&gt;=411,X17&lt;=449),10000000,IF(AND(X17&gt;=511,X17&lt;=549),450000,"入力内容の確認"))))))))),"－")</f>
        <v>－</v>
      </c>
      <c r="O17" s="25" t="str">
        <f t="shared" si="6"/>
        <v>－</v>
      </c>
      <c r="Q17" s="1" t="s">
        <v>78</v>
      </c>
      <c r="S17" s="18" t="str">
        <f t="shared" si="0"/>
        <v/>
      </c>
      <c r="T17" s="19" t="str">
        <f>IF(S17="","",IF(COUNTIF($R$8:S17,S17)=1,MAX($S$7:T16)+1,VLOOKUP(S17,$R$8:$S$17,2,FALSE)))</f>
        <v/>
      </c>
      <c r="U17" s="19" t="str">
        <f t="shared" si="1"/>
        <v/>
      </c>
      <c r="V17" s="20" t="str">
        <f t="shared" si="2"/>
        <v/>
      </c>
      <c r="W17" s="20" t="str">
        <f t="shared" si="7"/>
        <v/>
      </c>
      <c r="X17" s="20" t="e">
        <f t="shared" si="8"/>
        <v>#VALUE!</v>
      </c>
    </row>
    <row r="18" spans="1:24" ht="37.5" customHeight="1" thickTop="1" thickBot="1" x14ac:dyDescent="0.45">
      <c r="A18" s="66" t="s">
        <v>14</v>
      </c>
      <c r="B18" s="66"/>
      <c r="C18" s="5"/>
      <c r="D18" s="5"/>
      <c r="E18" s="5"/>
      <c r="F18" s="5"/>
      <c r="G18" s="5"/>
      <c r="H18" s="26">
        <f t="shared" ref="H18:O18" si="9">SUM(H11:H17)</f>
        <v>0</v>
      </c>
      <c r="I18" s="26">
        <f t="shared" si="9"/>
        <v>0</v>
      </c>
      <c r="J18" s="26">
        <f t="shared" si="9"/>
        <v>0</v>
      </c>
      <c r="K18" s="27">
        <f t="shared" si="9"/>
        <v>0</v>
      </c>
      <c r="L18" s="27">
        <f t="shared" si="9"/>
        <v>0</v>
      </c>
      <c r="M18" s="27">
        <f t="shared" si="9"/>
        <v>0</v>
      </c>
      <c r="N18" s="28">
        <f t="shared" si="9"/>
        <v>0</v>
      </c>
      <c r="O18" s="29">
        <f t="shared" si="9"/>
        <v>0</v>
      </c>
      <c r="Q18" s="1" t="s">
        <v>79</v>
      </c>
    </row>
    <row r="19" spans="1:24" x14ac:dyDescent="0.4">
      <c r="Q19" s="1" t="s">
        <v>80</v>
      </c>
    </row>
    <row r="20" spans="1:24" x14ac:dyDescent="0.4">
      <c r="A20" s="6" t="s">
        <v>11</v>
      </c>
      <c r="B20" s="7" t="s">
        <v>63</v>
      </c>
      <c r="C20" s="7"/>
      <c r="D20" s="7"/>
      <c r="E20" s="7"/>
      <c r="F20" s="7"/>
      <c r="G20" s="7"/>
      <c r="H20" s="7"/>
      <c r="I20" s="7"/>
      <c r="J20" s="7"/>
      <c r="K20" s="7"/>
      <c r="L20" s="7"/>
      <c r="M20" s="7"/>
      <c r="N20" s="7"/>
      <c r="O20" s="7"/>
      <c r="Q20" s="1" t="s">
        <v>9</v>
      </c>
    </row>
    <row r="21" spans="1:24" x14ac:dyDescent="0.4">
      <c r="A21" s="7"/>
      <c r="B21" s="7" t="s">
        <v>64</v>
      </c>
      <c r="C21" s="7"/>
      <c r="D21" s="7"/>
      <c r="E21" s="7"/>
      <c r="F21" s="7"/>
      <c r="G21" s="7"/>
      <c r="H21" s="7"/>
      <c r="I21" s="7"/>
      <c r="J21" s="7"/>
      <c r="K21" s="7"/>
      <c r="L21" s="7"/>
      <c r="M21" s="7"/>
      <c r="N21" s="7"/>
      <c r="O21" s="7"/>
      <c r="Q21" s="1" t="s">
        <v>8</v>
      </c>
    </row>
    <row r="22" spans="1:24" x14ac:dyDescent="0.4">
      <c r="A22" s="7"/>
      <c r="B22" s="7" t="s">
        <v>65</v>
      </c>
      <c r="C22" s="7"/>
      <c r="D22" s="7"/>
      <c r="E22" s="7"/>
      <c r="F22" s="7"/>
      <c r="G22" s="7"/>
      <c r="H22" s="7"/>
      <c r="I22" s="7"/>
      <c r="J22" s="7"/>
      <c r="K22" s="7"/>
      <c r="L22" s="7"/>
      <c r="M22" s="7"/>
      <c r="N22" s="7"/>
      <c r="O22" s="7"/>
    </row>
    <row r="23" spans="1:24" x14ac:dyDescent="0.4">
      <c r="A23" s="7"/>
      <c r="B23" s="7" t="s">
        <v>66</v>
      </c>
      <c r="C23" s="7"/>
      <c r="D23" s="7"/>
      <c r="E23" s="7"/>
      <c r="F23" s="7"/>
      <c r="G23" s="7"/>
      <c r="H23" s="7"/>
      <c r="I23" s="7"/>
      <c r="J23" s="7"/>
      <c r="K23" s="7"/>
      <c r="L23" s="7"/>
      <c r="M23" s="7"/>
      <c r="N23" s="7"/>
      <c r="O23" s="7"/>
    </row>
    <row r="24" spans="1:24" x14ac:dyDescent="0.4">
      <c r="A24" s="7"/>
      <c r="B24" s="7" t="s">
        <v>67</v>
      </c>
      <c r="C24" s="7"/>
      <c r="D24" s="7"/>
      <c r="E24" s="7"/>
      <c r="F24" s="7"/>
      <c r="G24" s="7"/>
      <c r="H24" s="7"/>
      <c r="I24" s="7"/>
      <c r="J24" s="7"/>
      <c r="K24" s="7"/>
      <c r="L24" s="7"/>
      <c r="M24" s="7"/>
      <c r="N24" s="7"/>
      <c r="O24" s="7"/>
    </row>
    <row r="25" spans="1:24" x14ac:dyDescent="0.4">
      <c r="A25" s="7"/>
      <c r="B25" s="7" t="s">
        <v>68</v>
      </c>
      <c r="C25" s="7"/>
      <c r="D25" s="7"/>
      <c r="E25" s="7"/>
      <c r="F25" s="7"/>
      <c r="G25" s="7"/>
      <c r="H25" s="7"/>
      <c r="I25" s="7"/>
      <c r="J25" s="7"/>
      <c r="K25" s="7"/>
      <c r="L25" s="7"/>
      <c r="M25" s="7"/>
      <c r="N25" s="7"/>
      <c r="O25" s="7"/>
    </row>
    <row r="26" spans="1:24" x14ac:dyDescent="0.4">
      <c r="B26" s="7" t="s">
        <v>69</v>
      </c>
      <c r="C26" s="7"/>
      <c r="D26" s="7"/>
      <c r="E26" s="7"/>
    </row>
    <row r="27" spans="1:24" x14ac:dyDescent="0.4">
      <c r="B27" s="7"/>
      <c r="C27" s="7"/>
      <c r="D27" s="7"/>
      <c r="E27" s="7"/>
    </row>
    <row r="28" spans="1:24" x14ac:dyDescent="0.4">
      <c r="V28" s="36" t="s">
        <v>49</v>
      </c>
      <c r="W28" s="36">
        <v>1</v>
      </c>
      <c r="X28" s="36">
        <v>1</v>
      </c>
    </row>
    <row r="29" spans="1:24" x14ac:dyDescent="0.4">
      <c r="V29" s="36" t="s">
        <v>50</v>
      </c>
      <c r="W29" s="36">
        <v>2</v>
      </c>
      <c r="X29" s="36">
        <v>2</v>
      </c>
    </row>
    <row r="30" spans="1:24" x14ac:dyDescent="0.4">
      <c r="V30" s="36" t="s">
        <v>51</v>
      </c>
      <c r="W30" s="36">
        <v>3</v>
      </c>
      <c r="X30" s="36">
        <v>3</v>
      </c>
    </row>
    <row r="31" spans="1:24" ht="12.75" customHeight="1" x14ac:dyDescent="0.4">
      <c r="V31" s="79" t="s">
        <v>81</v>
      </c>
      <c r="W31" s="36">
        <v>4</v>
      </c>
      <c r="X31" s="36">
        <v>4</v>
      </c>
    </row>
    <row r="32" spans="1:24" x14ac:dyDescent="0.4">
      <c r="V32" s="9" t="s">
        <v>52</v>
      </c>
      <c r="W32" s="36">
        <v>5</v>
      </c>
      <c r="X32" s="36">
        <v>5</v>
      </c>
    </row>
    <row r="33" spans="23:24" x14ac:dyDescent="0.4">
      <c r="W33" s="36"/>
      <c r="X33" s="36"/>
    </row>
  </sheetData>
  <dataConsolidate/>
  <mergeCells count="23">
    <mergeCell ref="A18:B18"/>
    <mergeCell ref="S6:S7"/>
    <mergeCell ref="T6:T7"/>
    <mergeCell ref="U6:U7"/>
    <mergeCell ref="V6:V7"/>
    <mergeCell ref="W6:W7"/>
    <mergeCell ref="X6:X7"/>
    <mergeCell ref="J6:J7"/>
    <mergeCell ref="K6:K7"/>
    <mergeCell ref="L6:L7"/>
    <mergeCell ref="M6:M7"/>
    <mergeCell ref="N6:N7"/>
    <mergeCell ref="O6:O7"/>
    <mergeCell ref="A2:O2"/>
    <mergeCell ref="H4:I4"/>
    <mergeCell ref="A6:B6"/>
    <mergeCell ref="C6:C7"/>
    <mergeCell ref="D6:D7"/>
    <mergeCell ref="E6:E7"/>
    <mergeCell ref="F6:F7"/>
    <mergeCell ref="G6:G7"/>
    <mergeCell ref="H6:H7"/>
    <mergeCell ref="I6:I7"/>
  </mergeCells>
  <phoneticPr fontId="1"/>
  <dataValidations count="2">
    <dataValidation type="list" allowBlank="1" showInputMessage="1" showErrorMessage="1" sqref="E8:E17">
      <formula1>$V$28:$V$32</formula1>
    </dataValidation>
    <dataValidation type="list" allowBlank="1" showInputMessage="1" showErrorMessage="1" sqref="A8:A17">
      <formula1>$Q$2:$Q$21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5(1-1)</vt:lpstr>
      <vt:lpstr>5(2)</vt:lpstr>
      <vt:lpstr>'5(1-1)'!Print_Area</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2024-08-07T05:25:15Z</dcterms:created>
  <dcterms:modified xsi:type="dcterms:W3CDTF">2024-08-20T10:02:54Z</dcterms:modified>
</cp:coreProperties>
</file>