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省エネ再エネ班\02_補助事業\06_EV利用モデル補助金\R6\01要綱策定\01.補助金交付要綱\03.決裁後（確定版）\ホームページ掲載版\"/>
    </mc:Choice>
  </mc:AlternateContent>
  <bookViews>
    <workbookView xWindow="0" yWindow="0" windowWidth="20490" windowHeight="7530"/>
  </bookViews>
  <sheets>
    <sheet name="収支予算書" sheetId="1" r:id="rId1"/>
    <sheet name="支出明細（太陽光）" sheetId="3" r:id="rId2"/>
    <sheet name="支出明細（EV）" sheetId="4" r:id="rId3"/>
    <sheet name="支出明細（V2H充放電設備）" sheetId="5" r:id="rId4"/>
    <sheet name="支出明細（蓄電池）" sheetId="6" r:id="rId5"/>
    <sheet name="支出明細（EMS）" sheetId="7" r:id="rId6"/>
  </sheets>
  <definedNames>
    <definedName name="_xlnm.Print_Area" localSheetId="0">収支予算書!$A$1:$H$30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3" i="1" s="1"/>
  <c r="C44" i="1" l="1"/>
  <c r="F29" i="1"/>
  <c r="F3" i="6"/>
  <c r="D35" i="1"/>
  <c r="D20" i="1"/>
  <c r="C20" i="1"/>
  <c r="C29" i="1" l="1"/>
  <c r="F34" i="1"/>
  <c r="C35" i="1"/>
  <c r="G34" i="1"/>
  <c r="E34" i="1"/>
  <c r="D34" i="1"/>
  <c r="C34" i="1"/>
  <c r="G25" i="1"/>
  <c r="G23" i="1"/>
  <c r="G22" i="1"/>
  <c r="G21" i="1"/>
  <c r="F25" i="1"/>
  <c r="E25" i="1"/>
  <c r="F22" i="1"/>
  <c r="G20" i="1"/>
  <c r="F20" i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1"/>
  <c r="B30" i="1"/>
  <c r="G27" i="1" l="1"/>
  <c r="G43" i="1"/>
  <c r="G29" i="1" s="1"/>
  <c r="G30" i="1" s="1"/>
  <c r="G24" i="1"/>
  <c r="G26" i="1" s="1"/>
  <c r="F27" i="1"/>
  <c r="F41" i="1" s="1"/>
  <c r="F43" i="1" s="1"/>
  <c r="F23" i="1"/>
  <c r="F24" i="7"/>
  <c r="F26" i="7" s="1"/>
  <c r="F24" i="6"/>
  <c r="F26" i="6" s="1"/>
  <c r="B1" i="1"/>
  <c r="F44" i="1" l="1"/>
  <c r="G44" i="1"/>
  <c r="F24" i="1"/>
  <c r="C1" i="1"/>
  <c r="F26" i="1" l="1"/>
  <c r="H29" i="1"/>
  <c r="F30" i="1"/>
  <c r="D25" i="1"/>
  <c r="C25" i="1"/>
  <c r="H25" i="1" s="1"/>
  <c r="D22" i="1" l="1"/>
  <c r="F4" i="3"/>
  <c r="F5" i="3"/>
  <c r="F23" i="5" l="1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E20" i="1" s="1"/>
  <c r="F7" i="5"/>
  <c r="F6" i="5"/>
  <c r="F5" i="5"/>
  <c r="E23" i="1" s="1"/>
  <c r="F4" i="5"/>
  <c r="E22" i="1" s="1"/>
  <c r="F3" i="5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3" i="1" s="1"/>
  <c r="F3" i="4"/>
  <c r="D27" i="1" s="1"/>
  <c r="D37" i="1" s="1"/>
  <c r="E21" i="1" l="1"/>
  <c r="E24" i="1" s="1"/>
  <c r="E26" i="1" s="1"/>
  <c r="E27" i="1"/>
  <c r="H20" i="1"/>
  <c r="D21" i="1"/>
  <c r="F24" i="4"/>
  <c r="F26" i="4" s="1"/>
  <c r="F24" i="5"/>
  <c r="F26" i="5" s="1"/>
  <c r="F10" i="3"/>
  <c r="E37" i="1" l="1"/>
  <c r="D36" i="1"/>
  <c r="D38" i="1" s="1"/>
  <c r="D39" i="1" s="1"/>
  <c r="E35" i="1"/>
  <c r="E36" i="1" s="1"/>
  <c r="F7" i="3" l="1"/>
  <c r="C23" i="1" s="1"/>
  <c r="H23" i="1" s="1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C22" i="1" s="1"/>
  <c r="H22" i="1" s="1"/>
  <c r="F3" i="3"/>
  <c r="C27" i="1" l="1"/>
  <c r="C37" i="1" s="1"/>
  <c r="C21" i="1"/>
  <c r="H21" i="1" s="1"/>
  <c r="E38" i="1"/>
  <c r="E39" i="1" s="1"/>
  <c r="F24" i="3"/>
  <c r="H27" i="1" l="1"/>
  <c r="C36" i="1"/>
  <c r="C38" i="1" s="1"/>
  <c r="F26" i="3"/>
  <c r="C39" i="1" l="1"/>
  <c r="C40" i="1" s="1"/>
  <c r="C24" i="1"/>
  <c r="D24" i="1"/>
  <c r="D26" i="1" s="1"/>
  <c r="E40" i="1" l="1"/>
  <c r="E28" i="1" s="1"/>
  <c r="E30" i="1" s="1"/>
  <c r="D40" i="1"/>
  <c r="D28" i="1" s="1"/>
  <c r="D30" i="1" s="1"/>
  <c r="C28" i="1"/>
  <c r="C30" i="1" s="1"/>
  <c r="H24" i="1"/>
  <c r="H26" i="1" s="1"/>
  <c r="C26" i="1"/>
  <c r="H28" i="1" l="1"/>
  <c r="H30" i="1" s="1"/>
  <c r="C10" i="1" s="1"/>
  <c r="C17" i="1"/>
  <c r="C11" i="1" l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交付申請時は「予算」
実績報告時は「決算」
として作成してください。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「車両本体」と「オプション・登録諸経費」を個別の欄に記載してください。
オプション類は「補助対象外」の欄に「〇」を記載してください。</t>
        </r>
      </text>
    </comment>
  </commentList>
</comments>
</file>

<file path=xl/sharedStrings.xml><?xml version="1.0" encoding="utf-8"?>
<sst xmlns="http://schemas.openxmlformats.org/spreadsheetml/2006/main" count="132" uniqueCount="74">
  <si>
    <t>内容</t>
  </si>
  <si>
    <t>数量</t>
  </si>
  <si>
    <t>単価</t>
  </si>
  <si>
    <t>金額</t>
  </si>
  <si>
    <t>備考</t>
  </si>
  <si>
    <t>合計</t>
  </si>
  <si>
    <t>消費税</t>
  </si>
  <si>
    <t>総計</t>
  </si>
  <si>
    <t>調達先</t>
  </si>
  <si>
    <t>自己資金</t>
  </si>
  <si>
    <t>借入金</t>
  </si>
  <si>
    <t>【収入】</t>
    <rPh sb="1" eb="3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</si>
  <si>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</si>
  <si>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【支出】</t>
    <rPh sb="1" eb="3">
      <t>シシュツ</t>
    </rPh>
    <phoneticPr fontId="3"/>
  </si>
  <si>
    <t>区分</t>
    <rPh sb="0" eb="2">
      <t>クブン</t>
    </rPh>
    <phoneticPr fontId="3"/>
  </si>
  <si>
    <t>【支出明細（太陽光発電設備）】</t>
    <rPh sb="6" eb="13">
      <t>タイヨウコウハツデンセツビ</t>
    </rPh>
    <phoneticPr fontId="3"/>
  </si>
  <si>
    <t>【支出明細（EV）】</t>
    <phoneticPr fontId="3"/>
  </si>
  <si>
    <t>【支出明細（充電等設備）】</t>
    <rPh sb="6" eb="9">
      <t>ジュウデントウ</t>
    </rPh>
    <rPh sb="9" eb="11">
      <t>セツビ</t>
    </rPh>
    <phoneticPr fontId="3"/>
  </si>
  <si>
    <t>本補助金</t>
    <rPh sb="0" eb="1">
      <t>ホン</t>
    </rPh>
    <phoneticPr fontId="3"/>
  </si>
  <si>
    <t>【導入する設備】</t>
    <rPh sb="1" eb="3">
      <t>ドウニュウ</t>
    </rPh>
    <rPh sb="5" eb="7">
      <t>セツビ</t>
    </rPh>
    <phoneticPr fontId="3"/>
  </si>
  <si>
    <t>補助対象外
チェック</t>
    <rPh sb="0" eb="2">
      <t>ホジョ</t>
    </rPh>
    <rPh sb="2" eb="5">
      <t>タイショウガイ</t>
    </rPh>
    <rPh sb="4" eb="5">
      <t>ソト</t>
    </rPh>
    <phoneticPr fontId="3"/>
  </si>
  <si>
    <t>設計費</t>
    <rPh sb="0" eb="3">
      <t>セッケイヒ</t>
    </rPh>
    <phoneticPr fontId="3"/>
  </si>
  <si>
    <t>設備費</t>
    <rPh sb="0" eb="3">
      <t>セツビヒ</t>
    </rPh>
    <phoneticPr fontId="3"/>
  </si>
  <si>
    <t>工事費</t>
    <rPh sb="0" eb="3">
      <t>コウジヒ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</si>
  <si>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</si>
  <si>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</si>
  <si>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</si>
  <si>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合計</t>
    <phoneticPr fontId="3"/>
  </si>
  <si>
    <t>区分</t>
    <rPh sb="0" eb="2">
      <t>クブン</t>
    </rPh>
    <phoneticPr fontId="3"/>
  </si>
  <si>
    <t>（単位：円）</t>
    <phoneticPr fontId="3"/>
  </si>
  <si>
    <t>分類</t>
    <rPh sb="0" eb="2">
      <t>ブンルイ</t>
    </rPh>
    <phoneticPr fontId="3"/>
  </si>
  <si>
    <t>補助額（元データ）</t>
    <rPh sb="0" eb="2">
      <t>ホジョ</t>
    </rPh>
    <rPh sb="2" eb="3">
      <t>ガク</t>
    </rPh>
    <rPh sb="4" eb="5">
      <t>モト</t>
    </rPh>
    <phoneticPr fontId="3"/>
  </si>
  <si>
    <t>３分の２額</t>
    <rPh sb="1" eb="2">
      <t>ブン</t>
    </rPh>
    <rPh sb="4" eb="5">
      <t>ガク</t>
    </rPh>
    <phoneticPr fontId="3"/>
  </si>
  <si>
    <t>他補助との合計</t>
    <rPh sb="0" eb="1">
      <t>ホカ</t>
    </rPh>
    <rPh sb="1" eb="3">
      <t>ホジョ</t>
    </rPh>
    <rPh sb="5" eb="7">
      <t>ゴウケイ</t>
    </rPh>
    <phoneticPr fontId="3"/>
  </si>
  <si>
    <t>３分の２以内</t>
    <rPh sb="1" eb="2">
      <t>ブン</t>
    </rPh>
    <rPh sb="4" eb="6">
      <t>イナイ</t>
    </rPh>
    <phoneticPr fontId="3"/>
  </si>
  <si>
    <t>予算</t>
    <phoneticPr fontId="3"/>
  </si>
  <si>
    <t>V2H</t>
    <phoneticPr fontId="3"/>
  </si>
  <si>
    <t>EV・PHEV</t>
    <phoneticPr fontId="3"/>
  </si>
  <si>
    <t>太陽光関係</t>
    <rPh sb="0" eb="3">
      <t>タイヨウコウ</t>
    </rPh>
    <rPh sb="3" eb="5">
      <t>カンケイ</t>
    </rPh>
    <phoneticPr fontId="3"/>
  </si>
  <si>
    <t>太陽光:kW</t>
    <rPh sb="0" eb="3">
      <t>タイヨウコウ</t>
    </rPh>
    <phoneticPr fontId="3"/>
  </si>
  <si>
    <t>EV(中古):台</t>
    <rPh sb="3" eb="5">
      <t>チュウコ</t>
    </rPh>
    <rPh sb="7" eb="8">
      <t>ダイ</t>
    </rPh>
    <phoneticPr fontId="3"/>
  </si>
  <si>
    <t>EV(新車):台</t>
    <rPh sb="3" eb="5">
      <t>シンシャ</t>
    </rPh>
    <rPh sb="7" eb="8">
      <t>ダイ</t>
    </rPh>
    <phoneticPr fontId="3"/>
  </si>
  <si>
    <t>PHV(新車):台</t>
    <rPh sb="4" eb="6">
      <t>シンシャ</t>
    </rPh>
    <rPh sb="8" eb="9">
      <t>ダイ</t>
    </rPh>
    <phoneticPr fontId="3"/>
  </si>
  <si>
    <t>PHV(中古):台</t>
    <rPh sb="4" eb="6">
      <t>チュウコ</t>
    </rPh>
    <rPh sb="8" eb="9">
      <t>ダイ</t>
    </rPh>
    <phoneticPr fontId="3"/>
  </si>
  <si>
    <t>V2H：台</t>
    <rPh sb="4" eb="5">
      <t>ダイ</t>
    </rPh>
    <phoneticPr fontId="3"/>
  </si>
  <si>
    <t>EMS:台</t>
    <rPh sb="4" eb="5">
      <t>ダイ</t>
    </rPh>
    <phoneticPr fontId="3"/>
  </si>
  <si>
    <t>蓄電池</t>
    <rPh sb="0" eb="3">
      <t>チクデンチ</t>
    </rPh>
    <phoneticPr fontId="3"/>
  </si>
  <si>
    <t>EMS</t>
    <phoneticPr fontId="3"/>
  </si>
  <si>
    <t>【支出明細（蓄電池）】</t>
    <rPh sb="6" eb="9">
      <t>チクデンチ</t>
    </rPh>
    <phoneticPr fontId="3"/>
  </si>
  <si>
    <t>【支出明細（EMS）】</t>
    <phoneticPr fontId="3"/>
  </si>
  <si>
    <t>太陽光</t>
    <rPh sb="0" eb="3">
      <t>タイヨウコウ</t>
    </rPh>
    <phoneticPr fontId="3"/>
  </si>
  <si>
    <t>EV・PHEV</t>
    <phoneticPr fontId="3"/>
  </si>
  <si>
    <t>V2H</t>
    <phoneticPr fontId="3"/>
  </si>
  <si>
    <t>容量・台数</t>
    <rPh sb="0" eb="2">
      <t>ヨウリョウ</t>
    </rPh>
    <rPh sb="3" eb="5">
      <t>ダイスウ</t>
    </rPh>
    <phoneticPr fontId="3"/>
  </si>
  <si>
    <t>補助上限額(通常枠)</t>
    <rPh sb="0" eb="5">
      <t>ホジョジョウゲンガク</t>
    </rPh>
    <rPh sb="6" eb="9">
      <t>ツウジョウワク</t>
    </rPh>
    <phoneticPr fontId="3"/>
  </si>
  <si>
    <t>補助金（通常）</t>
    <rPh sb="0" eb="3">
      <t>ホジョキン</t>
    </rPh>
    <rPh sb="4" eb="6">
      <t>ツウジョウ</t>
    </rPh>
    <phoneticPr fontId="3"/>
  </si>
  <si>
    <t>補助金（特別加算）</t>
    <rPh sb="0" eb="3">
      <t>ホジョキン</t>
    </rPh>
    <rPh sb="4" eb="8">
      <t>トクベツカサン</t>
    </rPh>
    <phoneticPr fontId="3"/>
  </si>
  <si>
    <t>(1)通常</t>
    <rPh sb="3" eb="5">
      <t>ツウジョウ</t>
    </rPh>
    <phoneticPr fontId="3"/>
  </si>
  <si>
    <t>(2)特別加算</t>
    <rPh sb="3" eb="7">
      <t>トクベツカサン</t>
    </rPh>
    <phoneticPr fontId="3"/>
  </si>
  <si>
    <t>蓄電池:kWh</t>
    <rPh sb="0" eb="3">
      <t>チクデンチ</t>
    </rPh>
    <phoneticPr fontId="3"/>
  </si>
  <si>
    <t>蓄電池単価</t>
    <rPh sb="0" eb="2">
      <t>チクデン</t>
    </rPh>
    <rPh sb="2" eb="3">
      <t>イケ</t>
    </rPh>
    <rPh sb="3" eb="5">
      <t>タンカ</t>
    </rPh>
    <phoneticPr fontId="3"/>
  </si>
  <si>
    <t>他補助金
（太陽光）</t>
    <rPh sb="0" eb="1">
      <t>ホカ</t>
    </rPh>
    <rPh sb="1" eb="4">
      <t>ホジョキン</t>
    </rPh>
    <rPh sb="6" eb="9">
      <t>タイヨウコウ</t>
    </rPh>
    <phoneticPr fontId="3"/>
  </si>
  <si>
    <t>他補助金
（EV）</t>
    <rPh sb="0" eb="1">
      <t>ホカ</t>
    </rPh>
    <rPh sb="1" eb="4">
      <t>ホジョキン</t>
    </rPh>
    <phoneticPr fontId="3"/>
  </si>
  <si>
    <t>寄附金
その他収入</t>
    <phoneticPr fontId="3"/>
  </si>
  <si>
    <t>他補助金
（V2H）</t>
    <rPh sb="0" eb="1">
      <t>ホカ</t>
    </rPh>
    <rPh sb="1" eb="4">
      <t>ホジョキン</t>
    </rPh>
    <phoneticPr fontId="3"/>
  </si>
  <si>
    <t>設備費</t>
  </si>
  <si>
    <t>特別加算（350万円以内）</t>
    <rPh sb="0" eb="4">
      <t>トクベツカサン</t>
    </rPh>
    <rPh sb="8" eb="10">
      <t>マンエン</t>
    </rPh>
    <rPh sb="10" eb="12">
      <t>イナイ</t>
    </rPh>
    <phoneticPr fontId="3"/>
  </si>
  <si>
    <t>家庭用</t>
    <rPh sb="0" eb="3">
      <t>カテイヨウ</t>
    </rPh>
    <phoneticPr fontId="3"/>
  </si>
  <si>
    <t>業務用</t>
    <rPh sb="0" eb="3">
      <t>ギョウムヨウ</t>
    </rPh>
    <phoneticPr fontId="3"/>
  </si>
  <si>
    <t>蓄電池の区分</t>
    <rPh sb="0" eb="3">
      <t>チクデンチ</t>
    </rPh>
    <rPh sb="4" eb="6">
      <t>クブン</t>
    </rPh>
    <phoneticPr fontId="3"/>
  </si>
  <si>
    <t>4800Ahセル相当のkWh未満</t>
    <rPh sb="8" eb="10">
      <t>ソウトウ</t>
    </rPh>
    <rPh sb="14" eb="16">
      <t>ミマン</t>
    </rPh>
    <phoneticPr fontId="3"/>
  </si>
  <si>
    <t>4800Ahセル相当のkWh以上</t>
    <rPh sb="8" eb="10">
      <t>ソウトウ</t>
    </rPh>
    <rPh sb="14" eb="16">
      <t>イジョウ</t>
    </rPh>
    <phoneticPr fontId="3"/>
  </si>
  <si>
    <t>蓄電池区分</t>
    <rPh sb="0" eb="3">
      <t>チクデンチ</t>
    </rPh>
    <rPh sb="3" eb="5">
      <t>クブン</t>
    </rPh>
    <phoneticPr fontId="3"/>
  </si>
  <si>
    <t>太陽光要領（小数点切捨て）</t>
    <rPh sb="0" eb="3">
      <t>タイヨウコウ</t>
    </rPh>
    <rPh sb="3" eb="5">
      <t>ヨウリョウ</t>
    </rPh>
    <rPh sb="6" eb="9">
      <t>ショウスウテン</t>
    </rPh>
    <rPh sb="9" eb="11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</si>
</sst>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ｋW&quot;"/>
    <numFmt numFmtId="177" formatCode="General&quot;台&quot;"/>
    <numFmt numFmtId="178" formatCode="#,##0_);[Red]\(#,##0\)"/>
    <numFmt numFmtId="179" formatCode="General&quot;kWh&quot;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b/>
      <u/>
      <sz val="11"/>
      <color theme="1"/>
      <name val="ＭＳ ゴシック"/>
      <family val="3"/>
      <charset val="128"/>
    </font>
    <font>
      <sz val="11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9" xfId="1" applyFont="1" applyBorder="1" applyAlignment="1">
      <alignment vertical="center" wrapText="1"/>
    </xf>
    <xf numFmtId="38" fontId="4" fillId="0" borderId="18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25" xfId="1" applyFont="1" applyBorder="1" applyAlignment="1">
      <alignment vertical="center" wrapText="1"/>
    </xf>
    <xf numFmtId="38" fontId="4" fillId="0" borderId="11" xfId="1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8" fontId="4" fillId="0" borderId="9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6" fontId="0" fillId="0" borderId="23" xfId="0" applyNumberFormat="1" applyBorder="1">
      <alignment vertical="center"/>
    </xf>
    <xf numFmtId="177" fontId="0" fillId="0" borderId="23" xfId="0" applyNumberFormat="1" applyBorder="1">
      <alignment vertical="center"/>
    </xf>
    <xf numFmtId="0" fontId="0" fillId="2" borderId="39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38" fontId="4" fillId="0" borderId="41" xfId="1" applyFont="1" applyBorder="1" applyAlignment="1">
      <alignment vertical="center" wrapText="1"/>
    </xf>
    <xf numFmtId="38" fontId="4" fillId="0" borderId="42" xfId="1" applyFont="1" applyBorder="1" applyAlignment="1">
      <alignment vertical="center" wrapText="1"/>
    </xf>
    <xf numFmtId="38" fontId="4" fillId="0" borderId="43" xfId="1" applyFont="1" applyBorder="1" applyAlignment="1">
      <alignment vertical="center" wrapText="1"/>
    </xf>
    <xf numFmtId="38" fontId="4" fillId="0" borderId="44" xfId="1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 wrapText="1"/>
    </xf>
    <xf numFmtId="38" fontId="0" fillId="0" borderId="0" xfId="1" applyFont="1" applyBorder="1">
      <alignment vertical="center"/>
    </xf>
    <xf numFmtId="38" fontId="4" fillId="3" borderId="9" xfId="1" applyFont="1" applyFill="1" applyBorder="1" applyAlignment="1">
      <alignment vertical="center" wrapText="1"/>
    </xf>
    <xf numFmtId="38" fontId="4" fillId="3" borderId="11" xfId="1" applyFont="1" applyFill="1" applyBorder="1" applyAlignment="1">
      <alignment vertical="center" wrapText="1"/>
    </xf>
    <xf numFmtId="38" fontId="4" fillId="3" borderId="5" xfId="1" applyFont="1" applyFill="1" applyBorder="1" applyAlignment="1">
      <alignment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8" fontId="4" fillId="3" borderId="17" xfId="0" applyNumberFormat="1" applyFont="1" applyFill="1" applyBorder="1" applyAlignment="1">
      <alignment vertical="center" wrapText="1"/>
    </xf>
    <xf numFmtId="38" fontId="4" fillId="3" borderId="18" xfId="0" applyNumberFormat="1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38" fontId="4" fillId="3" borderId="24" xfId="0" applyNumberFormat="1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8" fontId="4" fillId="3" borderId="4" xfId="1" applyFont="1" applyFill="1" applyBorder="1" applyAlignment="1">
      <alignment vertical="center" wrapText="1"/>
    </xf>
    <xf numFmtId="38" fontId="5" fillId="3" borderId="6" xfId="0" applyNumberFormat="1" applyFont="1" applyFill="1" applyBorder="1" applyAlignment="1">
      <alignment vertical="center" wrapText="1"/>
    </xf>
    <xf numFmtId="38" fontId="0" fillId="3" borderId="46" xfId="1" applyFont="1" applyFill="1" applyBorder="1">
      <alignment vertical="center"/>
    </xf>
    <xf numFmtId="38" fontId="4" fillId="3" borderId="17" xfId="1" applyFont="1" applyFill="1" applyBorder="1" applyAlignment="1">
      <alignment vertical="center" wrapText="1"/>
    </xf>
    <xf numFmtId="38" fontId="4" fillId="3" borderId="10" xfId="0" applyNumberFormat="1" applyFont="1" applyFill="1" applyBorder="1" applyAlignment="1">
      <alignment vertical="center" wrapText="1"/>
    </xf>
    <xf numFmtId="38" fontId="4" fillId="3" borderId="10" xfId="1" applyFont="1" applyFill="1" applyBorder="1" applyAlignment="1">
      <alignment vertical="center" wrapText="1"/>
    </xf>
    <xf numFmtId="38" fontId="4" fillId="3" borderId="18" xfId="1" applyFont="1" applyFill="1" applyBorder="1" applyAlignment="1">
      <alignment vertical="center" wrapText="1"/>
    </xf>
    <xf numFmtId="38" fontId="4" fillId="3" borderId="2" xfId="1" applyFont="1" applyFill="1" applyBorder="1" applyAlignment="1">
      <alignment vertical="center" wrapText="1"/>
    </xf>
    <xf numFmtId="38" fontId="4" fillId="3" borderId="3" xfId="1" applyFont="1" applyFill="1" applyBorder="1" applyAlignment="1">
      <alignment vertical="center" wrapText="1"/>
    </xf>
    <xf numFmtId="38" fontId="4" fillId="3" borderId="25" xfId="1" applyFont="1" applyFill="1" applyBorder="1" applyAlignment="1">
      <alignment vertical="center" wrapText="1"/>
    </xf>
    <xf numFmtId="38" fontId="4" fillId="3" borderId="12" xfId="1" applyFont="1" applyFill="1" applyBorder="1" applyAlignment="1">
      <alignment vertical="center" wrapText="1"/>
    </xf>
    <xf numFmtId="38" fontId="4" fillId="0" borderId="33" xfId="1" applyFont="1" applyBorder="1" applyAlignment="1">
      <alignment vertical="center" wrapText="1"/>
    </xf>
    <xf numFmtId="38" fontId="4" fillId="3" borderId="5" xfId="0" applyNumberFormat="1" applyFont="1" applyFill="1" applyBorder="1" applyAlignment="1">
      <alignment vertical="center" wrapText="1"/>
    </xf>
    <xf numFmtId="38" fontId="4" fillId="3" borderId="47" xfId="1" applyFont="1" applyFill="1" applyBorder="1" applyAlignment="1">
      <alignment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11" fillId="3" borderId="36" xfId="0" applyFont="1" applyFill="1" applyBorder="1" applyAlignment="1">
      <alignment horizontal="center" vertical="center" wrapText="1"/>
    </xf>
    <xf numFmtId="38" fontId="12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38" fontId="0" fillId="3" borderId="54" xfId="1" applyFont="1" applyFill="1" applyBorder="1">
      <alignment vertical="center"/>
    </xf>
    <xf numFmtId="0" fontId="4" fillId="3" borderId="47" xfId="0" applyFont="1" applyFill="1" applyBorder="1" applyAlignment="1">
      <alignment horizontal="center" vertical="center"/>
    </xf>
    <xf numFmtId="38" fontId="0" fillId="3" borderId="2" xfId="1" applyFont="1" applyFill="1" applyBorder="1">
      <alignment vertical="center"/>
    </xf>
    <xf numFmtId="38" fontId="0" fillId="3" borderId="3" xfId="1" applyFont="1" applyFill="1" applyBorder="1">
      <alignment vertical="center"/>
    </xf>
    <xf numFmtId="0" fontId="4" fillId="3" borderId="55" xfId="0" applyFont="1" applyFill="1" applyBorder="1" applyAlignment="1">
      <alignment horizontal="center" vertical="center"/>
    </xf>
    <xf numFmtId="38" fontId="0" fillId="3" borderId="11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0" fontId="7" fillId="3" borderId="56" xfId="0" applyFont="1" applyFill="1" applyBorder="1" applyAlignment="1">
      <alignment horizontal="center" vertical="center"/>
    </xf>
    <xf numFmtId="38" fontId="0" fillId="3" borderId="57" xfId="1" applyFont="1" applyFill="1" applyBorder="1" applyAlignment="1">
      <alignment vertical="center" wrapText="1"/>
    </xf>
    <xf numFmtId="38" fontId="8" fillId="3" borderId="58" xfId="1" applyFont="1" applyFill="1" applyBorder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0" fillId="3" borderId="52" xfId="1" applyFont="1" applyFill="1" applyBorder="1">
      <alignment vertical="center"/>
    </xf>
    <xf numFmtId="38" fontId="0" fillId="3" borderId="59" xfId="1" applyFont="1" applyFill="1" applyBorder="1">
      <alignment vertical="center"/>
    </xf>
    <xf numFmtId="179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38" fontId="0" fillId="3" borderId="11" xfId="1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abSelected="1" zoomScale="85" zoomScaleNormal="85" zoomScaleSheetLayoutView="100" workbookViewId="0">
      <selection activeCell="N8" sqref="N8"/>
    </sheetView>
  </sheetViews>
  <sheetFormatPr defaultRowHeight="18.75"/>
  <cols>
    <col min="1" max="1" width="1.625" customWidth="1"/>
    <col min="2" max="8" width="11.75" customWidth="1"/>
    <col min="9" max="9" width="10.875" customWidth="1"/>
    <col min="10" max="11" width="9" customWidth="1"/>
  </cols>
  <sheetData>
    <row r="1" spans="2:11" ht="19.5" thickBot="1">
      <c r="B1" t="str">
        <f>IF(J2="予算","様式１号別添２","様式８号別添１")</f>
        <v>様式１号別添２</v>
      </c>
      <c r="C1" s="106" t="str">
        <f>"収支"&amp;J2&amp;"書（太陽光EV利用モデル）"</f>
        <v>収支予算書（太陽光EV利用モデル）</v>
      </c>
      <c r="D1" s="106"/>
      <c r="E1" s="106"/>
      <c r="F1" s="78"/>
      <c r="G1" s="78"/>
    </row>
    <row r="2" spans="2:11" ht="19.5" thickBot="1">
      <c r="J2" s="74" t="s">
        <v>35</v>
      </c>
    </row>
    <row r="3" spans="2:11">
      <c r="B3" t="s">
        <v>19</v>
      </c>
    </row>
    <row r="4" spans="2:11">
      <c r="B4" s="29" t="s">
        <v>39</v>
      </c>
      <c r="C4" s="29" t="s">
        <v>41</v>
      </c>
      <c r="D4" s="29" t="s">
        <v>40</v>
      </c>
      <c r="E4" s="80" t="s">
        <v>42</v>
      </c>
      <c r="F4" s="80" t="s">
        <v>43</v>
      </c>
      <c r="G4" s="80" t="s">
        <v>44</v>
      </c>
    </row>
    <row r="5" spans="2:11" ht="32.25" customHeight="1">
      <c r="B5" s="27">
        <v>0</v>
      </c>
      <c r="C5" s="28">
        <v>0</v>
      </c>
      <c r="D5" s="28">
        <v>0</v>
      </c>
      <c r="E5" s="28">
        <v>0</v>
      </c>
      <c r="F5" s="28">
        <v>0</v>
      </c>
      <c r="G5" s="81">
        <v>6</v>
      </c>
    </row>
    <row r="6" spans="2:11">
      <c r="B6" s="80" t="s">
        <v>59</v>
      </c>
      <c r="C6" s="80" t="s">
        <v>72</v>
      </c>
      <c r="E6" s="80" t="s">
        <v>45</v>
      </c>
    </row>
    <row r="7" spans="2:11" ht="31.5" customHeight="1">
      <c r="B7" s="98">
        <v>0</v>
      </c>
      <c r="C7" s="105"/>
      <c r="E7" s="81">
        <v>0</v>
      </c>
      <c r="G7" s="38"/>
      <c r="H7" s="38"/>
      <c r="I7" s="38"/>
    </row>
    <row r="8" spans="2:11">
      <c r="B8" t="s">
        <v>11</v>
      </c>
      <c r="E8" s="1" t="s">
        <v>12</v>
      </c>
      <c r="F8" s="1"/>
      <c r="G8" s="38"/>
      <c r="H8" s="38"/>
      <c r="I8" s="38"/>
    </row>
    <row r="9" spans="2:11">
      <c r="B9" s="2" t="s">
        <v>30</v>
      </c>
      <c r="C9" s="3" t="s">
        <v>3</v>
      </c>
      <c r="D9" s="4" t="s">
        <v>8</v>
      </c>
      <c r="E9" s="5" t="s">
        <v>4</v>
      </c>
      <c r="F9" s="82"/>
      <c r="J9" s="107" t="s">
        <v>69</v>
      </c>
      <c r="K9" s="107"/>
    </row>
    <row r="10" spans="2:11" ht="24.95" customHeight="1">
      <c r="B10" s="48" t="s">
        <v>18</v>
      </c>
      <c r="C10" s="51">
        <f>H30</f>
        <v>0</v>
      </c>
      <c r="D10" s="72"/>
      <c r="E10" s="6"/>
      <c r="F10" s="79"/>
      <c r="J10" s="102" t="s">
        <v>70</v>
      </c>
      <c r="K10" s="103" t="s">
        <v>71</v>
      </c>
    </row>
    <row r="11" spans="2:11" ht="24.95" customHeight="1">
      <c r="B11" s="49" t="s">
        <v>9</v>
      </c>
      <c r="C11" s="52">
        <f>+C17-C10-C12-C13-C14-C15-C16</f>
        <v>0</v>
      </c>
      <c r="D11" s="73"/>
      <c r="E11" s="7"/>
      <c r="F11" s="79"/>
      <c r="J11" s="104" t="s">
        <v>67</v>
      </c>
      <c r="K11" s="105" t="s">
        <v>68</v>
      </c>
    </row>
    <row r="12" spans="2:11" ht="24.95" customHeight="1">
      <c r="B12" s="49" t="s">
        <v>10</v>
      </c>
      <c r="C12" s="12"/>
      <c r="D12" s="8"/>
      <c r="E12" s="7"/>
      <c r="F12" s="79"/>
      <c r="G12" s="79"/>
    </row>
    <row r="13" spans="2:11" ht="24.95" customHeight="1">
      <c r="B13" s="76" t="s">
        <v>61</v>
      </c>
      <c r="C13" s="69"/>
      <c r="D13" s="25"/>
      <c r="E13" s="26"/>
      <c r="F13" s="79"/>
      <c r="G13" s="79"/>
    </row>
    <row r="14" spans="2:11" ht="24.95" customHeight="1">
      <c r="B14" s="76" t="s">
        <v>62</v>
      </c>
      <c r="C14" s="69"/>
      <c r="D14" s="25"/>
      <c r="E14" s="26"/>
      <c r="F14" s="79"/>
      <c r="G14" s="79"/>
    </row>
    <row r="15" spans="2:11" ht="24.95" customHeight="1">
      <c r="B15" s="76" t="s">
        <v>64</v>
      </c>
      <c r="C15" s="69"/>
      <c r="D15" s="25"/>
      <c r="E15" s="26"/>
      <c r="F15" s="79"/>
      <c r="G15" s="79"/>
    </row>
    <row r="16" spans="2:11" ht="24.95" customHeight="1" thickBot="1">
      <c r="B16" s="100" t="s">
        <v>63</v>
      </c>
      <c r="C16" s="14"/>
      <c r="D16" s="9"/>
      <c r="E16" s="10"/>
      <c r="F16" s="79"/>
      <c r="G16" s="79"/>
    </row>
    <row r="17" spans="1:15" ht="30" customHeight="1" thickTop="1">
      <c r="B17" s="53" t="s">
        <v>5</v>
      </c>
      <c r="C17" s="54">
        <f>H26</f>
        <v>0</v>
      </c>
      <c r="D17" s="55"/>
      <c r="E17" s="56"/>
      <c r="F17" s="82"/>
      <c r="G17" s="82"/>
    </row>
    <row r="18" spans="1:15" ht="18.75" customHeight="1">
      <c r="B18" s="18" t="s">
        <v>13</v>
      </c>
      <c r="H18" s="1" t="s">
        <v>12</v>
      </c>
    </row>
    <row r="19" spans="1:15" ht="30" customHeight="1">
      <c r="B19" s="2" t="s">
        <v>28</v>
      </c>
      <c r="C19" s="3" t="s">
        <v>38</v>
      </c>
      <c r="D19" s="4" t="s">
        <v>37</v>
      </c>
      <c r="E19" s="4" t="s">
        <v>36</v>
      </c>
      <c r="F19" s="32" t="s">
        <v>46</v>
      </c>
      <c r="G19" s="32" t="s">
        <v>47</v>
      </c>
      <c r="H19" s="5" t="s">
        <v>25</v>
      </c>
    </row>
    <row r="20" spans="1:15" ht="24.95" customHeight="1">
      <c r="B20" s="48" t="s">
        <v>21</v>
      </c>
      <c r="C20" s="61">
        <f>SUMIF('支出明細（太陽光）'!B$3:B$23,収支予算書!B20,'支出明細（太陽光）'!F$3:F$23)</f>
        <v>0</v>
      </c>
      <c r="D20" s="42">
        <f>SUMIF('支出明細（EV）'!B$3:B$23,収支予算書!B20,'支出明細（EV）'!F$3:F$23)</f>
        <v>0</v>
      </c>
      <c r="E20" s="42">
        <f>SUMIF('支出明細（V2H充放電設備）'!B$3:B$23,収支予算書!B20,'支出明細（V2H充放電設備）'!F$3:F$23)</f>
        <v>0</v>
      </c>
      <c r="F20" s="42">
        <f>SUMIF('支出明細（蓄電池）'!B$3:B$23,収支予算書!B20,'支出明細（蓄電池）'!F$3:F$23)</f>
        <v>0</v>
      </c>
      <c r="G20" s="42">
        <f>SUMIF('支出明細（EMS）'!B$3:B$23,収支予算書!B20,'支出明細（EMS）'!F$3:F$23)</f>
        <v>0</v>
      </c>
      <c r="H20" s="62">
        <f t="shared" ref="H20:H25" si="0">SUM(C20:G20)</f>
        <v>0</v>
      </c>
    </row>
    <row r="21" spans="1:15" ht="24.95" customHeight="1">
      <c r="B21" s="48" t="s">
        <v>22</v>
      </c>
      <c r="C21" s="61">
        <f>SUMIF('支出明細（太陽光）'!B$3:B$23,収支予算書!B21,'支出明細（太陽光）'!F$3:F$23)</f>
        <v>0</v>
      </c>
      <c r="D21" s="42">
        <f>SUMIF('支出明細（EV）'!B$3:B$23,収支予算書!B21,'支出明細（EV）'!F$3:F$23)</f>
        <v>0</v>
      </c>
      <c r="E21" s="42">
        <f>SUMIF('支出明細（V2H充放電設備）'!B$3:B$23,収支予算書!B21,'支出明細（V2H充放電設備）'!F$3:F$23)</f>
        <v>0</v>
      </c>
      <c r="F21" s="42">
        <f>SUMIF('支出明細（蓄電池）'!B$3:B$23,収支予算書!B21,'支出明細（蓄電池）'!F$3:F$23)</f>
        <v>0</v>
      </c>
      <c r="G21" s="42">
        <f>SUMIF('支出明細（EMS）'!B$3:B$23,収支予算書!B21,'支出明細（EMS）'!F$3:F$23)</f>
        <v>0</v>
      </c>
      <c r="H21" s="63">
        <f t="shared" si="0"/>
        <v>0</v>
      </c>
      <c r="J21" s="30"/>
      <c r="K21" s="31"/>
      <c r="N21" s="38"/>
      <c r="O21" s="38"/>
    </row>
    <row r="22" spans="1:15" ht="24.95" customHeight="1">
      <c r="B22" s="49" t="s">
        <v>23</v>
      </c>
      <c r="C22" s="64">
        <f>SUMIF('支出明細（太陽光）'!B$3:B$23,収支予算書!B22,'支出明細（太陽光）'!F$3:F$23)</f>
        <v>0</v>
      </c>
      <c r="D22" s="65">
        <f>SUMIF('支出明細（EV）'!B$3:B$23,収支予算書!B22,'支出明細（EV）'!F$3:F$23)</f>
        <v>0</v>
      </c>
      <c r="E22" s="65">
        <f>SUMIF('支出明細（V2H充放電設備）'!B$3:B$23,収支予算書!B22,'支出明細（V2H充放電設備）'!F$3:F$23)</f>
        <v>0</v>
      </c>
      <c r="F22" s="65">
        <f>SUMIF('支出明細（蓄電池）'!B$3:B$23,収支予算書!B22,'支出明細（蓄電池）'!F$3:F$23)</f>
        <v>0</v>
      </c>
      <c r="G22" s="65">
        <f>SUMIF('支出明細（EMS）'!B$3:B$23,収支予算書!B22,'支出明細（EMS）'!F$3:F$23)</f>
        <v>0</v>
      </c>
      <c r="H22" s="66">
        <f t="shared" si="0"/>
        <v>0</v>
      </c>
    </row>
    <row r="23" spans="1:15" ht="24.95" customHeight="1" thickBot="1">
      <c r="B23" s="50" t="s">
        <v>24</v>
      </c>
      <c r="C23" s="67">
        <f>SUMIF('支出明細（太陽光）'!B$3:B$23,収支予算書!B23,'支出明細（太陽光）'!F$3:F$23)</f>
        <v>0</v>
      </c>
      <c r="D23" s="43">
        <f>SUMIF('支出明細（EV）'!B$3:B$23,収支予算書!B23,'支出明細（EV）'!F$3:F$23)</f>
        <v>0</v>
      </c>
      <c r="E23" s="43">
        <f>SUMIF('支出明細（V2H充放電設備）'!B$3:B$23,収支予算書!B23,'支出明細（V2H充放電設備）'!F$3:F$23)</f>
        <v>0</v>
      </c>
      <c r="F23" s="43">
        <f>SUMIF('支出明細（EMS）'!B$3:B$23,収支予算書!B23,'支出明細（蓄電池）'!F$3:F$23)</f>
        <v>0</v>
      </c>
      <c r="G23" s="43">
        <f>SUMIF('支出明細（EMS）'!B$3:B$23,収支予算書!B23,'支出明細（EMS）'!F$3:F$23)</f>
        <v>0</v>
      </c>
      <c r="H23" s="68">
        <f t="shared" si="0"/>
        <v>0</v>
      </c>
    </row>
    <row r="24" spans="1:15" ht="24.95" customHeight="1" thickTop="1">
      <c r="B24" s="48" t="s">
        <v>5</v>
      </c>
      <c r="C24" s="61">
        <f>SUM(C20:C23)</f>
        <v>0</v>
      </c>
      <c r="D24" s="61">
        <f>SUM(D20:D23)</f>
        <v>0</v>
      </c>
      <c r="E24" s="42">
        <f>SUM(E20:E23)</f>
        <v>0</v>
      </c>
      <c r="F24" s="42">
        <f>SUM(F20:F23)</f>
        <v>0</v>
      </c>
      <c r="G24" s="42">
        <f>SUM(G20:G23)</f>
        <v>0</v>
      </c>
      <c r="H24" s="63">
        <f t="shared" si="0"/>
        <v>0</v>
      </c>
    </row>
    <row r="25" spans="1:15" ht="24.95" customHeight="1">
      <c r="B25" s="49" t="s">
        <v>6</v>
      </c>
      <c r="C25" s="71">
        <f>'支出明細（太陽光）'!F25</f>
        <v>0</v>
      </c>
      <c r="D25" s="65">
        <f>'支出明細（EV）'!F25</f>
        <v>0</v>
      </c>
      <c r="E25" s="65">
        <f>'支出明細（V2H充放電設備）'!F25</f>
        <v>0</v>
      </c>
      <c r="F25" s="65">
        <f>'支出明細（蓄電池）'!F25</f>
        <v>0</v>
      </c>
      <c r="G25" s="65">
        <f>'支出明細（EMS）'!F25</f>
        <v>0</v>
      </c>
      <c r="H25" s="66">
        <f t="shared" si="0"/>
        <v>0</v>
      </c>
    </row>
    <row r="26" spans="1:15" ht="24.95" customHeight="1">
      <c r="B26" s="57" t="s">
        <v>7</v>
      </c>
      <c r="C26" s="58">
        <f t="shared" ref="C26:G26" si="1">+C24+C25</f>
        <v>0</v>
      </c>
      <c r="D26" s="70">
        <f t="shared" si="1"/>
        <v>0</v>
      </c>
      <c r="E26" s="70">
        <f t="shared" si="1"/>
        <v>0</v>
      </c>
      <c r="F26" s="70">
        <f t="shared" si="1"/>
        <v>0</v>
      </c>
      <c r="G26" s="70">
        <f t="shared" si="1"/>
        <v>0</v>
      </c>
      <c r="H26" s="59">
        <f>+H24+H25</f>
        <v>0</v>
      </c>
    </row>
    <row r="27" spans="1:15" ht="30" customHeight="1">
      <c r="A27" s="22"/>
      <c r="B27" s="83" t="s">
        <v>26</v>
      </c>
      <c r="C27" s="60">
        <f>SUMIF('支出明細（太陽光）'!H3:H23,"",'支出明細（太陽光）'!F3:F23)</f>
        <v>0</v>
      </c>
      <c r="D27" s="60">
        <f>SUMIF('支出明細（EV）'!H3:H23,"",'支出明細（EV）'!F3:F23)</f>
        <v>0</v>
      </c>
      <c r="E27" s="60">
        <f>SUMIF('支出明細（V2H充放電設備）'!H3:H23,"",'支出明細（V2H充放電設備）'!F3:F23)</f>
        <v>0</v>
      </c>
      <c r="F27" s="60">
        <f>F21+F22</f>
        <v>0</v>
      </c>
      <c r="G27" s="60">
        <f>G21+G22</f>
        <v>0</v>
      </c>
      <c r="H27" s="84">
        <f>SUM(C27:G27)</f>
        <v>0</v>
      </c>
    </row>
    <row r="28" spans="1:15" ht="30" customHeight="1">
      <c r="A28" s="22"/>
      <c r="B28" s="85" t="s">
        <v>57</v>
      </c>
      <c r="C28" s="86">
        <f>C40</f>
        <v>0</v>
      </c>
      <c r="D28" s="86">
        <f>D40</f>
        <v>0</v>
      </c>
      <c r="E28" s="86">
        <f>E40</f>
        <v>0</v>
      </c>
      <c r="F28" s="96"/>
      <c r="G28" s="96"/>
      <c r="H28" s="87">
        <f>SUM(C28:G28)</f>
        <v>0</v>
      </c>
    </row>
    <row r="29" spans="1:15" ht="30" customHeight="1" thickBot="1">
      <c r="A29" s="22"/>
      <c r="B29" s="88" t="s">
        <v>58</v>
      </c>
      <c r="C29" s="89">
        <f>C44</f>
        <v>0</v>
      </c>
      <c r="D29" s="97"/>
      <c r="E29" s="97"/>
      <c r="F29" s="101">
        <f>C43</f>
        <v>0</v>
      </c>
      <c r="G29" s="89">
        <f>G43</f>
        <v>0</v>
      </c>
      <c r="H29" s="90">
        <f>SUM(C29:G29)</f>
        <v>0</v>
      </c>
    </row>
    <row r="30" spans="1:15" ht="30" customHeight="1" thickTop="1">
      <c r="B30" s="91" t="str">
        <f>IF(J2="予算","交付申請額","実績額")</f>
        <v>交付申請額</v>
      </c>
      <c r="C30" s="92">
        <f>C28+C29</f>
        <v>0</v>
      </c>
      <c r="D30" s="92">
        <f>D28+D29</f>
        <v>0</v>
      </c>
      <c r="E30" s="92">
        <f>E28+E29</f>
        <v>0</v>
      </c>
      <c r="F30" s="92">
        <f>F28+F29</f>
        <v>0</v>
      </c>
      <c r="G30" s="92">
        <f>G28+G29</f>
        <v>0</v>
      </c>
      <c r="H30" s="93">
        <f>IF(ROUNDDOWN(SUM(H28:H29),-3)&gt;7000000,7000000,ROUNDDOWN(SUM(H28:H29),-3))</f>
        <v>0</v>
      </c>
    </row>
    <row r="31" spans="1:15" ht="30" customHeight="1">
      <c r="B31" s="39"/>
      <c r="C31" s="40"/>
      <c r="D31" s="41"/>
      <c r="E31" s="41"/>
      <c r="F31" s="41"/>
      <c r="G31" s="41"/>
      <c r="H31" s="41"/>
    </row>
    <row r="33" spans="2:10" hidden="1">
      <c r="C33" t="s">
        <v>50</v>
      </c>
      <c r="D33" t="s">
        <v>51</v>
      </c>
      <c r="E33" t="s">
        <v>52</v>
      </c>
      <c r="F33" t="s">
        <v>46</v>
      </c>
      <c r="G33" t="s">
        <v>47</v>
      </c>
      <c r="I33" t="s">
        <v>67</v>
      </c>
      <c r="J33" t="s">
        <v>68</v>
      </c>
    </row>
    <row r="34" spans="2:10" hidden="1">
      <c r="B34" t="s">
        <v>53</v>
      </c>
      <c r="C34" s="94">
        <f>B5</f>
        <v>0</v>
      </c>
      <c r="D34" s="30">
        <f>C5+D5+E5+F5</f>
        <v>0</v>
      </c>
      <c r="E34" s="30">
        <f>G5</f>
        <v>6</v>
      </c>
      <c r="F34" s="99">
        <f>B7</f>
        <v>0</v>
      </c>
      <c r="G34" s="30">
        <f>E7</f>
        <v>0</v>
      </c>
    </row>
    <row r="35" spans="2:10" hidden="1">
      <c r="B35" t="s">
        <v>54</v>
      </c>
      <c r="C35" s="31">
        <f>2500000</f>
        <v>2500000</v>
      </c>
      <c r="D35" s="31">
        <f>+C5*500000+D5*250000+E5*250000+F5*125000</f>
        <v>0</v>
      </c>
      <c r="E35" s="31">
        <f>+E34*500000</f>
        <v>3000000</v>
      </c>
      <c r="F35" s="31"/>
      <c r="G35" s="31"/>
    </row>
    <row r="36" spans="2:10" hidden="1">
      <c r="B36" t="s">
        <v>31</v>
      </c>
      <c r="C36" s="77">
        <f>IF(ROUNDDOWN(C27/2,-3)&gt;C35,C35,ROUNDDOWN(C27/2,-3))</f>
        <v>0</v>
      </c>
      <c r="D36" s="77">
        <f>IF(ROUNDDOWN(D27/2,-3)&gt;D35,D35,ROUNDDOWN(D27/2,-3))</f>
        <v>0</v>
      </c>
      <c r="E36" s="77">
        <f>IF(ROUNDDOWN(E27/2,-3)&gt;E35,E35,ROUNDDOWN(E27/2,-3))</f>
        <v>0</v>
      </c>
      <c r="F36" s="77"/>
      <c r="G36" s="77"/>
      <c r="H36" s="31"/>
    </row>
    <row r="37" spans="2:10" hidden="1">
      <c r="B37" t="s">
        <v>32</v>
      </c>
      <c r="C37" s="31">
        <f>ROUNDDOWN(C27*2/3,-3)</f>
        <v>0</v>
      </c>
      <c r="D37" s="31">
        <f>ROUNDDOWN(D27*2/3,-3)</f>
        <v>0</v>
      </c>
      <c r="E37" s="31">
        <f>ROUNDDOWN(E27*2/3,-3)</f>
        <v>0</v>
      </c>
      <c r="F37" s="31"/>
      <c r="G37" s="31"/>
      <c r="H37" s="31"/>
    </row>
    <row r="38" spans="2:10" hidden="1">
      <c r="B38" t="s">
        <v>33</v>
      </c>
      <c r="C38" s="75">
        <f>+C36+C13</f>
        <v>0</v>
      </c>
      <c r="D38" s="75">
        <f>+D36+C14</f>
        <v>0</v>
      </c>
      <c r="E38" s="75">
        <f>+E36+C15</f>
        <v>0</v>
      </c>
      <c r="F38" s="75"/>
      <c r="G38" s="75"/>
    </row>
    <row r="39" spans="2:10" hidden="1">
      <c r="B39" t="s">
        <v>34</v>
      </c>
      <c r="C39" s="77">
        <f>IF(C38&lt;=C37,C36,C37-C13)</f>
        <v>0</v>
      </c>
      <c r="D39" s="77">
        <f>IF(D38&lt;=D37,D36,D37-C14)</f>
        <v>0</v>
      </c>
      <c r="E39" s="77">
        <f>IF(E38&lt;=E37,E36,E37-C15)</f>
        <v>0</v>
      </c>
      <c r="F39" s="77"/>
      <c r="G39" s="77"/>
    </row>
    <row r="40" spans="2:10" hidden="1">
      <c r="B40" t="s">
        <v>55</v>
      </c>
      <c r="C40" s="95">
        <f>IF(ROUNDDOWN(C39,-3)&gt;2500000,2500000,ROUNDDOWN(C39,-3))</f>
        <v>0</v>
      </c>
      <c r="D40" s="31">
        <f>IF(3500000-C40&lt;=D39+E39,IF(3500000-C40&lt;=D39,3500000-C40,D39),D39)</f>
        <v>0</v>
      </c>
      <c r="E40" s="31">
        <f>IF(3500000-C40&lt;=D39+E39,IF(3500000-C40&lt;=D39,0,3500000-C40-D39),E39)</f>
        <v>0</v>
      </c>
    </row>
    <row r="41" spans="2:10" hidden="1">
      <c r="B41" t="s">
        <v>60</v>
      </c>
      <c r="C41" s="95"/>
      <c r="F41" s="95">
        <f>IFERROR(F27/B7,0)</f>
        <v>0</v>
      </c>
    </row>
    <row r="42" spans="2:10" hidden="1">
      <c r="B42" t="s">
        <v>73</v>
      </c>
      <c r="C42" s="95">
        <f>ROUNDDOWN(B5,0)</f>
        <v>0</v>
      </c>
      <c r="F42" s="95"/>
    </row>
    <row r="43" spans="2:10" hidden="1">
      <c r="B43" t="s">
        <v>56</v>
      </c>
      <c r="C43" s="31">
        <f>IF(OR(C13="",C13=0),ROUNDDOWN(IF(OR(B7&gt;0,E7&gt;=1),C42*50000,0),-3),0)</f>
        <v>0</v>
      </c>
      <c r="F43" s="31">
        <f>IF(OR(C13="",C13=0),IF(C7="業務用",IF(F41&lt;=160000,ROUNDDOWN(F27/3,-3),0),IF(F41&lt;=141000,ROUNDDOWN(F27/3,-3),0)),0)</f>
        <v>0</v>
      </c>
      <c r="G43" s="31">
        <f>IF(OR(C13="",C13=0),ROUNDDOWN(G27*2/3,-3),0)</f>
        <v>0</v>
      </c>
    </row>
    <row r="44" spans="2:10" hidden="1">
      <c r="B44" t="s">
        <v>66</v>
      </c>
      <c r="C44" s="31">
        <f>IF(ROUNDDOWN(C43,-3)&gt;3500000,3500000,ROUNDDOWN(C43,-3))</f>
        <v>0</v>
      </c>
      <c r="F44" s="31">
        <f>IF(3500000-C44&lt;=F43+G43,IF(3500000-C44&lt;=F43,3500000-C44,F43),F43)</f>
        <v>0</v>
      </c>
      <c r="G44" s="31">
        <f>IF(3500000-C44&lt;=F43+G43,IF(3500000-C44&lt;=F43,0,3500000-C44-F43),G43)</f>
        <v>0</v>
      </c>
    </row>
    <row r="47" spans="2:10">
      <c r="C47" s="95"/>
    </row>
  </sheetData>
  <sheetProtection algorithmName="SHA-512" hashValue="4pNidUKvfA2CLbqvxoCp+COLcJ2VZFtRMU1K3mpNw6SuM9kWMmb1oH5FEeiXD5RL86IbBEfyr6xymvfbHyEc1g==" saltValue="JH2u7ia/LDk42JBxQjQ+RA==" spinCount="100000" sheet="1" objects="1" scenarios="1"/>
  <protectedRanges>
    <protectedRange sqref="J2 J10:J11 C12:G16 B5:G5 E7 B7 E10:F11" name="範囲1"/>
  </protectedRanges>
  <mergeCells count="2">
    <mergeCell ref="C1:E1"/>
    <mergeCell ref="J9:K9"/>
  </mergeCells>
  <phoneticPr fontId="3"/>
  <dataValidations count="5">
    <dataValidation type="list" allowBlank="1" showInputMessage="1" showErrorMessage="1" sqref="J2">
      <formula1>"予算,決算"</formula1>
    </dataValidation>
    <dataValidation type="decimal" allowBlank="1" showInputMessage="1" showErrorMessage="1" sqref="B5">
      <formula1>0</formula1>
      <formula2>1000000000000</formula2>
    </dataValidation>
    <dataValidation type="whole" allowBlank="1" showInputMessage="1" showErrorMessage="1" sqref="C5:G5 E7">
      <formula1>0</formula1>
      <formula2>100</formula2>
    </dataValidation>
    <dataValidation type="decimal" allowBlank="1" showInputMessage="1" showErrorMessage="1" sqref="B7">
      <formula1>0</formula1>
      <formula2>100</formula2>
    </dataValidation>
    <dataValidation type="list" allowBlank="1" showInputMessage="1" showErrorMessage="1" sqref="C7">
      <formula1>$H$33:$J$33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A19" zoomScaleNormal="100" workbookViewId="0">
      <selection activeCell="D4" sqref="D4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8.375" bestFit="1" customWidth="1"/>
  </cols>
  <sheetData>
    <row r="1" spans="2:8">
      <c r="B1" t="s">
        <v>15</v>
      </c>
      <c r="H1" s="1" t="s">
        <v>29</v>
      </c>
    </row>
    <row r="2" spans="2:8" ht="25.5">
      <c r="B2" s="16" t="s">
        <v>14</v>
      </c>
      <c r="C2" s="4" t="s">
        <v>0</v>
      </c>
      <c r="D2" s="4" t="s">
        <v>1</v>
      </c>
      <c r="E2" s="4" t="s">
        <v>2</v>
      </c>
      <c r="F2" s="4" t="s">
        <v>3</v>
      </c>
      <c r="G2" s="32" t="s">
        <v>4</v>
      </c>
      <c r="H2" s="37" t="s">
        <v>20</v>
      </c>
    </row>
    <row r="3" spans="2:8" ht="30" customHeight="1">
      <c r="B3" s="23" t="s">
        <v>65</v>
      </c>
      <c r="C3" s="17"/>
      <c r="D3" s="19"/>
      <c r="E3" s="11"/>
      <c r="F3" s="42">
        <f>+D3*E3</f>
        <v>0</v>
      </c>
      <c r="G3" s="33"/>
      <c r="H3" s="6"/>
    </row>
    <row r="4" spans="2:8" ht="30" customHeight="1">
      <c r="B4" s="23"/>
      <c r="C4" s="8"/>
      <c r="D4" s="20"/>
      <c r="E4" s="13"/>
      <c r="F4" s="42">
        <f>+D4*E4</f>
        <v>0</v>
      </c>
      <c r="G4" s="33"/>
      <c r="H4" s="7"/>
    </row>
    <row r="5" spans="2:8" ht="30" customHeight="1">
      <c r="B5" s="23"/>
      <c r="C5" s="8"/>
      <c r="D5" s="20"/>
      <c r="E5" s="13"/>
      <c r="F5" s="42">
        <f>+D5*E5</f>
        <v>0</v>
      </c>
      <c r="G5" s="33"/>
      <c r="H5" s="7"/>
    </row>
    <row r="6" spans="2:8" ht="30" customHeight="1">
      <c r="B6" s="23"/>
      <c r="C6" s="8"/>
      <c r="D6" s="20"/>
      <c r="E6" s="13"/>
      <c r="F6" s="42">
        <f>+D6*E6</f>
        <v>0</v>
      </c>
      <c r="G6" s="33"/>
      <c r="H6" s="7"/>
    </row>
    <row r="7" spans="2:8" ht="30" customHeight="1">
      <c r="B7" s="23"/>
      <c r="C7" s="8"/>
      <c r="D7" s="20"/>
      <c r="E7" s="13"/>
      <c r="F7" s="42">
        <f t="shared" ref="F7:F23" si="0">+D7*E7</f>
        <v>0</v>
      </c>
      <c r="G7" s="33"/>
      <c r="H7" s="7"/>
    </row>
    <row r="8" spans="2:8" ht="30" customHeight="1">
      <c r="B8" s="23"/>
      <c r="C8" s="8"/>
      <c r="D8" s="20"/>
      <c r="E8" s="13"/>
      <c r="F8" s="42">
        <f t="shared" si="0"/>
        <v>0</v>
      </c>
      <c r="G8" s="33"/>
      <c r="H8" s="7"/>
    </row>
    <row r="9" spans="2:8" ht="30" customHeight="1">
      <c r="B9" s="23"/>
      <c r="C9" s="8"/>
      <c r="D9" s="20"/>
      <c r="E9" s="13"/>
      <c r="F9" s="42">
        <f t="shared" si="0"/>
        <v>0</v>
      </c>
      <c r="G9" s="33"/>
      <c r="H9" s="7"/>
    </row>
    <row r="10" spans="2:8" ht="30" customHeight="1">
      <c r="B10" s="23"/>
      <c r="C10" s="8"/>
      <c r="D10" s="20"/>
      <c r="E10" s="13"/>
      <c r="F10" s="42">
        <f t="shared" ref="F10" si="1">+D10*E10</f>
        <v>0</v>
      </c>
      <c r="G10" s="33"/>
      <c r="H10" s="7"/>
    </row>
    <row r="11" spans="2:8" ht="30" customHeight="1">
      <c r="B11" s="23"/>
      <c r="C11" s="8"/>
      <c r="D11" s="20"/>
      <c r="E11" s="13"/>
      <c r="F11" s="42">
        <f t="shared" si="0"/>
        <v>0</v>
      </c>
      <c r="G11" s="33"/>
      <c r="H11" s="7"/>
    </row>
    <row r="12" spans="2:8" ht="30" customHeight="1">
      <c r="B12" s="23"/>
      <c r="C12" s="8"/>
      <c r="D12" s="20"/>
      <c r="E12" s="13"/>
      <c r="F12" s="42">
        <f t="shared" si="0"/>
        <v>0</v>
      </c>
      <c r="G12" s="33"/>
      <c r="H12" s="7"/>
    </row>
    <row r="13" spans="2:8" ht="30" customHeight="1">
      <c r="B13" s="23"/>
      <c r="C13" s="8"/>
      <c r="D13" s="20"/>
      <c r="E13" s="13"/>
      <c r="F13" s="42">
        <f t="shared" si="0"/>
        <v>0</v>
      </c>
      <c r="G13" s="33"/>
      <c r="H13" s="7"/>
    </row>
    <row r="14" spans="2:8" ht="30" customHeight="1">
      <c r="B14" s="23"/>
      <c r="C14" s="8"/>
      <c r="D14" s="20"/>
      <c r="E14" s="13"/>
      <c r="F14" s="42">
        <f t="shared" si="0"/>
        <v>0</v>
      </c>
      <c r="G14" s="33"/>
      <c r="H14" s="7"/>
    </row>
    <row r="15" spans="2:8" ht="30" customHeight="1">
      <c r="B15" s="23"/>
      <c r="C15" s="8"/>
      <c r="D15" s="20"/>
      <c r="E15" s="13"/>
      <c r="F15" s="42">
        <f t="shared" si="0"/>
        <v>0</v>
      </c>
      <c r="G15" s="33"/>
      <c r="H15" s="7"/>
    </row>
    <row r="16" spans="2:8" ht="30" customHeight="1">
      <c r="B16" s="23"/>
      <c r="C16" s="8"/>
      <c r="D16" s="20"/>
      <c r="E16" s="13"/>
      <c r="F16" s="42">
        <f t="shared" si="0"/>
        <v>0</v>
      </c>
      <c r="G16" s="33"/>
      <c r="H16" s="7"/>
    </row>
    <row r="17" spans="2:8" ht="30" customHeight="1">
      <c r="B17" s="23"/>
      <c r="C17" s="8"/>
      <c r="D17" s="20"/>
      <c r="E17" s="13"/>
      <c r="F17" s="42">
        <f t="shared" si="0"/>
        <v>0</v>
      </c>
      <c r="G17" s="33"/>
      <c r="H17" s="7"/>
    </row>
    <row r="18" spans="2:8" ht="30" customHeight="1">
      <c r="B18" s="23"/>
      <c r="C18" s="8"/>
      <c r="D18" s="20"/>
      <c r="E18" s="13"/>
      <c r="F18" s="42">
        <f t="shared" si="0"/>
        <v>0</v>
      </c>
      <c r="G18" s="33"/>
      <c r="H18" s="7"/>
    </row>
    <row r="19" spans="2:8" ht="30" customHeight="1">
      <c r="B19" s="23"/>
      <c r="C19" s="8"/>
      <c r="D19" s="20"/>
      <c r="E19" s="13"/>
      <c r="F19" s="42">
        <f t="shared" si="0"/>
        <v>0</v>
      </c>
      <c r="G19" s="33"/>
      <c r="H19" s="7"/>
    </row>
    <row r="20" spans="2:8" ht="30" customHeight="1">
      <c r="B20" s="23"/>
      <c r="C20" s="8"/>
      <c r="D20" s="20"/>
      <c r="E20" s="13"/>
      <c r="F20" s="42">
        <f t="shared" si="0"/>
        <v>0</v>
      </c>
      <c r="G20" s="33"/>
      <c r="H20" s="7"/>
    </row>
    <row r="21" spans="2:8" ht="30" customHeight="1">
      <c r="B21" s="23"/>
      <c r="C21" s="8"/>
      <c r="D21" s="20"/>
      <c r="E21" s="13"/>
      <c r="F21" s="42">
        <f t="shared" si="0"/>
        <v>0</v>
      </c>
      <c r="G21" s="33"/>
      <c r="H21" s="7"/>
    </row>
    <row r="22" spans="2:8" ht="30" customHeight="1">
      <c r="B22" s="23"/>
      <c r="C22" s="8"/>
      <c r="D22" s="20"/>
      <c r="E22" s="13"/>
      <c r="F22" s="42">
        <f t="shared" si="0"/>
        <v>0</v>
      </c>
      <c r="G22" s="33"/>
      <c r="H22" s="7"/>
    </row>
    <row r="23" spans="2:8" ht="30" customHeight="1" thickBot="1">
      <c r="B23" s="23"/>
      <c r="C23" s="9"/>
      <c r="D23" s="21"/>
      <c r="E23" s="15"/>
      <c r="F23" s="43">
        <f t="shared" si="0"/>
        <v>0</v>
      </c>
      <c r="G23" s="34"/>
      <c r="H23" s="10"/>
    </row>
    <row r="24" spans="2:8" ht="30" customHeight="1" thickTop="1">
      <c r="B24" s="114" t="s">
        <v>5</v>
      </c>
      <c r="C24" s="115"/>
      <c r="D24" s="115"/>
      <c r="E24" s="116"/>
      <c r="F24" s="42">
        <f>SUM(F3:F23)</f>
        <v>0</v>
      </c>
      <c r="G24" s="33"/>
      <c r="H24" s="45"/>
    </row>
    <row r="25" spans="2:8" ht="30" customHeight="1">
      <c r="B25" s="111" t="s">
        <v>6</v>
      </c>
      <c r="C25" s="112"/>
      <c r="D25" s="112"/>
      <c r="E25" s="113"/>
      <c r="F25" s="13"/>
      <c r="G25" s="35"/>
      <c r="H25" s="46"/>
    </row>
    <row r="26" spans="2:8" ht="30" customHeight="1">
      <c r="B26" s="108" t="s">
        <v>7</v>
      </c>
      <c r="C26" s="109"/>
      <c r="D26" s="109"/>
      <c r="E26" s="110"/>
      <c r="F26" s="44">
        <f>+F24+F25</f>
        <v>0</v>
      </c>
      <c r="G26" s="36"/>
      <c r="H26" s="47"/>
    </row>
  </sheetData>
  <sheetProtection algorithmName="SHA-512" hashValue="28jMOCQ5hjvGIqh20I2+jrmY2QiX3oNptLnM0iJcFq7T1mVX45wUzD6h+HIpWWT8egK49t43TdlCzyHpd+blCw==" saltValue="LWJ8yGA2Ak9a/5YiMYEAIg==" spinCount="100000" sheet="1" objects="1" scenarios="1"/>
  <protectedRanges>
    <protectedRange sqref="G3:H23 G24:G26 F25 B3:E23" name="範囲1"/>
  </protectedRanges>
  <mergeCells count="3">
    <mergeCell ref="B26:E26"/>
    <mergeCell ref="B25:E25"/>
    <mergeCell ref="B24:E24"/>
  </mergeCells>
  <phoneticPr fontId="3"/>
  <dataValidations count="2">
    <dataValidation type="list" allowBlank="1" showInputMessage="1" showErrorMessage="1" sqref="B3:B23">
      <formula1>"設計費,設備費,工事費,その他"</formula1>
    </dataValidation>
    <dataValidation type="list" allowBlank="1" showInputMessage="1" showErrorMessage="1" sqref="H3:H23">
      <formula1>"〇"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6"/>
  <sheetViews>
    <sheetView workbookViewId="0">
      <selection activeCell="E9" sqref="E9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8.375" bestFit="1" customWidth="1"/>
  </cols>
  <sheetData>
    <row r="1" spans="2:8">
      <c r="B1" t="s">
        <v>16</v>
      </c>
      <c r="H1" s="1" t="s">
        <v>29</v>
      </c>
    </row>
    <row r="2" spans="2:8" ht="25.5">
      <c r="B2" s="16" t="s">
        <v>14</v>
      </c>
      <c r="C2" s="4" t="s">
        <v>0</v>
      </c>
      <c r="D2" s="4" t="s">
        <v>1</v>
      </c>
      <c r="E2" s="4" t="s">
        <v>2</v>
      </c>
      <c r="F2" s="4" t="s">
        <v>3</v>
      </c>
      <c r="G2" s="32" t="s">
        <v>4</v>
      </c>
      <c r="H2" s="37" t="s">
        <v>20</v>
      </c>
    </row>
    <row r="3" spans="2:8" ht="30" customHeight="1">
      <c r="B3" s="23" t="s">
        <v>65</v>
      </c>
      <c r="C3" s="24"/>
      <c r="D3" s="19"/>
      <c r="E3" s="11"/>
      <c r="F3" s="42">
        <f>+D3*E3</f>
        <v>0</v>
      </c>
      <c r="G3" s="33"/>
      <c r="H3" s="6"/>
    </row>
    <row r="4" spans="2:8" ht="30" customHeight="1">
      <c r="B4" s="23"/>
      <c r="C4" s="8"/>
      <c r="D4" s="20"/>
      <c r="E4" s="13"/>
      <c r="F4" s="42">
        <f>+D4*E4</f>
        <v>0</v>
      </c>
      <c r="G4" s="33"/>
      <c r="H4" s="7"/>
    </row>
    <row r="5" spans="2:8" ht="30" customHeight="1">
      <c r="B5" s="23"/>
      <c r="C5" s="8"/>
      <c r="D5" s="20"/>
      <c r="E5" s="13"/>
      <c r="F5" s="42">
        <f t="shared" ref="F5:F23" si="0">+D5*E5</f>
        <v>0</v>
      </c>
      <c r="G5" s="33"/>
      <c r="H5" s="7"/>
    </row>
    <row r="6" spans="2:8" ht="30" customHeight="1">
      <c r="B6" s="23"/>
      <c r="C6" s="8"/>
      <c r="D6" s="20"/>
      <c r="E6" s="13"/>
      <c r="F6" s="42">
        <f t="shared" si="0"/>
        <v>0</v>
      </c>
      <c r="G6" s="33"/>
      <c r="H6" s="7"/>
    </row>
    <row r="7" spans="2:8" ht="30" customHeight="1">
      <c r="B7" s="23"/>
      <c r="C7" s="8"/>
      <c r="D7" s="20"/>
      <c r="E7" s="13"/>
      <c r="F7" s="42">
        <f t="shared" si="0"/>
        <v>0</v>
      </c>
      <c r="G7" s="33"/>
      <c r="H7" s="7"/>
    </row>
    <row r="8" spans="2:8" ht="30" customHeight="1">
      <c r="B8" s="23"/>
      <c r="C8" s="8"/>
      <c r="D8" s="20"/>
      <c r="E8" s="13"/>
      <c r="F8" s="42">
        <f t="shared" si="0"/>
        <v>0</v>
      </c>
      <c r="G8" s="33"/>
      <c r="H8" s="7"/>
    </row>
    <row r="9" spans="2:8" ht="30" customHeight="1">
      <c r="B9" s="23"/>
      <c r="C9" s="8"/>
      <c r="D9" s="20"/>
      <c r="E9" s="13"/>
      <c r="F9" s="42">
        <f t="shared" si="0"/>
        <v>0</v>
      </c>
      <c r="G9" s="33"/>
      <c r="H9" s="7"/>
    </row>
    <row r="10" spans="2:8" ht="30" customHeight="1">
      <c r="B10" s="23"/>
      <c r="C10" s="8"/>
      <c r="D10" s="20"/>
      <c r="E10" s="13"/>
      <c r="F10" s="42">
        <f t="shared" si="0"/>
        <v>0</v>
      </c>
      <c r="G10" s="33"/>
      <c r="H10" s="7"/>
    </row>
    <row r="11" spans="2:8" ht="30" customHeight="1">
      <c r="B11" s="23"/>
      <c r="C11" s="8"/>
      <c r="D11" s="20"/>
      <c r="E11" s="13"/>
      <c r="F11" s="42">
        <f t="shared" si="0"/>
        <v>0</v>
      </c>
      <c r="G11" s="33"/>
      <c r="H11" s="7"/>
    </row>
    <row r="12" spans="2:8" ht="30" customHeight="1">
      <c r="B12" s="23"/>
      <c r="C12" s="8"/>
      <c r="D12" s="20"/>
      <c r="E12" s="13"/>
      <c r="F12" s="42">
        <f t="shared" si="0"/>
        <v>0</v>
      </c>
      <c r="G12" s="33"/>
      <c r="H12" s="7"/>
    </row>
    <row r="13" spans="2:8" ht="30" customHeight="1">
      <c r="B13" s="23"/>
      <c r="C13" s="8"/>
      <c r="D13" s="20"/>
      <c r="E13" s="13"/>
      <c r="F13" s="42">
        <f t="shared" si="0"/>
        <v>0</v>
      </c>
      <c r="G13" s="33"/>
      <c r="H13" s="7"/>
    </row>
    <row r="14" spans="2:8" ht="30" customHeight="1">
      <c r="B14" s="23"/>
      <c r="C14" s="8"/>
      <c r="D14" s="20"/>
      <c r="E14" s="13"/>
      <c r="F14" s="42">
        <f t="shared" si="0"/>
        <v>0</v>
      </c>
      <c r="G14" s="33"/>
      <c r="H14" s="7"/>
    </row>
    <row r="15" spans="2:8" ht="30" customHeight="1">
      <c r="B15" s="23"/>
      <c r="C15" s="8"/>
      <c r="D15" s="20"/>
      <c r="E15" s="13"/>
      <c r="F15" s="42">
        <f t="shared" si="0"/>
        <v>0</v>
      </c>
      <c r="G15" s="33"/>
      <c r="H15" s="7"/>
    </row>
    <row r="16" spans="2:8" ht="30" customHeight="1">
      <c r="B16" s="23"/>
      <c r="C16" s="8"/>
      <c r="D16" s="20"/>
      <c r="E16" s="13"/>
      <c r="F16" s="42">
        <f t="shared" si="0"/>
        <v>0</v>
      </c>
      <c r="G16" s="33"/>
      <c r="H16" s="7"/>
    </row>
    <row r="17" spans="2:8" ht="30" customHeight="1">
      <c r="B17" s="23"/>
      <c r="C17" s="8"/>
      <c r="D17" s="20"/>
      <c r="E17" s="13"/>
      <c r="F17" s="42">
        <f t="shared" si="0"/>
        <v>0</v>
      </c>
      <c r="G17" s="33"/>
      <c r="H17" s="7"/>
    </row>
    <row r="18" spans="2:8" ht="30" customHeight="1">
      <c r="B18" s="23"/>
      <c r="C18" s="8"/>
      <c r="D18" s="20"/>
      <c r="E18" s="13"/>
      <c r="F18" s="42">
        <f t="shared" si="0"/>
        <v>0</v>
      </c>
      <c r="G18" s="33"/>
      <c r="H18" s="7"/>
    </row>
    <row r="19" spans="2:8" ht="30" customHeight="1">
      <c r="B19" s="23"/>
      <c r="C19" s="8"/>
      <c r="D19" s="20"/>
      <c r="E19" s="13"/>
      <c r="F19" s="42">
        <f t="shared" si="0"/>
        <v>0</v>
      </c>
      <c r="G19" s="33"/>
      <c r="H19" s="7"/>
    </row>
    <row r="20" spans="2:8" ht="30" customHeight="1">
      <c r="B20" s="23"/>
      <c r="C20" s="8"/>
      <c r="D20" s="20"/>
      <c r="E20" s="13"/>
      <c r="F20" s="42">
        <f t="shared" si="0"/>
        <v>0</v>
      </c>
      <c r="G20" s="33"/>
      <c r="H20" s="7"/>
    </row>
    <row r="21" spans="2:8" ht="30" customHeight="1">
      <c r="B21" s="23"/>
      <c r="C21" s="8"/>
      <c r="D21" s="20"/>
      <c r="E21" s="13"/>
      <c r="F21" s="42">
        <f t="shared" si="0"/>
        <v>0</v>
      </c>
      <c r="G21" s="33"/>
      <c r="H21" s="7"/>
    </row>
    <row r="22" spans="2:8" ht="30" customHeight="1">
      <c r="B22" s="23"/>
      <c r="C22" s="8"/>
      <c r="D22" s="20"/>
      <c r="E22" s="13"/>
      <c r="F22" s="42">
        <f t="shared" si="0"/>
        <v>0</v>
      </c>
      <c r="G22" s="33"/>
      <c r="H22" s="7"/>
    </row>
    <row r="23" spans="2:8" ht="30" customHeight="1" thickBot="1">
      <c r="B23" s="23"/>
      <c r="C23" s="9"/>
      <c r="D23" s="21"/>
      <c r="E23" s="15"/>
      <c r="F23" s="43">
        <f t="shared" si="0"/>
        <v>0</v>
      </c>
      <c r="G23" s="34"/>
      <c r="H23" s="10"/>
    </row>
    <row r="24" spans="2:8" ht="30" customHeight="1" thickTop="1">
      <c r="B24" s="114" t="s">
        <v>5</v>
      </c>
      <c r="C24" s="115"/>
      <c r="D24" s="115"/>
      <c r="E24" s="116"/>
      <c r="F24" s="42">
        <f>SUM(F3:F23)</f>
        <v>0</v>
      </c>
      <c r="G24" s="33"/>
      <c r="H24" s="45"/>
    </row>
    <row r="25" spans="2:8" ht="30" customHeight="1">
      <c r="B25" s="111" t="s">
        <v>6</v>
      </c>
      <c r="C25" s="112"/>
      <c r="D25" s="112"/>
      <c r="E25" s="113"/>
      <c r="F25" s="13"/>
      <c r="G25" s="35"/>
      <c r="H25" s="46"/>
    </row>
    <row r="26" spans="2:8" ht="30" customHeight="1">
      <c r="B26" s="108" t="s">
        <v>7</v>
      </c>
      <c r="C26" s="109"/>
      <c r="D26" s="109"/>
      <c r="E26" s="110"/>
      <c r="F26" s="44">
        <f>+F24+F25</f>
        <v>0</v>
      </c>
      <c r="G26" s="36"/>
      <c r="H26" s="47"/>
    </row>
  </sheetData>
  <sheetProtection algorithmName="SHA-512" hashValue="fzXvpkaK+EStHvcAIGVeK3yUVaftXGDBfoj84/MZk+TeKgFFIzqhV0VLiWaEn1njNVT5S27xfqna8h94bnAGIw==" saltValue="3u+VOBK/EGzFDq/27/O1UA==" spinCount="100000" sheet="1" objects="1" scenarios="1"/>
  <protectedRanges>
    <protectedRange sqref="B3:E23 G3:H23 G24:G26 F25" name="範囲2"/>
  </protectedRanges>
  <mergeCells count="3">
    <mergeCell ref="B24:E24"/>
    <mergeCell ref="B25:E25"/>
    <mergeCell ref="B26:E26"/>
  </mergeCells>
  <phoneticPr fontId="3"/>
  <dataValidations count="2">
    <dataValidation type="list" allowBlank="1" showInputMessage="1" showErrorMessage="1" sqref="B3:B23">
      <formula1>"設計費,設備費,工事費,その他"</formula1>
    </dataValidation>
    <dataValidation type="list" allowBlank="1" showInputMessage="1" showErrorMessage="1" sqref="H3:H23">
      <formula1>"〇"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A19" workbookViewId="0">
      <selection activeCell="D3" sqref="D3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8.375" bestFit="1" customWidth="1"/>
  </cols>
  <sheetData>
    <row r="1" spans="2:8">
      <c r="B1" t="s">
        <v>17</v>
      </c>
      <c r="H1" s="1" t="s">
        <v>29</v>
      </c>
    </row>
    <row r="2" spans="2:8" ht="25.5">
      <c r="B2" s="16" t="s">
        <v>14</v>
      </c>
      <c r="C2" s="4" t="s">
        <v>0</v>
      </c>
      <c r="D2" s="4" t="s">
        <v>1</v>
      </c>
      <c r="E2" s="4" t="s">
        <v>2</v>
      </c>
      <c r="F2" s="4" t="s">
        <v>3</v>
      </c>
      <c r="G2" s="32" t="s">
        <v>4</v>
      </c>
      <c r="H2" s="37" t="s">
        <v>20</v>
      </c>
    </row>
    <row r="3" spans="2:8" ht="30" customHeight="1">
      <c r="B3" s="23" t="s">
        <v>65</v>
      </c>
      <c r="C3" s="24"/>
      <c r="D3" s="19"/>
      <c r="E3" s="11"/>
      <c r="F3" s="42">
        <f>+D3*E3</f>
        <v>0</v>
      </c>
      <c r="G3" s="33"/>
      <c r="H3" s="6"/>
    </row>
    <row r="4" spans="2:8" ht="30" customHeight="1">
      <c r="B4" s="23"/>
      <c r="C4" s="8"/>
      <c r="D4" s="20"/>
      <c r="E4" s="13"/>
      <c r="F4" s="42">
        <f>+D4*E4</f>
        <v>0</v>
      </c>
      <c r="G4" s="33"/>
      <c r="H4" s="7"/>
    </row>
    <row r="5" spans="2:8" ht="30" customHeight="1">
      <c r="B5" s="23"/>
      <c r="C5" s="8"/>
      <c r="D5" s="20"/>
      <c r="E5" s="13"/>
      <c r="F5" s="42">
        <f t="shared" ref="F5:F23" si="0">+D5*E5</f>
        <v>0</v>
      </c>
      <c r="G5" s="33"/>
      <c r="H5" s="7"/>
    </row>
    <row r="6" spans="2:8" ht="30" customHeight="1">
      <c r="B6" s="23"/>
      <c r="C6" s="8"/>
      <c r="D6" s="20"/>
      <c r="E6" s="13"/>
      <c r="F6" s="42">
        <f t="shared" si="0"/>
        <v>0</v>
      </c>
      <c r="G6" s="33"/>
      <c r="H6" s="7"/>
    </row>
    <row r="7" spans="2:8" ht="30" customHeight="1">
      <c r="B7" s="23"/>
      <c r="C7" s="8"/>
      <c r="D7" s="20"/>
      <c r="E7" s="13"/>
      <c r="F7" s="42">
        <f t="shared" si="0"/>
        <v>0</v>
      </c>
      <c r="G7" s="33"/>
      <c r="H7" s="7"/>
    </row>
    <row r="8" spans="2:8" ht="30" customHeight="1">
      <c r="B8" s="23"/>
      <c r="C8" s="8"/>
      <c r="D8" s="20"/>
      <c r="E8" s="13"/>
      <c r="F8" s="42">
        <f t="shared" si="0"/>
        <v>0</v>
      </c>
      <c r="G8" s="33"/>
      <c r="H8" s="7"/>
    </row>
    <row r="9" spans="2:8" ht="30" customHeight="1">
      <c r="B9" s="23"/>
      <c r="C9" s="8"/>
      <c r="D9" s="20"/>
      <c r="E9" s="13"/>
      <c r="F9" s="42">
        <f t="shared" si="0"/>
        <v>0</v>
      </c>
      <c r="G9" s="33"/>
      <c r="H9" s="7"/>
    </row>
    <row r="10" spans="2:8" ht="30" customHeight="1">
      <c r="B10" s="23"/>
      <c r="C10" s="8"/>
      <c r="D10" s="20"/>
      <c r="E10" s="13"/>
      <c r="F10" s="42">
        <f t="shared" si="0"/>
        <v>0</v>
      </c>
      <c r="G10" s="33"/>
      <c r="H10" s="7"/>
    </row>
    <row r="11" spans="2:8" ht="30" customHeight="1">
      <c r="B11" s="23"/>
      <c r="C11" s="8"/>
      <c r="D11" s="20"/>
      <c r="E11" s="13"/>
      <c r="F11" s="42">
        <f t="shared" si="0"/>
        <v>0</v>
      </c>
      <c r="G11" s="33"/>
      <c r="H11" s="7"/>
    </row>
    <row r="12" spans="2:8" ht="30" customHeight="1">
      <c r="B12" s="23"/>
      <c r="C12" s="8"/>
      <c r="D12" s="20"/>
      <c r="E12" s="13"/>
      <c r="F12" s="42">
        <f t="shared" si="0"/>
        <v>0</v>
      </c>
      <c r="G12" s="33"/>
      <c r="H12" s="7"/>
    </row>
    <row r="13" spans="2:8" ht="30" customHeight="1">
      <c r="B13" s="23"/>
      <c r="C13" s="8"/>
      <c r="D13" s="20"/>
      <c r="E13" s="13"/>
      <c r="F13" s="42">
        <f t="shared" si="0"/>
        <v>0</v>
      </c>
      <c r="G13" s="33"/>
      <c r="H13" s="7"/>
    </row>
    <row r="14" spans="2:8" ht="30" customHeight="1">
      <c r="B14" s="23"/>
      <c r="C14" s="8"/>
      <c r="D14" s="20"/>
      <c r="E14" s="13"/>
      <c r="F14" s="42">
        <f t="shared" si="0"/>
        <v>0</v>
      </c>
      <c r="G14" s="33"/>
      <c r="H14" s="7"/>
    </row>
    <row r="15" spans="2:8" ht="30" customHeight="1">
      <c r="B15" s="23"/>
      <c r="C15" s="8"/>
      <c r="D15" s="20"/>
      <c r="E15" s="13"/>
      <c r="F15" s="42">
        <f t="shared" si="0"/>
        <v>0</v>
      </c>
      <c r="G15" s="33"/>
      <c r="H15" s="7"/>
    </row>
    <row r="16" spans="2:8" ht="30" customHeight="1">
      <c r="B16" s="23"/>
      <c r="C16" s="8"/>
      <c r="D16" s="20"/>
      <c r="E16" s="13"/>
      <c r="F16" s="42">
        <f t="shared" si="0"/>
        <v>0</v>
      </c>
      <c r="G16" s="33"/>
      <c r="H16" s="7"/>
    </row>
    <row r="17" spans="2:8" ht="30" customHeight="1">
      <c r="B17" s="23"/>
      <c r="C17" s="8"/>
      <c r="D17" s="20"/>
      <c r="E17" s="13"/>
      <c r="F17" s="42">
        <f t="shared" si="0"/>
        <v>0</v>
      </c>
      <c r="G17" s="33"/>
      <c r="H17" s="7"/>
    </row>
    <row r="18" spans="2:8" ht="30" customHeight="1">
      <c r="B18" s="23"/>
      <c r="C18" s="8"/>
      <c r="D18" s="20"/>
      <c r="E18" s="13"/>
      <c r="F18" s="42">
        <f t="shared" si="0"/>
        <v>0</v>
      </c>
      <c r="G18" s="33"/>
      <c r="H18" s="7"/>
    </row>
    <row r="19" spans="2:8" ht="30" customHeight="1">
      <c r="B19" s="23"/>
      <c r="C19" s="8"/>
      <c r="D19" s="20"/>
      <c r="E19" s="13"/>
      <c r="F19" s="42">
        <f t="shared" si="0"/>
        <v>0</v>
      </c>
      <c r="G19" s="33"/>
      <c r="H19" s="7"/>
    </row>
    <row r="20" spans="2:8" ht="30" customHeight="1">
      <c r="B20" s="23"/>
      <c r="C20" s="8"/>
      <c r="D20" s="20"/>
      <c r="E20" s="13"/>
      <c r="F20" s="42">
        <f t="shared" si="0"/>
        <v>0</v>
      </c>
      <c r="G20" s="33"/>
      <c r="H20" s="7"/>
    </row>
    <row r="21" spans="2:8" ht="30" customHeight="1">
      <c r="B21" s="23"/>
      <c r="C21" s="8"/>
      <c r="D21" s="20"/>
      <c r="E21" s="13"/>
      <c r="F21" s="42">
        <f t="shared" si="0"/>
        <v>0</v>
      </c>
      <c r="G21" s="33"/>
      <c r="H21" s="7"/>
    </row>
    <row r="22" spans="2:8" ht="30" customHeight="1">
      <c r="B22" s="23"/>
      <c r="C22" s="8"/>
      <c r="D22" s="20"/>
      <c r="E22" s="13"/>
      <c r="F22" s="42">
        <f t="shared" si="0"/>
        <v>0</v>
      </c>
      <c r="G22" s="33"/>
      <c r="H22" s="7"/>
    </row>
    <row r="23" spans="2:8" ht="30" customHeight="1" thickBot="1">
      <c r="B23" s="23"/>
      <c r="C23" s="9"/>
      <c r="D23" s="21"/>
      <c r="E23" s="15"/>
      <c r="F23" s="43">
        <f t="shared" si="0"/>
        <v>0</v>
      </c>
      <c r="G23" s="34"/>
      <c r="H23" s="10"/>
    </row>
    <row r="24" spans="2:8" ht="30" customHeight="1" thickTop="1">
      <c r="B24" s="114" t="s">
        <v>27</v>
      </c>
      <c r="C24" s="115"/>
      <c r="D24" s="115"/>
      <c r="E24" s="116"/>
      <c r="F24" s="42">
        <f>SUM(F3:F23)</f>
        <v>0</v>
      </c>
      <c r="G24" s="33"/>
      <c r="H24" s="45"/>
    </row>
    <row r="25" spans="2:8" ht="30" customHeight="1">
      <c r="B25" s="111" t="s">
        <v>6</v>
      </c>
      <c r="C25" s="112"/>
      <c r="D25" s="112"/>
      <c r="E25" s="113"/>
      <c r="F25" s="13"/>
      <c r="G25" s="35"/>
      <c r="H25" s="46"/>
    </row>
    <row r="26" spans="2:8" ht="30" customHeight="1">
      <c r="B26" s="108" t="s">
        <v>7</v>
      </c>
      <c r="C26" s="109"/>
      <c r="D26" s="109"/>
      <c r="E26" s="110"/>
      <c r="F26" s="44">
        <f>+F24+F25</f>
        <v>0</v>
      </c>
      <c r="G26" s="36"/>
      <c r="H26" s="47"/>
    </row>
  </sheetData>
  <sheetProtection algorithmName="SHA-512" hashValue="3mMgQFEEPL7vKrRRXhLiEAwEaK7LRnVtfbD3sLGmt5c3WcqNvpTojz2k/5fF7MfbfeKhNRvXZUAOAygxFefUww==" saltValue="UR9leUs0y80PREgAiq4Akw==" spinCount="100000" sheet="1" objects="1" scenarios="1"/>
  <protectedRanges>
    <protectedRange sqref="B3:E23 G3:H23 G24:G26 F25" name="範囲2"/>
  </protectedRanges>
  <mergeCells count="3">
    <mergeCell ref="B24:E24"/>
    <mergeCell ref="B25:E25"/>
    <mergeCell ref="B26:E26"/>
  </mergeCells>
  <phoneticPr fontId="3"/>
  <dataValidations count="2">
    <dataValidation type="list" allowBlank="1" showInputMessage="1" showErrorMessage="1" sqref="B3:B23">
      <formula1>"設計費,設備費,工事費,その他"</formula1>
    </dataValidation>
    <dataValidation type="list" allowBlank="1" showInputMessage="1" showErrorMessage="1" sqref="H3:H23">
      <formula1>"〇"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A19" workbookViewId="0">
      <selection activeCell="D3" sqref="D3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8.375" bestFit="1" customWidth="1"/>
  </cols>
  <sheetData>
    <row r="1" spans="2:8">
      <c r="B1" t="s">
        <v>48</v>
      </c>
      <c r="H1" s="1" t="s">
        <v>29</v>
      </c>
    </row>
    <row r="2" spans="2:8" ht="25.5">
      <c r="B2" s="16" t="s">
        <v>14</v>
      </c>
      <c r="C2" s="4" t="s">
        <v>0</v>
      </c>
      <c r="D2" s="4" t="s">
        <v>1</v>
      </c>
      <c r="E2" s="4" t="s">
        <v>2</v>
      </c>
      <c r="F2" s="4" t="s">
        <v>3</v>
      </c>
      <c r="G2" s="32" t="s">
        <v>4</v>
      </c>
      <c r="H2" s="37" t="s">
        <v>20</v>
      </c>
    </row>
    <row r="3" spans="2:8" ht="30" customHeight="1">
      <c r="B3" s="23" t="s">
        <v>65</v>
      </c>
      <c r="C3" s="24"/>
      <c r="D3" s="19"/>
      <c r="E3" s="11"/>
      <c r="F3" s="42">
        <f>+D3*E3</f>
        <v>0</v>
      </c>
      <c r="G3" s="33"/>
      <c r="H3" s="6"/>
    </row>
    <row r="4" spans="2:8" ht="30" customHeight="1">
      <c r="B4" s="23"/>
      <c r="C4" s="8"/>
      <c r="D4" s="20"/>
      <c r="E4" s="13"/>
      <c r="F4" s="42">
        <f>+D4*E4</f>
        <v>0</v>
      </c>
      <c r="G4" s="33"/>
      <c r="H4" s="7"/>
    </row>
    <row r="5" spans="2:8" ht="30" customHeight="1">
      <c r="B5" s="23"/>
      <c r="C5" s="8"/>
      <c r="D5" s="20"/>
      <c r="E5" s="13"/>
      <c r="F5" s="42">
        <f t="shared" ref="F5:F23" si="0">+D5*E5</f>
        <v>0</v>
      </c>
      <c r="G5" s="33"/>
      <c r="H5" s="7"/>
    </row>
    <row r="6" spans="2:8" ht="30" customHeight="1">
      <c r="B6" s="23"/>
      <c r="C6" s="8"/>
      <c r="D6" s="20"/>
      <c r="E6" s="13"/>
      <c r="F6" s="42">
        <f t="shared" si="0"/>
        <v>0</v>
      </c>
      <c r="G6" s="33"/>
      <c r="H6" s="7"/>
    </row>
    <row r="7" spans="2:8" ht="30" customHeight="1">
      <c r="B7" s="23"/>
      <c r="C7" s="8"/>
      <c r="D7" s="20"/>
      <c r="E7" s="13"/>
      <c r="F7" s="42">
        <f t="shared" si="0"/>
        <v>0</v>
      </c>
      <c r="G7" s="33"/>
      <c r="H7" s="7"/>
    </row>
    <row r="8" spans="2:8" ht="30" customHeight="1">
      <c r="B8" s="23"/>
      <c r="C8" s="8"/>
      <c r="D8" s="20"/>
      <c r="E8" s="13"/>
      <c r="F8" s="42">
        <f t="shared" si="0"/>
        <v>0</v>
      </c>
      <c r="G8" s="33"/>
      <c r="H8" s="7"/>
    </row>
    <row r="9" spans="2:8" ht="30" customHeight="1">
      <c r="B9" s="23"/>
      <c r="C9" s="8"/>
      <c r="D9" s="20"/>
      <c r="E9" s="13"/>
      <c r="F9" s="42">
        <f t="shared" si="0"/>
        <v>0</v>
      </c>
      <c r="G9" s="33"/>
      <c r="H9" s="7"/>
    </row>
    <row r="10" spans="2:8" ht="30" customHeight="1">
      <c r="B10" s="23"/>
      <c r="C10" s="8"/>
      <c r="D10" s="20"/>
      <c r="E10" s="13"/>
      <c r="F10" s="42">
        <f t="shared" si="0"/>
        <v>0</v>
      </c>
      <c r="G10" s="33"/>
      <c r="H10" s="7"/>
    </row>
    <row r="11" spans="2:8" ht="30" customHeight="1">
      <c r="B11" s="23"/>
      <c r="C11" s="8"/>
      <c r="D11" s="20"/>
      <c r="E11" s="13"/>
      <c r="F11" s="42">
        <f t="shared" si="0"/>
        <v>0</v>
      </c>
      <c r="G11" s="33"/>
      <c r="H11" s="7"/>
    </row>
    <row r="12" spans="2:8" ht="30" customHeight="1">
      <c r="B12" s="23"/>
      <c r="C12" s="8"/>
      <c r="D12" s="20"/>
      <c r="E12" s="13"/>
      <c r="F12" s="42">
        <f t="shared" si="0"/>
        <v>0</v>
      </c>
      <c r="G12" s="33"/>
      <c r="H12" s="7"/>
    </row>
    <row r="13" spans="2:8" ht="30" customHeight="1">
      <c r="B13" s="23"/>
      <c r="C13" s="8"/>
      <c r="D13" s="20"/>
      <c r="E13" s="13"/>
      <c r="F13" s="42">
        <f t="shared" si="0"/>
        <v>0</v>
      </c>
      <c r="G13" s="33"/>
      <c r="H13" s="7"/>
    </row>
    <row r="14" spans="2:8" ht="30" customHeight="1">
      <c r="B14" s="23"/>
      <c r="C14" s="8"/>
      <c r="D14" s="20"/>
      <c r="E14" s="13"/>
      <c r="F14" s="42">
        <f t="shared" si="0"/>
        <v>0</v>
      </c>
      <c r="G14" s="33"/>
      <c r="H14" s="7"/>
    </row>
    <row r="15" spans="2:8" ht="30" customHeight="1">
      <c r="B15" s="23"/>
      <c r="C15" s="8"/>
      <c r="D15" s="20"/>
      <c r="E15" s="13"/>
      <c r="F15" s="42">
        <f t="shared" si="0"/>
        <v>0</v>
      </c>
      <c r="G15" s="33"/>
      <c r="H15" s="7"/>
    </row>
    <row r="16" spans="2:8" ht="30" customHeight="1">
      <c r="B16" s="23"/>
      <c r="C16" s="8"/>
      <c r="D16" s="20"/>
      <c r="E16" s="13"/>
      <c r="F16" s="42">
        <f t="shared" si="0"/>
        <v>0</v>
      </c>
      <c r="G16" s="33"/>
      <c r="H16" s="7"/>
    </row>
    <row r="17" spans="2:8" ht="30" customHeight="1">
      <c r="B17" s="23"/>
      <c r="C17" s="8"/>
      <c r="D17" s="20"/>
      <c r="E17" s="13"/>
      <c r="F17" s="42">
        <f t="shared" si="0"/>
        <v>0</v>
      </c>
      <c r="G17" s="33"/>
      <c r="H17" s="7"/>
    </row>
    <row r="18" spans="2:8" ht="30" customHeight="1">
      <c r="B18" s="23"/>
      <c r="C18" s="8"/>
      <c r="D18" s="20"/>
      <c r="E18" s="13"/>
      <c r="F18" s="42">
        <f t="shared" si="0"/>
        <v>0</v>
      </c>
      <c r="G18" s="33"/>
      <c r="H18" s="7"/>
    </row>
    <row r="19" spans="2:8" ht="30" customHeight="1">
      <c r="B19" s="23"/>
      <c r="C19" s="8"/>
      <c r="D19" s="20"/>
      <c r="E19" s="13"/>
      <c r="F19" s="42">
        <f t="shared" si="0"/>
        <v>0</v>
      </c>
      <c r="G19" s="33"/>
      <c r="H19" s="7"/>
    </row>
    <row r="20" spans="2:8" ht="30" customHeight="1">
      <c r="B20" s="23"/>
      <c r="C20" s="8"/>
      <c r="D20" s="20"/>
      <c r="E20" s="13"/>
      <c r="F20" s="42">
        <f t="shared" si="0"/>
        <v>0</v>
      </c>
      <c r="G20" s="33"/>
      <c r="H20" s="7"/>
    </row>
    <row r="21" spans="2:8" ht="30" customHeight="1">
      <c r="B21" s="23"/>
      <c r="C21" s="8"/>
      <c r="D21" s="20"/>
      <c r="E21" s="13"/>
      <c r="F21" s="42">
        <f t="shared" si="0"/>
        <v>0</v>
      </c>
      <c r="G21" s="33"/>
      <c r="H21" s="7"/>
    </row>
    <row r="22" spans="2:8" ht="30" customHeight="1">
      <c r="B22" s="23"/>
      <c r="C22" s="8"/>
      <c r="D22" s="20"/>
      <c r="E22" s="13"/>
      <c r="F22" s="42">
        <f t="shared" si="0"/>
        <v>0</v>
      </c>
      <c r="G22" s="33"/>
      <c r="H22" s="7"/>
    </row>
    <row r="23" spans="2:8" ht="30" customHeight="1" thickBot="1">
      <c r="B23" s="23"/>
      <c r="C23" s="9"/>
      <c r="D23" s="21"/>
      <c r="E23" s="15"/>
      <c r="F23" s="43">
        <f t="shared" si="0"/>
        <v>0</v>
      </c>
      <c r="G23" s="34"/>
      <c r="H23" s="10"/>
    </row>
    <row r="24" spans="2:8" ht="30" customHeight="1" thickTop="1">
      <c r="B24" s="114" t="s">
        <v>27</v>
      </c>
      <c r="C24" s="115"/>
      <c r="D24" s="115"/>
      <c r="E24" s="116"/>
      <c r="F24" s="42">
        <f>SUM(F3:F23)</f>
        <v>0</v>
      </c>
      <c r="G24" s="33"/>
      <c r="H24" s="45"/>
    </row>
    <row r="25" spans="2:8" ht="30" customHeight="1">
      <c r="B25" s="111" t="s">
        <v>6</v>
      </c>
      <c r="C25" s="112"/>
      <c r="D25" s="112"/>
      <c r="E25" s="113"/>
      <c r="F25" s="13"/>
      <c r="G25" s="35"/>
      <c r="H25" s="46"/>
    </row>
    <row r="26" spans="2:8" ht="30" customHeight="1">
      <c r="B26" s="108" t="s">
        <v>7</v>
      </c>
      <c r="C26" s="109"/>
      <c r="D26" s="109"/>
      <c r="E26" s="110"/>
      <c r="F26" s="44">
        <f>+F24+F25</f>
        <v>0</v>
      </c>
      <c r="G26" s="36"/>
      <c r="H26" s="47"/>
    </row>
  </sheetData>
  <sheetProtection algorithmName="SHA-512" hashValue="HU5m4WWga4LVbxm+WrmnQr8e9ne+9DixDIgoU191r/YOgsEbt6r2qM6lzWdj9Ifz+Dpyi0hX0gxF9ngZbj9C1A==" saltValue="zV73IlrMzSm5cj6+4lTOhw==" spinCount="100000" sheet="1" objects="1" scenarios="1"/>
  <protectedRanges>
    <protectedRange sqref="B3:E23 G3:H23 G24:G26 F25" name="範囲2"/>
  </protectedRanges>
  <mergeCells count="3">
    <mergeCell ref="B24:E24"/>
    <mergeCell ref="B25:E25"/>
    <mergeCell ref="B26:E26"/>
  </mergeCells>
  <phoneticPr fontId="3"/>
  <dataValidations count="2">
    <dataValidation type="list" allowBlank="1" showInputMessage="1" showErrorMessage="1" sqref="H3:H23">
      <formula1>"〇"</formula1>
    </dataValidation>
    <dataValidation type="list" allowBlank="1" showInputMessage="1" showErrorMessage="1" sqref="B3:B23">
      <formula1>"設計費,設備費,工事費,その他"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opLeftCell="A16" workbookViewId="0">
      <selection activeCell="D3" sqref="D3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8.375" bestFit="1" customWidth="1"/>
  </cols>
  <sheetData>
    <row r="1" spans="2:8">
      <c r="B1" t="s">
        <v>49</v>
      </c>
      <c r="H1" s="1" t="s">
        <v>29</v>
      </c>
    </row>
    <row r="2" spans="2:8" ht="25.5">
      <c r="B2" s="16" t="s">
        <v>14</v>
      </c>
      <c r="C2" s="4" t="s">
        <v>0</v>
      </c>
      <c r="D2" s="4" t="s">
        <v>1</v>
      </c>
      <c r="E2" s="4" t="s">
        <v>2</v>
      </c>
      <c r="F2" s="4" t="s">
        <v>3</v>
      </c>
      <c r="G2" s="32" t="s">
        <v>4</v>
      </c>
      <c r="H2" s="37" t="s">
        <v>20</v>
      </c>
    </row>
    <row r="3" spans="2:8" ht="30" customHeight="1">
      <c r="B3" s="23" t="s">
        <v>65</v>
      </c>
      <c r="C3" s="24"/>
      <c r="D3" s="19"/>
      <c r="E3" s="11"/>
      <c r="F3" s="42">
        <f>+D3*E3</f>
        <v>0</v>
      </c>
      <c r="G3" s="33"/>
      <c r="H3" s="6"/>
    </row>
    <row r="4" spans="2:8" ht="30" customHeight="1">
      <c r="B4" s="23"/>
      <c r="C4" s="8"/>
      <c r="D4" s="20"/>
      <c r="E4" s="13"/>
      <c r="F4" s="42">
        <f>+D4*E4</f>
        <v>0</v>
      </c>
      <c r="G4" s="33"/>
      <c r="H4" s="7"/>
    </row>
    <row r="5" spans="2:8" ht="30" customHeight="1">
      <c r="B5" s="23"/>
      <c r="C5" s="8"/>
      <c r="D5" s="20"/>
      <c r="E5" s="13"/>
      <c r="F5" s="42">
        <f t="shared" ref="F5:F23" si="0">+D5*E5</f>
        <v>0</v>
      </c>
      <c r="G5" s="33"/>
      <c r="H5" s="7"/>
    </row>
    <row r="6" spans="2:8" ht="30" customHeight="1">
      <c r="B6" s="23"/>
      <c r="C6" s="8"/>
      <c r="D6" s="20"/>
      <c r="E6" s="13"/>
      <c r="F6" s="42">
        <f t="shared" si="0"/>
        <v>0</v>
      </c>
      <c r="G6" s="33"/>
      <c r="H6" s="7"/>
    </row>
    <row r="7" spans="2:8" ht="30" customHeight="1">
      <c r="B7" s="23"/>
      <c r="C7" s="8"/>
      <c r="D7" s="20"/>
      <c r="E7" s="13"/>
      <c r="F7" s="42">
        <f t="shared" si="0"/>
        <v>0</v>
      </c>
      <c r="G7" s="33"/>
      <c r="H7" s="7"/>
    </row>
    <row r="8" spans="2:8" ht="30" customHeight="1">
      <c r="B8" s="23"/>
      <c r="C8" s="8"/>
      <c r="D8" s="20"/>
      <c r="E8" s="13"/>
      <c r="F8" s="42">
        <f t="shared" si="0"/>
        <v>0</v>
      </c>
      <c r="G8" s="33"/>
      <c r="H8" s="7"/>
    </row>
    <row r="9" spans="2:8" ht="30" customHeight="1">
      <c r="B9" s="23"/>
      <c r="C9" s="8"/>
      <c r="D9" s="20"/>
      <c r="E9" s="13"/>
      <c r="F9" s="42">
        <f t="shared" si="0"/>
        <v>0</v>
      </c>
      <c r="G9" s="33"/>
      <c r="H9" s="7"/>
    </row>
    <row r="10" spans="2:8" ht="30" customHeight="1">
      <c r="B10" s="23"/>
      <c r="C10" s="8"/>
      <c r="D10" s="20"/>
      <c r="E10" s="13"/>
      <c r="F10" s="42">
        <f t="shared" si="0"/>
        <v>0</v>
      </c>
      <c r="G10" s="33"/>
      <c r="H10" s="7"/>
    </row>
    <row r="11" spans="2:8" ht="30" customHeight="1">
      <c r="B11" s="23"/>
      <c r="C11" s="8"/>
      <c r="D11" s="20"/>
      <c r="E11" s="13"/>
      <c r="F11" s="42">
        <f t="shared" si="0"/>
        <v>0</v>
      </c>
      <c r="G11" s="33"/>
      <c r="H11" s="7"/>
    </row>
    <row r="12" spans="2:8" ht="30" customHeight="1">
      <c r="B12" s="23"/>
      <c r="C12" s="8"/>
      <c r="D12" s="20"/>
      <c r="E12" s="13"/>
      <c r="F12" s="42">
        <f t="shared" si="0"/>
        <v>0</v>
      </c>
      <c r="G12" s="33"/>
      <c r="H12" s="7"/>
    </row>
    <row r="13" spans="2:8" ht="30" customHeight="1">
      <c r="B13" s="23"/>
      <c r="C13" s="8"/>
      <c r="D13" s="20"/>
      <c r="E13" s="13"/>
      <c r="F13" s="42">
        <f t="shared" si="0"/>
        <v>0</v>
      </c>
      <c r="G13" s="33"/>
      <c r="H13" s="7"/>
    </row>
    <row r="14" spans="2:8" ht="30" customHeight="1">
      <c r="B14" s="23"/>
      <c r="C14" s="8"/>
      <c r="D14" s="20"/>
      <c r="E14" s="13"/>
      <c r="F14" s="42">
        <f t="shared" si="0"/>
        <v>0</v>
      </c>
      <c r="G14" s="33"/>
      <c r="H14" s="7"/>
    </row>
    <row r="15" spans="2:8" ht="30" customHeight="1">
      <c r="B15" s="23"/>
      <c r="C15" s="8"/>
      <c r="D15" s="20"/>
      <c r="E15" s="13"/>
      <c r="F15" s="42">
        <f t="shared" si="0"/>
        <v>0</v>
      </c>
      <c r="G15" s="33"/>
      <c r="H15" s="7"/>
    </row>
    <row r="16" spans="2:8" ht="30" customHeight="1">
      <c r="B16" s="23"/>
      <c r="C16" s="8"/>
      <c r="D16" s="20"/>
      <c r="E16" s="13"/>
      <c r="F16" s="42">
        <f t="shared" si="0"/>
        <v>0</v>
      </c>
      <c r="G16" s="33"/>
      <c r="H16" s="7"/>
    </row>
    <row r="17" spans="2:8" ht="30" customHeight="1">
      <c r="B17" s="23"/>
      <c r="C17" s="8"/>
      <c r="D17" s="20"/>
      <c r="E17" s="13"/>
      <c r="F17" s="42">
        <f t="shared" si="0"/>
        <v>0</v>
      </c>
      <c r="G17" s="33"/>
      <c r="H17" s="7"/>
    </row>
    <row r="18" spans="2:8" ht="30" customHeight="1">
      <c r="B18" s="23"/>
      <c r="C18" s="8"/>
      <c r="D18" s="20"/>
      <c r="E18" s="13"/>
      <c r="F18" s="42">
        <f t="shared" si="0"/>
        <v>0</v>
      </c>
      <c r="G18" s="33"/>
      <c r="H18" s="7"/>
    </row>
    <row r="19" spans="2:8" ht="30" customHeight="1">
      <c r="B19" s="23"/>
      <c r="C19" s="8"/>
      <c r="D19" s="20"/>
      <c r="E19" s="13"/>
      <c r="F19" s="42">
        <f t="shared" si="0"/>
        <v>0</v>
      </c>
      <c r="G19" s="33"/>
      <c r="H19" s="7"/>
    </row>
    <row r="20" spans="2:8" ht="30" customHeight="1">
      <c r="B20" s="23"/>
      <c r="C20" s="8"/>
      <c r="D20" s="20"/>
      <c r="E20" s="13"/>
      <c r="F20" s="42">
        <f t="shared" si="0"/>
        <v>0</v>
      </c>
      <c r="G20" s="33"/>
      <c r="H20" s="7"/>
    </row>
    <row r="21" spans="2:8" ht="30" customHeight="1">
      <c r="B21" s="23"/>
      <c r="C21" s="8"/>
      <c r="D21" s="20"/>
      <c r="E21" s="13"/>
      <c r="F21" s="42">
        <f t="shared" si="0"/>
        <v>0</v>
      </c>
      <c r="G21" s="33"/>
      <c r="H21" s="7"/>
    </row>
    <row r="22" spans="2:8" ht="30" customHeight="1">
      <c r="B22" s="23"/>
      <c r="C22" s="8"/>
      <c r="D22" s="20"/>
      <c r="E22" s="13"/>
      <c r="F22" s="42">
        <f t="shared" si="0"/>
        <v>0</v>
      </c>
      <c r="G22" s="33"/>
      <c r="H22" s="7"/>
    </row>
    <row r="23" spans="2:8" ht="30" customHeight="1" thickBot="1">
      <c r="B23" s="23"/>
      <c r="C23" s="9"/>
      <c r="D23" s="21"/>
      <c r="E23" s="15"/>
      <c r="F23" s="43">
        <f t="shared" si="0"/>
        <v>0</v>
      </c>
      <c r="G23" s="34"/>
      <c r="H23" s="10"/>
    </row>
    <row r="24" spans="2:8" ht="30" customHeight="1" thickTop="1">
      <c r="B24" s="114" t="s">
        <v>27</v>
      </c>
      <c r="C24" s="115"/>
      <c r="D24" s="115"/>
      <c r="E24" s="116"/>
      <c r="F24" s="42">
        <f>SUM(F3:F23)</f>
        <v>0</v>
      </c>
      <c r="G24" s="33"/>
      <c r="H24" s="45"/>
    </row>
    <row r="25" spans="2:8" ht="30" customHeight="1">
      <c r="B25" s="111" t="s">
        <v>6</v>
      </c>
      <c r="C25" s="112"/>
      <c r="D25" s="112"/>
      <c r="E25" s="113"/>
      <c r="F25" s="13"/>
      <c r="G25" s="35"/>
      <c r="H25" s="46"/>
    </row>
    <row r="26" spans="2:8" ht="30" customHeight="1">
      <c r="B26" s="108" t="s">
        <v>7</v>
      </c>
      <c r="C26" s="109"/>
      <c r="D26" s="109"/>
      <c r="E26" s="110"/>
      <c r="F26" s="44">
        <f>+F24+F25</f>
        <v>0</v>
      </c>
      <c r="G26" s="36"/>
      <c r="H26" s="47"/>
    </row>
  </sheetData>
  <sheetProtection algorithmName="SHA-512" hashValue="kVo9J8bZIixZtikEuIkSiX1V4rAY6clRTv2DMpuFyikfQp4oRW6TdFw/RzOiiN2NuvuedhDwbYK9TMWh+YlS7A==" saltValue="a8Boy0HkvbsH/SSqSpxsuw==" spinCount="100000" sheet="1" objects="1" scenarios="1"/>
  <protectedRanges>
    <protectedRange sqref="B3:E23 G3:H23 G24:G26 F25" name="範囲2"/>
  </protectedRanges>
  <mergeCells count="3">
    <mergeCell ref="B24:E24"/>
    <mergeCell ref="B25:E25"/>
    <mergeCell ref="B26:E26"/>
  </mergeCells>
  <phoneticPr fontId="3"/>
  <dataValidations count="2">
    <dataValidation type="list" allowBlank="1" showInputMessage="1" showErrorMessage="1" sqref="B3:B23">
      <formula1>"設計費,設備費,工事費,その他"</formula1>
    </dataValidation>
    <dataValidation type="list" allowBlank="1" showInputMessage="1" showErrorMessage="1" sqref="H3:H23">
      <formula1>"〇"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収支予算書</vt:lpstr>
      <vt:lpstr>支出明細（太陽光）</vt:lpstr>
      <vt:lpstr>支出明細（EV）</vt:lpstr>
      <vt:lpstr>支出明細（V2H充放電設備）</vt:lpstr>
      <vt:lpstr>支出明細（蓄電池）</vt:lpstr>
      <vt:lpstr>支出明細（EMS）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2024-04-02T06:54:52Z</cp:lastPrinted>
  <dcterms:created xsi:type="dcterms:W3CDTF">2022-12-06T02:26:47Z</dcterms:created>
  <dcterms:modified xsi:type="dcterms:W3CDTF">2024-04-04T07:31:05Z</dcterms:modified>
</cp:coreProperties>
</file>