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16.204\nas2\03_学校体育班\03_学校体育班\21_体力・運動能力調査\03_宮城県体力・運動能力調査（小・中・高）\R8\HPデータ\HPリンクファイル\各種体力グラフ作成\02_R8個人レーダーチャート\"/>
    </mc:Choice>
  </mc:AlternateContent>
  <xr:revisionPtr revIDLastSave="0" documentId="8_{24BFC88D-DD63-445A-B237-0B07610751DF}" xr6:coauthVersionLast="47" xr6:coauthVersionMax="47" xr10:uidLastSave="{00000000-0000-0000-0000-000000000000}"/>
  <bookViews>
    <workbookView xWindow="-120" yWindow="-120" windowWidth="20730" windowHeight="11040" tabRatio="850" activeTab="1" xr2:uid="{00000000-000D-0000-FFFF-FFFF00000000}"/>
  </bookViews>
  <sheets>
    <sheet name="使い方" sheetId="11" r:id="rId1"/>
    <sheet name="データシート (1年男子)" sheetId="13" r:id="rId2"/>
    <sheet name="データーシート（2年男子）" sheetId="19" r:id="rId3"/>
    <sheet name="データーシート（３年男子）" sheetId="21" r:id="rId4"/>
    <sheet name="データシート（1年女子）" sheetId="4" r:id="rId5"/>
    <sheet name="データシート（2年女子）" sheetId="15" r:id="rId6"/>
    <sheet name="データシート（３年女子）" sheetId="22" r:id="rId7"/>
    <sheet name="グラフ (1年男子)" sheetId="14" r:id="rId8"/>
    <sheet name="グラフ (２年男子)" sheetId="20" r:id="rId9"/>
    <sheet name="グラフ (３年男子)" sheetId="23" r:id="rId10"/>
    <sheet name="グラフ（1年女子）" sheetId="9" r:id="rId11"/>
    <sheet name="グラフ（2年女子）" sheetId="18" r:id="rId12"/>
    <sheet name="グラフ（３年女子）" sheetId="2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2" l="1"/>
  <c r="G4" i="22"/>
  <c r="E6" i="22"/>
  <c r="E4" i="22"/>
  <c r="G6" i="15"/>
  <c r="G4" i="15"/>
  <c r="E6" i="15"/>
  <c r="E4" i="15"/>
  <c r="G6" i="4"/>
  <c r="G4" i="4"/>
  <c r="E6" i="4"/>
  <c r="E4" i="4"/>
  <c r="G6" i="21"/>
  <c r="G4" i="21"/>
  <c r="E6" i="21"/>
  <c r="E4" i="21"/>
  <c r="G6" i="19"/>
  <c r="G4" i="19"/>
  <c r="E6" i="19"/>
  <c r="E4" i="19"/>
  <c r="G4" i="13"/>
  <c r="G6" i="13"/>
  <c r="E6" i="13"/>
  <c r="E4" i="13"/>
  <c r="K20" i="20" l="1"/>
  <c r="J20" i="20"/>
  <c r="I20" i="20"/>
  <c r="H20" i="20"/>
  <c r="AJ6" i="22" l="1"/>
  <c r="AJ5" i="22"/>
  <c r="AI6" i="22"/>
  <c r="AI5" i="22"/>
  <c r="AF5" i="22"/>
  <c r="AF6" i="22"/>
  <c r="AE6" i="22"/>
  <c r="AE5" i="22"/>
  <c r="AB6" i="22"/>
  <c r="AB5" i="22"/>
  <c r="AA6" i="22"/>
  <c r="AA5" i="22"/>
  <c r="X6" i="22"/>
  <c r="X5" i="22"/>
  <c r="W6" i="22"/>
  <c r="W5" i="22"/>
  <c r="T6" i="22"/>
  <c r="T5" i="22"/>
  <c r="S6" i="22"/>
  <c r="S5" i="22"/>
  <c r="P6" i="22"/>
  <c r="P5" i="22"/>
  <c r="O6" i="22"/>
  <c r="O5" i="22"/>
  <c r="L6" i="22"/>
  <c r="L5" i="22"/>
  <c r="K6" i="22"/>
  <c r="K5" i="22"/>
  <c r="AM6" i="22"/>
  <c r="AM5" i="22"/>
  <c r="AN6" i="22"/>
  <c r="AN5" i="22"/>
  <c r="AN6" i="21"/>
  <c r="AN5" i="21"/>
  <c r="AM6" i="21"/>
  <c r="AM5" i="21"/>
  <c r="AJ6" i="21"/>
  <c r="AJ5" i="21"/>
  <c r="AI6" i="21"/>
  <c r="AI5" i="21"/>
  <c r="AF6" i="21"/>
  <c r="AF5" i="21"/>
  <c r="AE6" i="21"/>
  <c r="AE5" i="21"/>
  <c r="AB6" i="21"/>
  <c r="AB5" i="21"/>
  <c r="AA6" i="21"/>
  <c r="AA5" i="21"/>
  <c r="X6" i="21"/>
  <c r="X5" i="21"/>
  <c r="W6" i="21"/>
  <c r="W5" i="21"/>
  <c r="T6" i="21"/>
  <c r="T5" i="21"/>
  <c r="S6" i="21"/>
  <c r="S5" i="21"/>
  <c r="P6" i="21"/>
  <c r="P5" i="21"/>
  <c r="O6" i="21"/>
  <c r="O5" i="21"/>
  <c r="L6" i="21"/>
  <c r="L5" i="21"/>
  <c r="K6" i="21"/>
  <c r="K5" i="21"/>
  <c r="AN6" i="15"/>
  <c r="AN5" i="15"/>
  <c r="AM6" i="15"/>
  <c r="AM5" i="15"/>
  <c r="AJ6" i="15"/>
  <c r="AJ5" i="15"/>
  <c r="AI6" i="15"/>
  <c r="AI5" i="15"/>
  <c r="AF6" i="15"/>
  <c r="AF5" i="15"/>
  <c r="AE6" i="15"/>
  <c r="AE5" i="15"/>
  <c r="AB6" i="15"/>
  <c r="AB5" i="15"/>
  <c r="AA6" i="15"/>
  <c r="AA5" i="15"/>
  <c r="X6" i="15"/>
  <c r="X5" i="15"/>
  <c r="W6" i="15"/>
  <c r="W5" i="15"/>
  <c r="T6" i="15"/>
  <c r="T5" i="15"/>
  <c r="P6" i="15"/>
  <c r="P5" i="15"/>
  <c r="S6" i="15"/>
  <c r="S5" i="15"/>
  <c r="O6" i="15"/>
  <c r="O5" i="15"/>
  <c r="L6" i="15"/>
  <c r="L5" i="15"/>
  <c r="K6" i="15"/>
  <c r="K5" i="15"/>
  <c r="AN6" i="19"/>
  <c r="AN5" i="19"/>
  <c r="AJ6" i="19"/>
  <c r="AJ5" i="19"/>
  <c r="AF6" i="19"/>
  <c r="AF5" i="19"/>
  <c r="AB6" i="19"/>
  <c r="AB5" i="19"/>
  <c r="X6" i="19"/>
  <c r="X5" i="19"/>
  <c r="T6" i="19"/>
  <c r="T5" i="19"/>
  <c r="P6" i="19"/>
  <c r="P5" i="19"/>
  <c r="AN6" i="4"/>
  <c r="AN5" i="4"/>
  <c r="AM6" i="4"/>
  <c r="AM5" i="4"/>
  <c r="AJ6" i="4"/>
  <c r="AJ5" i="4"/>
  <c r="AI6" i="4"/>
  <c r="AI5" i="4"/>
  <c r="AF6" i="4"/>
  <c r="AF5" i="4"/>
  <c r="AE6" i="4"/>
  <c r="AE5" i="4"/>
  <c r="AB6" i="4"/>
  <c r="AB5" i="4"/>
  <c r="AA6" i="4"/>
  <c r="AA5" i="4"/>
  <c r="X6" i="4"/>
  <c r="X5" i="4"/>
  <c r="W6" i="4"/>
  <c r="W5" i="4"/>
  <c r="T6" i="4"/>
  <c r="T5" i="4"/>
  <c r="S6" i="4"/>
  <c r="S5" i="4"/>
  <c r="P6" i="4"/>
  <c r="P5" i="4"/>
  <c r="O6" i="4"/>
  <c r="O5" i="4"/>
  <c r="L6" i="4"/>
  <c r="L5" i="4"/>
  <c r="K6" i="4"/>
  <c r="K5" i="4"/>
  <c r="L6" i="19"/>
  <c r="L5" i="19"/>
  <c r="AN6" i="13"/>
  <c r="AN5" i="13"/>
  <c r="AM6" i="13"/>
  <c r="AM5" i="13"/>
  <c r="AJ6" i="13"/>
  <c r="AJ5" i="13"/>
  <c r="AI6" i="13"/>
  <c r="AI5" i="13"/>
  <c r="AF6" i="13"/>
  <c r="AF5" i="13"/>
  <c r="AE6" i="13"/>
  <c r="AE5" i="13"/>
  <c r="AB6" i="13"/>
  <c r="AB5" i="13"/>
  <c r="AA6" i="13"/>
  <c r="AA5" i="13"/>
  <c r="W6" i="13"/>
  <c r="W5" i="13"/>
  <c r="X6" i="13"/>
  <c r="X5" i="13"/>
  <c r="T6" i="13"/>
  <c r="T5" i="13"/>
  <c r="P6" i="13"/>
  <c r="P5" i="13"/>
  <c r="S6" i="13"/>
  <c r="S5" i="13"/>
  <c r="O6" i="13"/>
  <c r="O5" i="13"/>
  <c r="L6" i="13"/>
  <c r="L5" i="13"/>
  <c r="K6" i="13"/>
  <c r="K5" i="13"/>
  <c r="AM6" i="19"/>
  <c r="AM5" i="19"/>
  <c r="AI6" i="19"/>
  <c r="AI5" i="19"/>
  <c r="AE6" i="19"/>
  <c r="AE5" i="19"/>
  <c r="AA6" i="19"/>
  <c r="AA5" i="19"/>
  <c r="W6" i="19"/>
  <c r="W5" i="19"/>
  <c r="S6" i="19"/>
  <c r="S5" i="19"/>
  <c r="O6" i="19"/>
  <c r="O5" i="19"/>
  <c r="K6" i="19"/>
  <c r="K5" i="19"/>
  <c r="AO17" i="22" l="1"/>
  <c r="AN17" i="22"/>
  <c r="AK17" i="22"/>
  <c r="AJ17" i="22"/>
  <c r="AG17" i="22"/>
  <c r="AC17" i="22"/>
  <c r="AB17" i="22"/>
  <c r="Y17" i="22"/>
  <c r="X17" i="22"/>
  <c r="U17" i="22"/>
  <c r="T17" i="22"/>
  <c r="Q17" i="22"/>
  <c r="P17" i="22"/>
  <c r="M17" i="22"/>
  <c r="L17" i="22"/>
  <c r="I17" i="22"/>
  <c r="AO16" i="22"/>
  <c r="AN16" i="22"/>
  <c r="AK16" i="22"/>
  <c r="AJ16" i="22"/>
  <c r="AG16" i="22"/>
  <c r="AC16" i="22"/>
  <c r="AB16" i="22"/>
  <c r="Y16" i="22"/>
  <c r="X16" i="22"/>
  <c r="U16" i="22"/>
  <c r="T16" i="22"/>
  <c r="Q16" i="22"/>
  <c r="P16" i="22"/>
  <c r="M16" i="22"/>
  <c r="L16" i="22"/>
  <c r="I16" i="22"/>
  <c r="AO15" i="22"/>
  <c r="AN15" i="22"/>
  <c r="AK15" i="22"/>
  <c r="AJ15" i="22"/>
  <c r="AG15" i="22"/>
  <c r="AC15" i="22"/>
  <c r="AB15" i="22"/>
  <c r="Y15" i="22"/>
  <c r="X15" i="22"/>
  <c r="U15" i="22"/>
  <c r="T15" i="22"/>
  <c r="Q15" i="22"/>
  <c r="P15" i="22"/>
  <c r="M15" i="22"/>
  <c r="L15" i="22"/>
  <c r="I15" i="22"/>
  <c r="AO14" i="22"/>
  <c r="AN14" i="22"/>
  <c r="AK14" i="22"/>
  <c r="AJ14" i="22"/>
  <c r="AG14" i="22"/>
  <c r="AC14" i="22"/>
  <c r="AB14" i="22"/>
  <c r="Y14" i="22"/>
  <c r="X14" i="22"/>
  <c r="U14" i="22"/>
  <c r="T14" i="22"/>
  <c r="Q14" i="22"/>
  <c r="P14" i="22"/>
  <c r="M14" i="22"/>
  <c r="L14" i="22"/>
  <c r="I14" i="22"/>
  <c r="AO13" i="22"/>
  <c r="AN13" i="22"/>
  <c r="AK13" i="22"/>
  <c r="AJ13" i="22"/>
  <c r="AG13" i="22"/>
  <c r="AC13" i="22"/>
  <c r="AB13" i="22"/>
  <c r="Y13" i="22"/>
  <c r="X13" i="22"/>
  <c r="U13" i="22"/>
  <c r="T13" i="22"/>
  <c r="Q13" i="22"/>
  <c r="P13" i="22"/>
  <c r="M13" i="22"/>
  <c r="L13" i="22"/>
  <c r="I13" i="22"/>
  <c r="AO12" i="22"/>
  <c r="AN12" i="22"/>
  <c r="AK12" i="22"/>
  <c r="AJ12" i="22"/>
  <c r="AG12" i="22"/>
  <c r="AC12" i="22"/>
  <c r="AB12" i="22"/>
  <c r="Y12" i="22"/>
  <c r="X12" i="22"/>
  <c r="U12" i="22"/>
  <c r="T12" i="22"/>
  <c r="Q12" i="22"/>
  <c r="P12" i="22"/>
  <c r="M12" i="22"/>
  <c r="L12" i="22"/>
  <c r="I12" i="22"/>
  <c r="AO11" i="22"/>
  <c r="AN11" i="22"/>
  <c r="AK11" i="22"/>
  <c r="AJ11" i="22"/>
  <c r="AG11" i="22"/>
  <c r="AC11" i="22"/>
  <c r="AB11" i="22"/>
  <c r="Y11" i="22"/>
  <c r="X11" i="22"/>
  <c r="U11" i="22"/>
  <c r="T11" i="22"/>
  <c r="Q11" i="22"/>
  <c r="P11" i="22"/>
  <c r="M11" i="22"/>
  <c r="L11" i="22"/>
  <c r="I11" i="22"/>
  <c r="AO10" i="22"/>
  <c r="AN10" i="22"/>
  <c r="AK10" i="22"/>
  <c r="AJ10" i="22"/>
  <c r="AG10" i="22"/>
  <c r="AC10" i="22"/>
  <c r="AB10" i="22"/>
  <c r="Y10" i="22"/>
  <c r="X10" i="22"/>
  <c r="U10" i="22"/>
  <c r="T10" i="22"/>
  <c r="Q10" i="22"/>
  <c r="P10" i="22"/>
  <c r="M10" i="22"/>
  <c r="L10" i="22"/>
  <c r="I10" i="22"/>
  <c r="AO12" i="21"/>
  <c r="AN12" i="21"/>
  <c r="AK12" i="21"/>
  <c r="AJ12" i="21"/>
  <c r="AG12" i="21"/>
  <c r="AC12" i="21"/>
  <c r="AB12" i="21"/>
  <c r="Y12" i="21"/>
  <c r="X12" i="21"/>
  <c r="U12" i="21"/>
  <c r="T12" i="21"/>
  <c r="Q12" i="21"/>
  <c r="P12" i="21"/>
  <c r="M12" i="21"/>
  <c r="L12" i="21"/>
  <c r="I12" i="21"/>
  <c r="AO11" i="21"/>
  <c r="AN11" i="21"/>
  <c r="AK11" i="21"/>
  <c r="AJ11" i="21"/>
  <c r="AG11" i="21"/>
  <c r="AC11" i="21"/>
  <c r="AB11" i="21"/>
  <c r="Y11" i="21"/>
  <c r="X11" i="21"/>
  <c r="U11" i="21"/>
  <c r="T11" i="21"/>
  <c r="Q11" i="21"/>
  <c r="P11" i="21"/>
  <c r="M11" i="21"/>
  <c r="L11" i="21"/>
  <c r="I11" i="21"/>
  <c r="AO10" i="21"/>
  <c r="AN10" i="21"/>
  <c r="AK10" i="21"/>
  <c r="J21" i="23" s="1"/>
  <c r="AJ10" i="21"/>
  <c r="AG10" i="21"/>
  <c r="AC10" i="21"/>
  <c r="AB10" i="21"/>
  <c r="Y10" i="21"/>
  <c r="X10" i="21"/>
  <c r="U10" i="21"/>
  <c r="T10" i="21"/>
  <c r="Q10" i="21"/>
  <c r="P10" i="21"/>
  <c r="M10" i="21"/>
  <c r="L10" i="21"/>
  <c r="I10" i="21"/>
  <c r="AO15" i="15"/>
  <c r="AN15" i="15"/>
  <c r="AK15" i="15"/>
  <c r="AJ15" i="15"/>
  <c r="AG15" i="15"/>
  <c r="AC15" i="15"/>
  <c r="AB15" i="15"/>
  <c r="Y15" i="15"/>
  <c r="X15" i="15"/>
  <c r="U15" i="15"/>
  <c r="T15" i="15"/>
  <c r="Q15" i="15"/>
  <c r="P15" i="15"/>
  <c r="M15" i="15"/>
  <c r="L15" i="15"/>
  <c r="I15" i="15"/>
  <c r="AO14" i="15"/>
  <c r="AN14" i="15"/>
  <c r="AK14" i="15"/>
  <c r="AJ14" i="15"/>
  <c r="AG14" i="15"/>
  <c r="AC14" i="15"/>
  <c r="AB14" i="15"/>
  <c r="Y14" i="15"/>
  <c r="X14" i="15"/>
  <c r="U14" i="15"/>
  <c r="T14" i="15"/>
  <c r="Q14" i="15"/>
  <c r="P14" i="15"/>
  <c r="M14" i="15"/>
  <c r="L14" i="15"/>
  <c r="I14" i="15"/>
  <c r="AO13" i="15"/>
  <c r="AN13" i="15"/>
  <c r="AK13" i="15"/>
  <c r="AJ13" i="15"/>
  <c r="AG13" i="15"/>
  <c r="AC13" i="15"/>
  <c r="AB13" i="15"/>
  <c r="Y13" i="15"/>
  <c r="X13" i="15"/>
  <c r="U13" i="15"/>
  <c r="T13" i="15"/>
  <c r="Q13" i="15"/>
  <c r="P13" i="15"/>
  <c r="M13" i="15"/>
  <c r="L13" i="15"/>
  <c r="I13" i="15"/>
  <c r="AO12" i="15"/>
  <c r="AN12" i="15"/>
  <c r="AK12" i="15"/>
  <c r="AJ12" i="15"/>
  <c r="AG12" i="15"/>
  <c r="AC12" i="15"/>
  <c r="AB12" i="15"/>
  <c r="Y12" i="15"/>
  <c r="X12" i="15"/>
  <c r="U12" i="15"/>
  <c r="T12" i="15"/>
  <c r="Q12" i="15"/>
  <c r="P12" i="15"/>
  <c r="M12" i="15"/>
  <c r="L12" i="15"/>
  <c r="I12" i="15"/>
  <c r="AO11" i="15"/>
  <c r="AN11" i="15"/>
  <c r="AK11" i="15"/>
  <c r="AJ11" i="15"/>
  <c r="AG11" i="15"/>
  <c r="AC11" i="15"/>
  <c r="AB11" i="15"/>
  <c r="Y11" i="15"/>
  <c r="X11" i="15"/>
  <c r="U11" i="15"/>
  <c r="T11" i="15"/>
  <c r="Q11" i="15"/>
  <c r="P11" i="15"/>
  <c r="M11" i="15"/>
  <c r="L11" i="15"/>
  <c r="I11" i="15"/>
  <c r="AO10" i="15"/>
  <c r="AN10" i="15"/>
  <c r="AK10" i="15"/>
  <c r="AJ10" i="15"/>
  <c r="AG10" i="15"/>
  <c r="AC10" i="15"/>
  <c r="H21" i="18" s="1"/>
  <c r="AB10" i="15"/>
  <c r="Y10" i="15"/>
  <c r="X10" i="15"/>
  <c r="U10" i="15"/>
  <c r="F21" i="18" s="1"/>
  <c r="T10" i="15"/>
  <c r="Q10" i="15"/>
  <c r="P10" i="15"/>
  <c r="M10" i="15"/>
  <c r="L10" i="15"/>
  <c r="I10" i="15"/>
  <c r="AO20" i="19"/>
  <c r="AN20" i="19"/>
  <c r="AK20" i="19"/>
  <c r="AJ20" i="19"/>
  <c r="AG20" i="19"/>
  <c r="AC20" i="19"/>
  <c r="AB20" i="19"/>
  <c r="Y20" i="19"/>
  <c r="X20" i="19"/>
  <c r="U20" i="19"/>
  <c r="T20" i="19"/>
  <c r="Q20" i="19"/>
  <c r="P20" i="19"/>
  <c r="M20" i="19"/>
  <c r="L20" i="19"/>
  <c r="I20" i="19"/>
  <c r="AO19" i="19"/>
  <c r="AN19" i="19"/>
  <c r="AK19" i="19"/>
  <c r="AJ19" i="19"/>
  <c r="AG19" i="19"/>
  <c r="AC19" i="19"/>
  <c r="AB19" i="19"/>
  <c r="Y19" i="19"/>
  <c r="X19" i="19"/>
  <c r="U19" i="19"/>
  <c r="T19" i="19"/>
  <c r="Q19" i="19"/>
  <c r="P19" i="19"/>
  <c r="M19" i="19"/>
  <c r="L19" i="19"/>
  <c r="I19" i="19"/>
  <c r="AO18" i="19"/>
  <c r="AN18" i="19"/>
  <c r="AK18" i="19"/>
  <c r="AJ18" i="19"/>
  <c r="AG18" i="19"/>
  <c r="AC18" i="19"/>
  <c r="AB18" i="19"/>
  <c r="Y18" i="19"/>
  <c r="X18" i="19"/>
  <c r="U18" i="19"/>
  <c r="T18" i="19"/>
  <c r="Q18" i="19"/>
  <c r="P18" i="19"/>
  <c r="M18" i="19"/>
  <c r="L18" i="19"/>
  <c r="I18" i="19"/>
  <c r="AO17" i="19"/>
  <c r="AN17" i="19"/>
  <c r="AK17" i="19"/>
  <c r="AJ17" i="19"/>
  <c r="AG17" i="19"/>
  <c r="AC17" i="19"/>
  <c r="AB17" i="19"/>
  <c r="Y17" i="19"/>
  <c r="X17" i="19"/>
  <c r="U17" i="19"/>
  <c r="T17" i="19"/>
  <c r="Q17" i="19"/>
  <c r="P17" i="19"/>
  <c r="M17" i="19"/>
  <c r="L17" i="19"/>
  <c r="I17" i="19"/>
  <c r="AQ16" i="19"/>
  <c r="AO16" i="19"/>
  <c r="AN16" i="19"/>
  <c r="AK16" i="19"/>
  <c r="AJ16" i="19"/>
  <c r="AG16" i="19"/>
  <c r="AC16" i="19"/>
  <c r="AB16" i="19"/>
  <c r="Y16" i="19"/>
  <c r="X16" i="19"/>
  <c r="U16" i="19"/>
  <c r="T16" i="19"/>
  <c r="Q16" i="19"/>
  <c r="P16" i="19"/>
  <c r="O16" i="19"/>
  <c r="M16" i="19"/>
  <c r="L16" i="19"/>
  <c r="I16" i="19"/>
  <c r="AO15" i="19"/>
  <c r="AN15" i="19"/>
  <c r="AK15" i="19"/>
  <c r="AJ15" i="19"/>
  <c r="AG15" i="19"/>
  <c r="AC15" i="19"/>
  <c r="AB15" i="19"/>
  <c r="Y15" i="19"/>
  <c r="X15" i="19"/>
  <c r="U15" i="19"/>
  <c r="T15" i="19"/>
  <c r="Q15" i="19"/>
  <c r="P15" i="19"/>
  <c r="M15" i="19"/>
  <c r="L15" i="19"/>
  <c r="I15" i="19"/>
  <c r="AO14" i="19"/>
  <c r="AN14" i="19"/>
  <c r="AK14" i="19"/>
  <c r="AJ14" i="19"/>
  <c r="AG14" i="19"/>
  <c r="AC14" i="19"/>
  <c r="AB14" i="19"/>
  <c r="Y14" i="19"/>
  <c r="X14" i="19"/>
  <c r="U14" i="19"/>
  <c r="T14" i="19"/>
  <c r="Q14" i="19"/>
  <c r="P14" i="19"/>
  <c r="M14" i="19"/>
  <c r="L14" i="19"/>
  <c r="I14" i="19"/>
  <c r="AO13" i="19"/>
  <c r="AN13" i="19"/>
  <c r="AK13" i="19"/>
  <c r="AJ13" i="19"/>
  <c r="AG13" i="19"/>
  <c r="AC13" i="19"/>
  <c r="AB13" i="19"/>
  <c r="Y13" i="19"/>
  <c r="X13" i="19"/>
  <c r="U13" i="19"/>
  <c r="T13" i="19"/>
  <c r="Q13" i="19"/>
  <c r="P13" i="19"/>
  <c r="M13" i="19"/>
  <c r="L13" i="19"/>
  <c r="I13" i="19"/>
  <c r="AO12" i="19"/>
  <c r="AN12" i="19"/>
  <c r="AK12" i="19"/>
  <c r="AJ12" i="19"/>
  <c r="AG12" i="19"/>
  <c r="AC12" i="19"/>
  <c r="AB12" i="19"/>
  <c r="Y12" i="19"/>
  <c r="X12" i="19"/>
  <c r="U12" i="19"/>
  <c r="T12" i="19"/>
  <c r="Q12" i="19"/>
  <c r="P12" i="19"/>
  <c r="M12" i="19"/>
  <c r="L12" i="19"/>
  <c r="I12" i="19"/>
  <c r="AO11" i="19"/>
  <c r="AN11" i="19"/>
  <c r="AK11" i="19"/>
  <c r="AJ11" i="19"/>
  <c r="AG11" i="19"/>
  <c r="AC11" i="19"/>
  <c r="AB11" i="19"/>
  <c r="Y11" i="19"/>
  <c r="X11" i="19"/>
  <c r="U11" i="19"/>
  <c r="T11" i="19"/>
  <c r="Q11" i="19"/>
  <c r="P11" i="19"/>
  <c r="M11" i="19"/>
  <c r="L11" i="19"/>
  <c r="I11" i="19"/>
  <c r="AO10" i="19"/>
  <c r="AN10" i="19"/>
  <c r="AK10" i="19"/>
  <c r="J21" i="20" s="1"/>
  <c r="AJ10" i="19"/>
  <c r="AG10" i="19"/>
  <c r="I21" i="20" s="1"/>
  <c r="AC10" i="19"/>
  <c r="H21" i="20" s="1"/>
  <c r="AB10" i="19"/>
  <c r="Y10" i="19"/>
  <c r="X10" i="19"/>
  <c r="U10" i="19"/>
  <c r="T10" i="19"/>
  <c r="Q10" i="19"/>
  <c r="P10" i="19"/>
  <c r="M10" i="19"/>
  <c r="L10" i="19"/>
  <c r="I10" i="19"/>
  <c r="AO16" i="4"/>
  <c r="AN16" i="4"/>
  <c r="AK16" i="4"/>
  <c r="AJ16" i="4"/>
  <c r="AG16" i="4"/>
  <c r="AC16" i="4"/>
  <c r="AB16" i="4"/>
  <c r="Y16" i="4"/>
  <c r="X16" i="4"/>
  <c r="U16" i="4"/>
  <c r="T16" i="4"/>
  <c r="Q16" i="4"/>
  <c r="P16" i="4"/>
  <c r="M16" i="4"/>
  <c r="L16" i="4"/>
  <c r="I16" i="4"/>
  <c r="AO15" i="4"/>
  <c r="AN15" i="4"/>
  <c r="AK15" i="4"/>
  <c r="AJ15" i="4"/>
  <c r="AG15" i="4"/>
  <c r="AC15" i="4"/>
  <c r="AB15" i="4"/>
  <c r="Y15" i="4"/>
  <c r="X15" i="4"/>
  <c r="U15" i="4"/>
  <c r="T15" i="4"/>
  <c r="Q15" i="4"/>
  <c r="P15" i="4"/>
  <c r="M15" i="4"/>
  <c r="L15" i="4"/>
  <c r="I15" i="4"/>
  <c r="AO14" i="4"/>
  <c r="AN14" i="4"/>
  <c r="AK14" i="4"/>
  <c r="AJ14" i="4"/>
  <c r="AG14" i="4"/>
  <c r="AC14" i="4"/>
  <c r="AB14" i="4"/>
  <c r="Y14" i="4"/>
  <c r="X14" i="4"/>
  <c r="U14" i="4"/>
  <c r="T14" i="4"/>
  <c r="Q14" i="4"/>
  <c r="P14" i="4"/>
  <c r="M14" i="4"/>
  <c r="L14" i="4"/>
  <c r="I14" i="4"/>
  <c r="AQ13" i="4"/>
  <c r="AO13" i="4"/>
  <c r="AN13" i="4"/>
  <c r="AK13" i="4"/>
  <c r="AJ13" i="4"/>
  <c r="AG13" i="4"/>
  <c r="AC13" i="4"/>
  <c r="AB13" i="4"/>
  <c r="Y13" i="4"/>
  <c r="X13" i="4"/>
  <c r="U13" i="4"/>
  <c r="T13" i="4"/>
  <c r="Q13" i="4"/>
  <c r="P13" i="4"/>
  <c r="O13" i="4"/>
  <c r="M13" i="4"/>
  <c r="L13" i="4"/>
  <c r="I13" i="4"/>
  <c r="AO12" i="4"/>
  <c r="AN12" i="4"/>
  <c r="AK12" i="4"/>
  <c r="AJ12" i="4"/>
  <c r="AG12" i="4"/>
  <c r="AC12" i="4"/>
  <c r="AB12" i="4"/>
  <c r="Y12" i="4"/>
  <c r="X12" i="4"/>
  <c r="U12" i="4"/>
  <c r="T12" i="4"/>
  <c r="Q12" i="4"/>
  <c r="P12" i="4"/>
  <c r="M12" i="4"/>
  <c r="L12" i="4"/>
  <c r="I12" i="4"/>
  <c r="AO11" i="4"/>
  <c r="AN11" i="4"/>
  <c r="AK11" i="4"/>
  <c r="AJ11" i="4"/>
  <c r="AG11" i="4"/>
  <c r="AC11" i="4"/>
  <c r="AB11" i="4"/>
  <c r="Y11" i="4"/>
  <c r="X11" i="4"/>
  <c r="U11" i="4"/>
  <c r="T11" i="4"/>
  <c r="Q11" i="4"/>
  <c r="P11" i="4"/>
  <c r="M11" i="4"/>
  <c r="L11" i="4"/>
  <c r="I11" i="4"/>
  <c r="AO10" i="4"/>
  <c r="AN10" i="4"/>
  <c r="AK10" i="4"/>
  <c r="AJ10" i="4"/>
  <c r="AG10" i="4"/>
  <c r="AC10" i="4"/>
  <c r="AB10" i="4"/>
  <c r="Y10" i="4"/>
  <c r="X10" i="4"/>
  <c r="U10" i="4"/>
  <c r="T10" i="4"/>
  <c r="Q10" i="4"/>
  <c r="P10" i="4"/>
  <c r="M10" i="4"/>
  <c r="L10" i="4"/>
  <c r="I10" i="4"/>
  <c r="AO15" i="13"/>
  <c r="AN15" i="13"/>
  <c r="AK15" i="13"/>
  <c r="AJ15" i="13"/>
  <c r="AG15" i="13"/>
  <c r="AC15" i="13"/>
  <c r="AB15" i="13"/>
  <c r="Y15" i="13"/>
  <c r="X15" i="13"/>
  <c r="U15" i="13"/>
  <c r="T15" i="13"/>
  <c r="Q15" i="13"/>
  <c r="P15" i="13"/>
  <c r="M15" i="13"/>
  <c r="L15" i="13"/>
  <c r="I15" i="13"/>
  <c r="AO14" i="13"/>
  <c r="AN14" i="13"/>
  <c r="AK14" i="13"/>
  <c r="AJ14" i="13"/>
  <c r="AG14" i="13"/>
  <c r="AC14" i="13"/>
  <c r="AB14" i="13"/>
  <c r="Y14" i="13"/>
  <c r="X14" i="13"/>
  <c r="U14" i="13"/>
  <c r="T14" i="13"/>
  <c r="Q14" i="13"/>
  <c r="P14" i="13"/>
  <c r="M14" i="13"/>
  <c r="L14" i="13"/>
  <c r="I14" i="13"/>
  <c r="AO13" i="13"/>
  <c r="AN13" i="13"/>
  <c r="AK13" i="13"/>
  <c r="AJ13" i="13"/>
  <c r="AG13" i="13"/>
  <c r="AC13" i="13"/>
  <c r="AB13" i="13"/>
  <c r="Y13" i="13"/>
  <c r="X13" i="13"/>
  <c r="U13" i="13"/>
  <c r="T13" i="13"/>
  <c r="Q13" i="13"/>
  <c r="P13" i="13"/>
  <c r="M13" i="13"/>
  <c r="L13" i="13"/>
  <c r="I13" i="13"/>
  <c r="AO12" i="13"/>
  <c r="AN12" i="13"/>
  <c r="AK12" i="13"/>
  <c r="AJ12" i="13"/>
  <c r="AG12" i="13"/>
  <c r="AC12" i="13"/>
  <c r="AB12" i="13"/>
  <c r="Y12" i="13"/>
  <c r="X12" i="13"/>
  <c r="U12" i="13"/>
  <c r="T12" i="13"/>
  <c r="Q12" i="13"/>
  <c r="P12" i="13"/>
  <c r="M12" i="13"/>
  <c r="L12" i="13"/>
  <c r="I12" i="13"/>
  <c r="AO11" i="13"/>
  <c r="AN11" i="13"/>
  <c r="AK11" i="13"/>
  <c r="AJ11" i="13"/>
  <c r="AG11" i="13"/>
  <c r="AC11" i="13"/>
  <c r="AB11" i="13"/>
  <c r="Y11" i="13"/>
  <c r="X11" i="13"/>
  <c r="U11" i="13"/>
  <c r="T11" i="13"/>
  <c r="Q11" i="13"/>
  <c r="P11" i="13"/>
  <c r="M11" i="13"/>
  <c r="L11" i="13"/>
  <c r="I11" i="13"/>
  <c r="AO10" i="13"/>
  <c r="AN10" i="13"/>
  <c r="AK10" i="13"/>
  <c r="AJ10" i="13"/>
  <c r="AG10" i="13"/>
  <c r="AC10" i="13"/>
  <c r="AB10" i="13"/>
  <c r="Y10" i="13"/>
  <c r="X10" i="13"/>
  <c r="U10" i="13"/>
  <c r="T10" i="13"/>
  <c r="Q10" i="13"/>
  <c r="P10" i="13"/>
  <c r="M10" i="13"/>
  <c r="L10" i="13"/>
  <c r="I10" i="13"/>
  <c r="K21" i="26"/>
  <c r="J21" i="26"/>
  <c r="I21" i="26"/>
  <c r="H21" i="26"/>
  <c r="G21" i="26"/>
  <c r="F21" i="26"/>
  <c r="E21" i="26"/>
  <c r="D21" i="26"/>
  <c r="K20" i="26"/>
  <c r="J20" i="26"/>
  <c r="I20" i="26"/>
  <c r="H20" i="26"/>
  <c r="G20" i="26"/>
  <c r="F20" i="26"/>
  <c r="E20" i="26"/>
  <c r="D20" i="26"/>
  <c r="J17" i="26"/>
  <c r="K21" i="23"/>
  <c r="K20" i="23"/>
  <c r="J20" i="23"/>
  <c r="I21" i="23"/>
  <c r="I20" i="23"/>
  <c r="H21" i="23"/>
  <c r="H20" i="23"/>
  <c r="G21" i="23"/>
  <c r="G20" i="23"/>
  <c r="F21" i="23"/>
  <c r="F20" i="23"/>
  <c r="E21" i="23"/>
  <c r="E20" i="23"/>
  <c r="D21" i="23"/>
  <c r="D20" i="23"/>
  <c r="J17" i="23"/>
  <c r="K21" i="18"/>
  <c r="K20" i="18"/>
  <c r="J21" i="18"/>
  <c r="J20" i="18"/>
  <c r="I21" i="18"/>
  <c r="I20" i="18"/>
  <c r="H20" i="18"/>
  <c r="G21" i="18"/>
  <c r="G20" i="18"/>
  <c r="F20" i="18"/>
  <c r="D21" i="18"/>
  <c r="E21" i="18"/>
  <c r="E20" i="18"/>
  <c r="D20" i="18"/>
  <c r="J17" i="18"/>
  <c r="K21" i="20"/>
  <c r="G21" i="20"/>
  <c r="F21" i="20"/>
  <c r="E21" i="20"/>
  <c r="D21" i="20"/>
  <c r="G20" i="20"/>
  <c r="F20" i="20"/>
  <c r="E20" i="20"/>
  <c r="D20" i="20"/>
  <c r="J17" i="20"/>
  <c r="AQ108" i="22"/>
  <c r="AO108" i="22"/>
  <c r="AN108" i="22"/>
  <c r="AM108" i="22"/>
  <c r="AK108" i="22"/>
  <c r="AJ108" i="22"/>
  <c r="AI108" i="22"/>
  <c r="AG108" i="22"/>
  <c r="AF108" i="22"/>
  <c r="AE108" i="22"/>
  <c r="AC108" i="22"/>
  <c r="AB108" i="22"/>
  <c r="AA108" i="22"/>
  <c r="Y108" i="22"/>
  <c r="X108" i="22"/>
  <c r="W108" i="22"/>
  <c r="U108" i="22"/>
  <c r="T108" i="22"/>
  <c r="S108" i="22"/>
  <c r="Q108" i="22"/>
  <c r="P108" i="22"/>
  <c r="O108" i="22"/>
  <c r="M108" i="22"/>
  <c r="L108" i="22"/>
  <c r="K108" i="22"/>
  <c r="I108" i="22"/>
  <c r="G108" i="22"/>
  <c r="E108" i="22"/>
  <c r="AQ107" i="22"/>
  <c r="AO107" i="22"/>
  <c r="AN107" i="22"/>
  <c r="AM107" i="22"/>
  <c r="AK107" i="22"/>
  <c r="AJ107" i="22"/>
  <c r="AI107" i="22"/>
  <c r="AG107" i="22"/>
  <c r="AF107" i="22"/>
  <c r="AE107" i="22"/>
  <c r="AC107" i="22"/>
  <c r="AB107" i="22"/>
  <c r="AA107" i="22"/>
  <c r="Y107" i="22"/>
  <c r="X107" i="22"/>
  <c r="W107" i="22"/>
  <c r="U107" i="22"/>
  <c r="T107" i="22"/>
  <c r="S107" i="22"/>
  <c r="Q107" i="22"/>
  <c r="P107" i="22"/>
  <c r="O107" i="22"/>
  <c r="M107" i="22"/>
  <c r="L107" i="22"/>
  <c r="K107" i="22"/>
  <c r="I107" i="22"/>
  <c r="G107" i="22"/>
  <c r="E107" i="22"/>
  <c r="AQ106" i="22"/>
  <c r="AO106" i="22"/>
  <c r="AN106" i="22"/>
  <c r="AM106" i="22"/>
  <c r="AK106" i="22"/>
  <c r="AJ106" i="22"/>
  <c r="AI106" i="22"/>
  <c r="AG106" i="22"/>
  <c r="AF106" i="22"/>
  <c r="AE106" i="22"/>
  <c r="AC106" i="22"/>
  <c r="AB106" i="22"/>
  <c r="AA106" i="22"/>
  <c r="Y106" i="22"/>
  <c r="X106" i="22"/>
  <c r="W106" i="22"/>
  <c r="U106" i="22"/>
  <c r="T106" i="22"/>
  <c r="S106" i="22"/>
  <c r="Q106" i="22"/>
  <c r="P106" i="22"/>
  <c r="O106" i="22"/>
  <c r="M106" i="22"/>
  <c r="L106" i="22"/>
  <c r="K106" i="22"/>
  <c r="I106" i="22"/>
  <c r="G106" i="22"/>
  <c r="E106" i="22"/>
  <c r="AQ105" i="22"/>
  <c r="AO105" i="22"/>
  <c r="AN105" i="22"/>
  <c r="AM105" i="22"/>
  <c r="AK105" i="22"/>
  <c r="AJ105" i="22"/>
  <c r="AI105" i="22"/>
  <c r="AG105" i="22"/>
  <c r="AF105" i="22"/>
  <c r="AE105" i="22"/>
  <c r="AC105" i="22"/>
  <c r="AB105" i="22"/>
  <c r="AA105" i="22"/>
  <c r="Y105" i="22"/>
  <c r="X105" i="22"/>
  <c r="W105" i="22"/>
  <c r="U105" i="22"/>
  <c r="T105" i="22"/>
  <c r="S105" i="22"/>
  <c r="Q105" i="22"/>
  <c r="P105" i="22"/>
  <c r="O105" i="22"/>
  <c r="M105" i="22"/>
  <c r="L105" i="22"/>
  <c r="K105" i="22"/>
  <c r="I105" i="22"/>
  <c r="G105" i="22"/>
  <c r="E105" i="22"/>
  <c r="AQ104" i="22"/>
  <c r="AO104" i="22"/>
  <c r="AN104" i="22"/>
  <c r="AM104" i="22"/>
  <c r="AK104" i="22"/>
  <c r="AJ104" i="22"/>
  <c r="AI104" i="22"/>
  <c r="AG104" i="22"/>
  <c r="AF104" i="22"/>
  <c r="AE104" i="22"/>
  <c r="AC104" i="22"/>
  <c r="AB104" i="22"/>
  <c r="AA104" i="22"/>
  <c r="Y104" i="22"/>
  <c r="X104" i="22"/>
  <c r="W104" i="22"/>
  <c r="U104" i="22"/>
  <c r="T104" i="22"/>
  <c r="S104" i="22"/>
  <c r="Q104" i="22"/>
  <c r="P104" i="22"/>
  <c r="O104" i="22"/>
  <c r="M104" i="22"/>
  <c r="L104" i="22"/>
  <c r="K104" i="22"/>
  <c r="I104" i="22"/>
  <c r="G104" i="22"/>
  <c r="E104" i="22"/>
  <c r="AQ103" i="22"/>
  <c r="AO103" i="22"/>
  <c r="AN103" i="22"/>
  <c r="AM103" i="22"/>
  <c r="AK103" i="22"/>
  <c r="AJ103" i="22"/>
  <c r="AI103" i="22"/>
  <c r="AG103" i="22"/>
  <c r="AF103" i="22"/>
  <c r="AE103" i="22"/>
  <c r="AC103" i="22"/>
  <c r="AB103" i="22"/>
  <c r="AA103" i="22"/>
  <c r="Y103" i="22"/>
  <c r="X103" i="22"/>
  <c r="W103" i="22"/>
  <c r="U103" i="22"/>
  <c r="T103" i="22"/>
  <c r="S103" i="22"/>
  <c r="Q103" i="22"/>
  <c r="P103" i="22"/>
  <c r="O103" i="22"/>
  <c r="M103" i="22"/>
  <c r="L103" i="22"/>
  <c r="K103" i="22"/>
  <c r="I103" i="22"/>
  <c r="G103" i="22"/>
  <c r="E103" i="22"/>
  <c r="AQ102" i="22"/>
  <c r="AO102" i="22"/>
  <c r="AN102" i="22"/>
  <c r="AM102" i="22"/>
  <c r="AK102" i="22"/>
  <c r="AJ102" i="22"/>
  <c r="AI102" i="22"/>
  <c r="AG102" i="22"/>
  <c r="AF102" i="22"/>
  <c r="AE102" i="22"/>
  <c r="AC102" i="22"/>
  <c r="AB102" i="22"/>
  <c r="AA102" i="22"/>
  <c r="Y102" i="22"/>
  <c r="X102" i="22"/>
  <c r="W102" i="22"/>
  <c r="U102" i="22"/>
  <c r="T102" i="22"/>
  <c r="S102" i="22"/>
  <c r="Q102" i="22"/>
  <c r="P102" i="22"/>
  <c r="O102" i="22"/>
  <c r="M102" i="22"/>
  <c r="L102" i="22"/>
  <c r="K102" i="22"/>
  <c r="I102" i="22"/>
  <c r="G102" i="22"/>
  <c r="E102" i="22"/>
  <c r="AQ101" i="22"/>
  <c r="AO101" i="22"/>
  <c r="AN101" i="22"/>
  <c r="AM101" i="22"/>
  <c r="AK101" i="22"/>
  <c r="AJ101" i="22"/>
  <c r="AI101" i="22"/>
  <c r="AG101" i="22"/>
  <c r="AF101" i="22"/>
  <c r="AE101" i="22"/>
  <c r="AC101" i="22"/>
  <c r="AB101" i="22"/>
  <c r="AA101" i="22"/>
  <c r="Y101" i="22"/>
  <c r="X101" i="22"/>
  <c r="W101" i="22"/>
  <c r="U101" i="22"/>
  <c r="T101" i="22"/>
  <c r="S101" i="22"/>
  <c r="Q101" i="22"/>
  <c r="P101" i="22"/>
  <c r="O101" i="22"/>
  <c r="M101" i="22"/>
  <c r="L101" i="22"/>
  <c r="K101" i="22"/>
  <c r="I101" i="22"/>
  <c r="G101" i="22"/>
  <c r="E101" i="22"/>
  <c r="AQ100" i="22"/>
  <c r="AO100" i="22"/>
  <c r="AN100" i="22"/>
  <c r="AM100" i="22"/>
  <c r="AK100" i="22"/>
  <c r="AJ100" i="22"/>
  <c r="AI100" i="22"/>
  <c r="AG100" i="22"/>
  <c r="AF100" i="22"/>
  <c r="AE100" i="22"/>
  <c r="AC100" i="22"/>
  <c r="AB100" i="22"/>
  <c r="AA100" i="22"/>
  <c r="Y100" i="22"/>
  <c r="X100" i="22"/>
  <c r="W100" i="22"/>
  <c r="U100" i="22"/>
  <c r="T100" i="22"/>
  <c r="S100" i="22"/>
  <c r="Q100" i="22"/>
  <c r="P100" i="22"/>
  <c r="O100" i="22"/>
  <c r="M100" i="22"/>
  <c r="L100" i="22"/>
  <c r="K100" i="22"/>
  <c r="I100" i="22"/>
  <c r="G100" i="22"/>
  <c r="E100" i="22"/>
  <c r="AQ99" i="22"/>
  <c r="AO99" i="22"/>
  <c r="AN99" i="22"/>
  <c r="AM99" i="22"/>
  <c r="AK99" i="22"/>
  <c r="AJ99" i="22"/>
  <c r="AI99" i="22"/>
  <c r="AG99" i="22"/>
  <c r="AF99" i="22"/>
  <c r="AE99" i="22"/>
  <c r="AC99" i="22"/>
  <c r="AB99" i="22"/>
  <c r="AA99" i="22"/>
  <c r="Y99" i="22"/>
  <c r="X99" i="22"/>
  <c r="W99" i="22"/>
  <c r="U99" i="22"/>
  <c r="T99" i="22"/>
  <c r="S99" i="22"/>
  <c r="Q99" i="22"/>
  <c r="P99" i="22"/>
  <c r="O99" i="22"/>
  <c r="M99" i="22"/>
  <c r="L99" i="22"/>
  <c r="K99" i="22"/>
  <c r="I99" i="22"/>
  <c r="G99" i="22"/>
  <c r="E99" i="22"/>
  <c r="AQ98" i="22"/>
  <c r="AO98" i="22"/>
  <c r="AN98" i="22"/>
  <c r="AM98" i="22"/>
  <c r="AK98" i="22"/>
  <c r="AJ98" i="22"/>
  <c r="AI98" i="22"/>
  <c r="AG98" i="22"/>
  <c r="AF98" i="22"/>
  <c r="AE98" i="22"/>
  <c r="AC98" i="22"/>
  <c r="AB98" i="22"/>
  <c r="AA98" i="22"/>
  <c r="Y98" i="22"/>
  <c r="X98" i="22"/>
  <c r="W98" i="22"/>
  <c r="U98" i="22"/>
  <c r="T98" i="22"/>
  <c r="S98" i="22"/>
  <c r="Q98" i="22"/>
  <c r="P98" i="22"/>
  <c r="O98" i="22"/>
  <c r="M98" i="22"/>
  <c r="L98" i="22"/>
  <c r="K98" i="22"/>
  <c r="I98" i="22"/>
  <c r="G98" i="22"/>
  <c r="E98" i="22"/>
  <c r="AQ97" i="22"/>
  <c r="AO97" i="22"/>
  <c r="AN97" i="22"/>
  <c r="AM97" i="22"/>
  <c r="AK97" i="22"/>
  <c r="AJ97" i="22"/>
  <c r="AI97" i="22"/>
  <c r="AG97" i="22"/>
  <c r="AF97" i="22"/>
  <c r="AE97" i="22"/>
  <c r="AC97" i="22"/>
  <c r="AB97" i="22"/>
  <c r="AA97" i="22"/>
  <c r="Y97" i="22"/>
  <c r="X97" i="22"/>
  <c r="W97" i="22"/>
  <c r="U97" i="22"/>
  <c r="T97" i="22"/>
  <c r="S97" i="22"/>
  <c r="Q97" i="22"/>
  <c r="P97" i="22"/>
  <c r="O97" i="22"/>
  <c r="M97" i="22"/>
  <c r="L97" i="22"/>
  <c r="K97" i="22"/>
  <c r="I97" i="22"/>
  <c r="G97" i="22"/>
  <c r="E97" i="22"/>
  <c r="AQ96" i="22"/>
  <c r="AO96" i="22"/>
  <c r="AN96" i="22"/>
  <c r="AM96" i="22"/>
  <c r="AK96" i="22"/>
  <c r="AJ96" i="22"/>
  <c r="AI96" i="22"/>
  <c r="AG96" i="22"/>
  <c r="AF96" i="22"/>
  <c r="AE96" i="22"/>
  <c r="AC96" i="22"/>
  <c r="AB96" i="22"/>
  <c r="AA96" i="22"/>
  <c r="Y96" i="22"/>
  <c r="X96" i="22"/>
  <c r="W96" i="22"/>
  <c r="U96" i="22"/>
  <c r="T96" i="22"/>
  <c r="S96" i="22"/>
  <c r="Q96" i="22"/>
  <c r="P96" i="22"/>
  <c r="O96" i="22"/>
  <c r="M96" i="22"/>
  <c r="L96" i="22"/>
  <c r="K96" i="22"/>
  <c r="I96" i="22"/>
  <c r="G96" i="22"/>
  <c r="E96" i="22"/>
  <c r="AQ95" i="22"/>
  <c r="AO95" i="22"/>
  <c r="AN95" i="22"/>
  <c r="AM95" i="22"/>
  <c r="AK95" i="22"/>
  <c r="AJ95" i="22"/>
  <c r="AI95" i="22"/>
  <c r="AG95" i="22"/>
  <c r="AF95" i="22"/>
  <c r="AE95" i="22"/>
  <c r="AC95" i="22"/>
  <c r="AB95" i="22"/>
  <c r="AA95" i="22"/>
  <c r="Y95" i="22"/>
  <c r="X95" i="22"/>
  <c r="W95" i="22"/>
  <c r="U95" i="22"/>
  <c r="T95" i="22"/>
  <c r="S95" i="22"/>
  <c r="Q95" i="22"/>
  <c r="P95" i="22"/>
  <c r="O95" i="22"/>
  <c r="M95" i="22"/>
  <c r="L95" i="22"/>
  <c r="K95" i="22"/>
  <c r="I95" i="22"/>
  <c r="G95" i="22"/>
  <c r="E95" i="22"/>
  <c r="AQ94" i="22"/>
  <c r="AO94" i="22"/>
  <c r="AN94" i="22"/>
  <c r="AM94" i="22"/>
  <c r="AK94" i="22"/>
  <c r="AJ94" i="22"/>
  <c r="AI94" i="22"/>
  <c r="AG94" i="22"/>
  <c r="AF94" i="22"/>
  <c r="AE94" i="22"/>
  <c r="AC94" i="22"/>
  <c r="AB94" i="22"/>
  <c r="AA94" i="22"/>
  <c r="Y94" i="22"/>
  <c r="X94" i="22"/>
  <c r="W94" i="22"/>
  <c r="U94" i="22"/>
  <c r="T94" i="22"/>
  <c r="S94" i="22"/>
  <c r="Q94" i="22"/>
  <c r="P94" i="22"/>
  <c r="O94" i="22"/>
  <c r="M94" i="22"/>
  <c r="L94" i="22"/>
  <c r="K94" i="22"/>
  <c r="I94" i="22"/>
  <c r="G94" i="22"/>
  <c r="E94" i="22"/>
  <c r="AQ93" i="22"/>
  <c r="AO93" i="22"/>
  <c r="AN93" i="22"/>
  <c r="AM93" i="22"/>
  <c r="AK93" i="22"/>
  <c r="AJ93" i="22"/>
  <c r="AI93" i="22"/>
  <c r="AG93" i="22"/>
  <c r="AF93" i="22"/>
  <c r="AE93" i="22"/>
  <c r="AC93" i="22"/>
  <c r="AB93" i="22"/>
  <c r="AA93" i="22"/>
  <c r="Y93" i="22"/>
  <c r="X93" i="22"/>
  <c r="W93" i="22"/>
  <c r="U93" i="22"/>
  <c r="T93" i="22"/>
  <c r="S93" i="22"/>
  <c r="Q93" i="22"/>
  <c r="P93" i="22"/>
  <c r="O93" i="22"/>
  <c r="M93" i="22"/>
  <c r="L93" i="22"/>
  <c r="K93" i="22"/>
  <c r="I93" i="22"/>
  <c r="G93" i="22"/>
  <c r="E93" i="22"/>
  <c r="AQ92" i="22"/>
  <c r="AO92" i="22"/>
  <c r="AN92" i="22"/>
  <c r="AM92" i="22"/>
  <c r="AK92" i="22"/>
  <c r="AJ92" i="22"/>
  <c r="AI92" i="22"/>
  <c r="AG92" i="22"/>
  <c r="AF92" i="22"/>
  <c r="AE92" i="22"/>
  <c r="AC92" i="22"/>
  <c r="AB92" i="22"/>
  <c r="AA92" i="22"/>
  <c r="Y92" i="22"/>
  <c r="X92" i="22"/>
  <c r="W92" i="22"/>
  <c r="U92" i="22"/>
  <c r="T92" i="22"/>
  <c r="S92" i="22"/>
  <c r="Q92" i="22"/>
  <c r="P92" i="22"/>
  <c r="O92" i="22"/>
  <c r="M92" i="22"/>
  <c r="L92" i="22"/>
  <c r="K92" i="22"/>
  <c r="I92" i="22"/>
  <c r="G92" i="22"/>
  <c r="E92" i="22"/>
  <c r="AQ91" i="22"/>
  <c r="AO91" i="22"/>
  <c r="AN91" i="22"/>
  <c r="AM91" i="22"/>
  <c r="AK91" i="22"/>
  <c r="AJ91" i="22"/>
  <c r="AI91" i="22"/>
  <c r="AG91" i="22"/>
  <c r="AF91" i="22"/>
  <c r="AE91" i="22"/>
  <c r="AC91" i="22"/>
  <c r="AB91" i="22"/>
  <c r="AA91" i="22"/>
  <c r="Y91" i="22"/>
  <c r="X91" i="22"/>
  <c r="W91" i="22"/>
  <c r="U91" i="22"/>
  <c r="T91" i="22"/>
  <c r="S91" i="22"/>
  <c r="Q91" i="22"/>
  <c r="P91" i="22"/>
  <c r="O91" i="22"/>
  <c r="M91" i="22"/>
  <c r="L91" i="22"/>
  <c r="K91" i="22"/>
  <c r="I91" i="22"/>
  <c r="G91" i="22"/>
  <c r="E91" i="22"/>
  <c r="AQ90" i="22"/>
  <c r="AO90" i="22"/>
  <c r="AN90" i="22"/>
  <c r="AM90" i="22"/>
  <c r="AK90" i="22"/>
  <c r="AJ90" i="22"/>
  <c r="AI90" i="22"/>
  <c r="AG90" i="22"/>
  <c r="AF90" i="22"/>
  <c r="AE90" i="22"/>
  <c r="AC90" i="22"/>
  <c r="AB90" i="22"/>
  <c r="AA90" i="22"/>
  <c r="Y90" i="22"/>
  <c r="X90" i="22"/>
  <c r="W90" i="22"/>
  <c r="U90" i="22"/>
  <c r="T90" i="22"/>
  <c r="S90" i="22"/>
  <c r="Q90" i="22"/>
  <c r="P90" i="22"/>
  <c r="O90" i="22"/>
  <c r="M90" i="22"/>
  <c r="L90" i="22"/>
  <c r="K90" i="22"/>
  <c r="I90" i="22"/>
  <c r="G90" i="22"/>
  <c r="E90" i="22"/>
  <c r="AQ89" i="22"/>
  <c r="AO89" i="22"/>
  <c r="AN89" i="22"/>
  <c r="AM89" i="22"/>
  <c r="AK89" i="22"/>
  <c r="AJ89" i="22"/>
  <c r="AI89" i="22"/>
  <c r="AG89" i="22"/>
  <c r="AF89" i="22"/>
  <c r="AE89" i="22"/>
  <c r="AC89" i="22"/>
  <c r="AB89" i="22"/>
  <c r="AA89" i="22"/>
  <c r="Y89" i="22"/>
  <c r="X89" i="22"/>
  <c r="W89" i="22"/>
  <c r="U89" i="22"/>
  <c r="T89" i="22"/>
  <c r="S89" i="22"/>
  <c r="Q89" i="22"/>
  <c r="P89" i="22"/>
  <c r="O89" i="22"/>
  <c r="M89" i="22"/>
  <c r="L89" i="22"/>
  <c r="K89" i="22"/>
  <c r="I89" i="22"/>
  <c r="G89" i="22"/>
  <c r="E89" i="22"/>
  <c r="AQ88" i="22"/>
  <c r="AO88" i="22"/>
  <c r="AN88" i="22"/>
  <c r="AM88" i="22"/>
  <c r="AK88" i="22"/>
  <c r="AJ88" i="22"/>
  <c r="AI88" i="22"/>
  <c r="AG88" i="22"/>
  <c r="AF88" i="22"/>
  <c r="AE88" i="22"/>
  <c r="AC88" i="22"/>
  <c r="AB88" i="22"/>
  <c r="AA88" i="22"/>
  <c r="Y88" i="22"/>
  <c r="X88" i="22"/>
  <c r="W88" i="22"/>
  <c r="U88" i="22"/>
  <c r="T88" i="22"/>
  <c r="S88" i="22"/>
  <c r="Q88" i="22"/>
  <c r="P88" i="22"/>
  <c r="O88" i="22"/>
  <c r="M88" i="22"/>
  <c r="L88" i="22"/>
  <c r="K88" i="22"/>
  <c r="I88" i="22"/>
  <c r="G88" i="22"/>
  <c r="E88" i="22"/>
  <c r="AQ87" i="22"/>
  <c r="AO87" i="22"/>
  <c r="AN87" i="22"/>
  <c r="AM87" i="22"/>
  <c r="AK87" i="22"/>
  <c r="AJ87" i="22"/>
  <c r="AI87" i="22"/>
  <c r="AG87" i="22"/>
  <c r="AF87" i="22"/>
  <c r="AE87" i="22"/>
  <c r="AC87" i="22"/>
  <c r="AB87" i="22"/>
  <c r="AA87" i="22"/>
  <c r="Y87" i="22"/>
  <c r="X87" i="22"/>
  <c r="W87" i="22"/>
  <c r="U87" i="22"/>
  <c r="T87" i="22"/>
  <c r="S87" i="22"/>
  <c r="Q87" i="22"/>
  <c r="P87" i="22"/>
  <c r="O87" i="22"/>
  <c r="M87" i="22"/>
  <c r="L87" i="22"/>
  <c r="K87" i="22"/>
  <c r="I87" i="22"/>
  <c r="G87" i="22"/>
  <c r="E87" i="22"/>
  <c r="AQ86" i="22"/>
  <c r="AO86" i="22"/>
  <c r="AN86" i="22"/>
  <c r="AM86" i="22"/>
  <c r="AK86" i="22"/>
  <c r="AJ86" i="22"/>
  <c r="AI86" i="22"/>
  <c r="AG86" i="22"/>
  <c r="AF86" i="22"/>
  <c r="AE86" i="22"/>
  <c r="AC86" i="22"/>
  <c r="AB86" i="22"/>
  <c r="AA86" i="22"/>
  <c r="Y86" i="22"/>
  <c r="X86" i="22"/>
  <c r="W86" i="22"/>
  <c r="U86" i="22"/>
  <c r="T86" i="22"/>
  <c r="S86" i="22"/>
  <c r="Q86" i="22"/>
  <c r="P86" i="22"/>
  <c r="O86" i="22"/>
  <c r="M86" i="22"/>
  <c r="L86" i="22"/>
  <c r="K86" i="22"/>
  <c r="I86" i="22"/>
  <c r="G86" i="22"/>
  <c r="E86" i="22"/>
  <c r="AQ85" i="22"/>
  <c r="AO85" i="22"/>
  <c r="AN85" i="22"/>
  <c r="AM85" i="22"/>
  <c r="AK85" i="22"/>
  <c r="AJ85" i="22"/>
  <c r="AI85" i="22"/>
  <c r="AG85" i="22"/>
  <c r="AF85" i="22"/>
  <c r="AE85" i="22"/>
  <c r="AC85" i="22"/>
  <c r="AB85" i="22"/>
  <c r="AA85" i="22"/>
  <c r="Y85" i="22"/>
  <c r="X85" i="22"/>
  <c r="W85" i="22"/>
  <c r="U85" i="22"/>
  <c r="T85" i="22"/>
  <c r="S85" i="22"/>
  <c r="Q85" i="22"/>
  <c r="P85" i="22"/>
  <c r="O85" i="22"/>
  <c r="M85" i="22"/>
  <c r="L85" i="22"/>
  <c r="K85" i="22"/>
  <c r="I85" i="22"/>
  <c r="G85" i="22"/>
  <c r="E85" i="22"/>
  <c r="AQ84" i="22"/>
  <c r="AO84" i="22"/>
  <c r="AN84" i="22"/>
  <c r="AM84" i="22"/>
  <c r="AK84" i="22"/>
  <c r="AJ84" i="22"/>
  <c r="AI84" i="22"/>
  <c r="AG84" i="22"/>
  <c r="AF84" i="22"/>
  <c r="AE84" i="22"/>
  <c r="AC84" i="22"/>
  <c r="AB84" i="22"/>
  <c r="AA84" i="22"/>
  <c r="Y84" i="22"/>
  <c r="X84" i="22"/>
  <c r="W84" i="22"/>
  <c r="U84" i="22"/>
  <c r="T84" i="22"/>
  <c r="S84" i="22"/>
  <c r="Q84" i="22"/>
  <c r="P84" i="22"/>
  <c r="O84" i="22"/>
  <c r="M84" i="22"/>
  <c r="L84" i="22"/>
  <c r="K84" i="22"/>
  <c r="I84" i="22"/>
  <c r="G84" i="22"/>
  <c r="E84" i="22"/>
  <c r="AQ83" i="22"/>
  <c r="AO83" i="22"/>
  <c r="AN83" i="22"/>
  <c r="AM83" i="22"/>
  <c r="AK83" i="22"/>
  <c r="AJ83" i="22"/>
  <c r="AI83" i="22"/>
  <c r="AG83" i="22"/>
  <c r="AF83" i="22"/>
  <c r="AE83" i="22"/>
  <c r="AC83" i="22"/>
  <c r="AB83" i="22"/>
  <c r="AA83" i="22"/>
  <c r="Y83" i="22"/>
  <c r="X83" i="22"/>
  <c r="W83" i="22"/>
  <c r="U83" i="22"/>
  <c r="T83" i="22"/>
  <c r="S83" i="22"/>
  <c r="Q83" i="22"/>
  <c r="P83" i="22"/>
  <c r="O83" i="22"/>
  <c r="M83" i="22"/>
  <c r="L83" i="22"/>
  <c r="K83" i="22"/>
  <c r="I83" i="22"/>
  <c r="G83" i="22"/>
  <c r="E83" i="22"/>
  <c r="AQ82" i="22"/>
  <c r="AO82" i="22"/>
  <c r="AN82" i="22"/>
  <c r="AM82" i="22"/>
  <c r="AK82" i="22"/>
  <c r="AJ82" i="22"/>
  <c r="AI82" i="22"/>
  <c r="AG82" i="22"/>
  <c r="AF82" i="22"/>
  <c r="AE82" i="22"/>
  <c r="AC82" i="22"/>
  <c r="AB82" i="22"/>
  <c r="AA82" i="22"/>
  <c r="Y82" i="22"/>
  <c r="X82" i="22"/>
  <c r="W82" i="22"/>
  <c r="U82" i="22"/>
  <c r="T82" i="22"/>
  <c r="S82" i="22"/>
  <c r="Q82" i="22"/>
  <c r="P82" i="22"/>
  <c r="O82" i="22"/>
  <c r="M82" i="22"/>
  <c r="L82" i="22"/>
  <c r="K82" i="22"/>
  <c r="I82" i="22"/>
  <c r="G82" i="22"/>
  <c r="E82" i="22"/>
  <c r="AQ81" i="22"/>
  <c r="AO81" i="22"/>
  <c r="AN81" i="22"/>
  <c r="AM81" i="22"/>
  <c r="AK81" i="22"/>
  <c r="AJ81" i="22"/>
  <c r="AI81" i="22"/>
  <c r="AG81" i="22"/>
  <c r="AF81" i="22"/>
  <c r="AE81" i="22"/>
  <c r="AC81" i="22"/>
  <c r="AB81" i="22"/>
  <c r="AA81" i="22"/>
  <c r="Y81" i="22"/>
  <c r="X81" i="22"/>
  <c r="W81" i="22"/>
  <c r="U81" i="22"/>
  <c r="T81" i="22"/>
  <c r="S81" i="22"/>
  <c r="Q81" i="22"/>
  <c r="P81" i="22"/>
  <c r="O81" i="22"/>
  <c r="M81" i="22"/>
  <c r="L81" i="22"/>
  <c r="K81" i="22"/>
  <c r="I81" i="22"/>
  <c r="G81" i="22"/>
  <c r="E81" i="22"/>
  <c r="AQ80" i="22"/>
  <c r="AO80" i="22"/>
  <c r="AN80" i="22"/>
  <c r="AM80" i="22"/>
  <c r="AK80" i="22"/>
  <c r="AJ80" i="22"/>
  <c r="AI80" i="22"/>
  <c r="AG80" i="22"/>
  <c r="AF80" i="22"/>
  <c r="AE80" i="22"/>
  <c r="AC80" i="22"/>
  <c r="AB80" i="22"/>
  <c r="AA80" i="22"/>
  <c r="Y80" i="22"/>
  <c r="X80" i="22"/>
  <c r="W80" i="22"/>
  <c r="U80" i="22"/>
  <c r="T80" i="22"/>
  <c r="S80" i="22"/>
  <c r="Q80" i="22"/>
  <c r="P80" i="22"/>
  <c r="O80" i="22"/>
  <c r="M80" i="22"/>
  <c r="L80" i="22"/>
  <c r="K80" i="22"/>
  <c r="I80" i="22"/>
  <c r="G80" i="22"/>
  <c r="E80" i="22"/>
  <c r="AQ79" i="22"/>
  <c r="AO79" i="22"/>
  <c r="AN79" i="22"/>
  <c r="AM79" i="22"/>
  <c r="AK79" i="22"/>
  <c r="AJ79" i="22"/>
  <c r="AI79" i="22"/>
  <c r="AG79" i="22"/>
  <c r="AF79" i="22"/>
  <c r="AE79" i="22"/>
  <c r="AC79" i="22"/>
  <c r="AB79" i="22"/>
  <c r="AA79" i="22"/>
  <c r="Y79" i="22"/>
  <c r="X79" i="22"/>
  <c r="W79" i="22"/>
  <c r="U79" i="22"/>
  <c r="T79" i="22"/>
  <c r="S79" i="22"/>
  <c r="Q79" i="22"/>
  <c r="P79" i="22"/>
  <c r="O79" i="22"/>
  <c r="M79" i="22"/>
  <c r="L79" i="22"/>
  <c r="K79" i="22"/>
  <c r="I79" i="22"/>
  <c r="G79" i="22"/>
  <c r="E79" i="22"/>
  <c r="AQ78" i="22"/>
  <c r="AO78" i="22"/>
  <c r="AN78" i="22"/>
  <c r="AM78" i="22"/>
  <c r="AK78" i="22"/>
  <c r="AJ78" i="22"/>
  <c r="AI78" i="22"/>
  <c r="AG78" i="22"/>
  <c r="AF78" i="22"/>
  <c r="AE78" i="22"/>
  <c r="AC78" i="22"/>
  <c r="AB78" i="22"/>
  <c r="AA78" i="22"/>
  <c r="Y78" i="22"/>
  <c r="X78" i="22"/>
  <c r="W78" i="22"/>
  <c r="U78" i="22"/>
  <c r="T78" i="22"/>
  <c r="S78" i="22"/>
  <c r="Q78" i="22"/>
  <c r="P78" i="22"/>
  <c r="O78" i="22"/>
  <c r="M78" i="22"/>
  <c r="L78" i="22"/>
  <c r="K78" i="22"/>
  <c r="I78" i="22"/>
  <c r="G78" i="22"/>
  <c r="E78" i="22"/>
  <c r="AQ77" i="22"/>
  <c r="AO77" i="22"/>
  <c r="AN77" i="22"/>
  <c r="AM77" i="22"/>
  <c r="AK77" i="22"/>
  <c r="AJ77" i="22"/>
  <c r="AI77" i="22"/>
  <c r="AG77" i="22"/>
  <c r="AF77" i="22"/>
  <c r="AE77" i="22"/>
  <c r="AC77" i="22"/>
  <c r="AB77" i="22"/>
  <c r="AA77" i="22"/>
  <c r="Y77" i="22"/>
  <c r="X77" i="22"/>
  <c r="W77" i="22"/>
  <c r="U77" i="22"/>
  <c r="T77" i="22"/>
  <c r="S77" i="22"/>
  <c r="Q77" i="22"/>
  <c r="P77" i="22"/>
  <c r="O77" i="22"/>
  <c r="M77" i="22"/>
  <c r="L77" i="22"/>
  <c r="K77" i="22"/>
  <c r="I77" i="22"/>
  <c r="G77" i="22"/>
  <c r="E77" i="22"/>
  <c r="AQ76" i="22"/>
  <c r="AO76" i="22"/>
  <c r="AN76" i="22"/>
  <c r="AM76" i="22"/>
  <c r="AK76" i="22"/>
  <c r="AJ76" i="22"/>
  <c r="AI76" i="22"/>
  <c r="AG76" i="22"/>
  <c r="AF76" i="22"/>
  <c r="AE76" i="22"/>
  <c r="AC76" i="22"/>
  <c r="AB76" i="22"/>
  <c r="AA76" i="22"/>
  <c r="Y76" i="22"/>
  <c r="X76" i="22"/>
  <c r="W76" i="22"/>
  <c r="U76" i="22"/>
  <c r="T76" i="22"/>
  <c r="S76" i="22"/>
  <c r="Q76" i="22"/>
  <c r="P76" i="22"/>
  <c r="O76" i="22"/>
  <c r="M76" i="22"/>
  <c r="L76" i="22"/>
  <c r="K76" i="22"/>
  <c r="I76" i="22"/>
  <c r="G76" i="22"/>
  <c r="E76" i="22"/>
  <c r="AQ75" i="22"/>
  <c r="AO75" i="22"/>
  <c r="AN75" i="22"/>
  <c r="AM75" i="22"/>
  <c r="AK75" i="22"/>
  <c r="AJ75" i="22"/>
  <c r="AI75" i="22"/>
  <c r="AG75" i="22"/>
  <c r="AF75" i="22"/>
  <c r="AE75" i="22"/>
  <c r="AC75" i="22"/>
  <c r="AB75" i="22"/>
  <c r="AA75" i="22"/>
  <c r="Y75" i="22"/>
  <c r="X75" i="22"/>
  <c r="W75" i="22"/>
  <c r="U75" i="22"/>
  <c r="T75" i="22"/>
  <c r="S75" i="22"/>
  <c r="Q75" i="22"/>
  <c r="P75" i="22"/>
  <c r="O75" i="22"/>
  <c r="M75" i="22"/>
  <c r="L75" i="22"/>
  <c r="K75" i="22"/>
  <c r="I75" i="22"/>
  <c r="G75" i="22"/>
  <c r="E75" i="22"/>
  <c r="AQ74" i="22"/>
  <c r="AO74" i="22"/>
  <c r="AN74" i="22"/>
  <c r="AM74" i="22"/>
  <c r="AK74" i="22"/>
  <c r="AJ74" i="22"/>
  <c r="AI74" i="22"/>
  <c r="AG74" i="22"/>
  <c r="AF74" i="22"/>
  <c r="AE74" i="22"/>
  <c r="AC74" i="22"/>
  <c r="AB74" i="22"/>
  <c r="AA74" i="22"/>
  <c r="Y74" i="22"/>
  <c r="X74" i="22"/>
  <c r="W74" i="22"/>
  <c r="U74" i="22"/>
  <c r="T74" i="22"/>
  <c r="S74" i="22"/>
  <c r="Q74" i="22"/>
  <c r="P74" i="22"/>
  <c r="O74" i="22"/>
  <c r="M74" i="22"/>
  <c r="L74" i="22"/>
  <c r="K74" i="22"/>
  <c r="I74" i="22"/>
  <c r="G74" i="22"/>
  <c r="E74" i="22"/>
  <c r="AQ73" i="22"/>
  <c r="AO73" i="22"/>
  <c r="AN73" i="22"/>
  <c r="AM73" i="22"/>
  <c r="AK73" i="22"/>
  <c r="AJ73" i="22"/>
  <c r="AI73" i="22"/>
  <c r="AG73" i="22"/>
  <c r="AF73" i="22"/>
  <c r="AE73" i="22"/>
  <c r="AC73" i="22"/>
  <c r="AB73" i="22"/>
  <c r="AA73" i="22"/>
  <c r="Y73" i="22"/>
  <c r="X73" i="22"/>
  <c r="W73" i="22"/>
  <c r="U73" i="22"/>
  <c r="T73" i="22"/>
  <c r="S73" i="22"/>
  <c r="Q73" i="22"/>
  <c r="P73" i="22"/>
  <c r="O73" i="22"/>
  <c r="M73" i="22"/>
  <c r="L73" i="22"/>
  <c r="K73" i="22"/>
  <c r="I73" i="22"/>
  <c r="G73" i="22"/>
  <c r="E73" i="22"/>
  <c r="AQ72" i="22"/>
  <c r="AO72" i="22"/>
  <c r="AN72" i="22"/>
  <c r="AM72" i="22"/>
  <c r="AK72" i="22"/>
  <c r="AJ72" i="22"/>
  <c r="AI72" i="22"/>
  <c r="AG72" i="22"/>
  <c r="AF72" i="22"/>
  <c r="AE72" i="22"/>
  <c r="AC72" i="22"/>
  <c r="AB72" i="22"/>
  <c r="AA72" i="22"/>
  <c r="Y72" i="22"/>
  <c r="X72" i="22"/>
  <c r="W72" i="22"/>
  <c r="U72" i="22"/>
  <c r="T72" i="22"/>
  <c r="S72" i="22"/>
  <c r="Q72" i="22"/>
  <c r="P72" i="22"/>
  <c r="O72" i="22"/>
  <c r="M72" i="22"/>
  <c r="L72" i="22"/>
  <c r="K72" i="22"/>
  <c r="I72" i="22"/>
  <c r="G72" i="22"/>
  <c r="E72" i="22"/>
  <c r="AQ71" i="22"/>
  <c r="AO71" i="22"/>
  <c r="AN71" i="22"/>
  <c r="AM71" i="22"/>
  <c r="AK71" i="22"/>
  <c r="AJ71" i="22"/>
  <c r="AI71" i="22"/>
  <c r="AG71" i="22"/>
  <c r="AF71" i="22"/>
  <c r="AE71" i="22"/>
  <c r="AC71" i="22"/>
  <c r="AB71" i="22"/>
  <c r="AA71" i="22"/>
  <c r="Y71" i="22"/>
  <c r="X71" i="22"/>
  <c r="W71" i="22"/>
  <c r="U71" i="22"/>
  <c r="T71" i="22"/>
  <c r="S71" i="22"/>
  <c r="Q71" i="22"/>
  <c r="P71" i="22"/>
  <c r="O71" i="22"/>
  <c r="M71" i="22"/>
  <c r="L71" i="22"/>
  <c r="K71" i="22"/>
  <c r="I71" i="22"/>
  <c r="G71" i="22"/>
  <c r="E71" i="22"/>
  <c r="AQ70" i="22"/>
  <c r="AO70" i="22"/>
  <c r="AN70" i="22"/>
  <c r="AM70" i="22"/>
  <c r="AK70" i="22"/>
  <c r="AJ70" i="22"/>
  <c r="AI70" i="22"/>
  <c r="AG70" i="22"/>
  <c r="AF70" i="22"/>
  <c r="AE70" i="22"/>
  <c r="AC70" i="22"/>
  <c r="AB70" i="22"/>
  <c r="AA70" i="22"/>
  <c r="Y70" i="22"/>
  <c r="X70" i="22"/>
  <c r="W70" i="22"/>
  <c r="U70" i="22"/>
  <c r="T70" i="22"/>
  <c r="S70" i="22"/>
  <c r="Q70" i="22"/>
  <c r="P70" i="22"/>
  <c r="O70" i="22"/>
  <c r="M70" i="22"/>
  <c r="L70" i="22"/>
  <c r="K70" i="22"/>
  <c r="I70" i="22"/>
  <c r="G70" i="22"/>
  <c r="E70" i="22"/>
  <c r="AQ69" i="22"/>
  <c r="AO69" i="22"/>
  <c r="AN69" i="22"/>
  <c r="AM69" i="22"/>
  <c r="AK69" i="22"/>
  <c r="AJ69" i="22"/>
  <c r="AI69" i="22"/>
  <c r="AG69" i="22"/>
  <c r="AF69" i="22"/>
  <c r="AE69" i="22"/>
  <c r="AC69" i="22"/>
  <c r="AB69" i="22"/>
  <c r="AA69" i="22"/>
  <c r="Y69" i="22"/>
  <c r="X69" i="22"/>
  <c r="W69" i="22"/>
  <c r="U69" i="22"/>
  <c r="T69" i="22"/>
  <c r="S69" i="22"/>
  <c r="Q69" i="22"/>
  <c r="P69" i="22"/>
  <c r="O69" i="22"/>
  <c r="M69" i="22"/>
  <c r="L69" i="22"/>
  <c r="K69" i="22"/>
  <c r="I69" i="22"/>
  <c r="G69" i="22"/>
  <c r="E69" i="22"/>
  <c r="AQ68" i="22"/>
  <c r="AO68" i="22"/>
  <c r="AN68" i="22"/>
  <c r="AM68" i="22"/>
  <c r="AK68" i="22"/>
  <c r="AJ68" i="22"/>
  <c r="AI68" i="22"/>
  <c r="AG68" i="22"/>
  <c r="AF68" i="22"/>
  <c r="AE68" i="22"/>
  <c r="AC68" i="22"/>
  <c r="AB68" i="22"/>
  <c r="AA68" i="22"/>
  <c r="Y68" i="22"/>
  <c r="X68" i="22"/>
  <c r="W68" i="22"/>
  <c r="U68" i="22"/>
  <c r="T68" i="22"/>
  <c r="S68" i="22"/>
  <c r="Q68" i="22"/>
  <c r="P68" i="22"/>
  <c r="O68" i="22"/>
  <c r="M68" i="22"/>
  <c r="L68" i="22"/>
  <c r="K68" i="22"/>
  <c r="I68" i="22"/>
  <c r="G68" i="22"/>
  <c r="E68" i="22"/>
  <c r="AQ67" i="22"/>
  <c r="AO67" i="22"/>
  <c r="AN67" i="22"/>
  <c r="AM67" i="22"/>
  <c r="AK67" i="22"/>
  <c r="AJ67" i="22"/>
  <c r="AI67" i="22"/>
  <c r="AG67" i="22"/>
  <c r="AF67" i="22"/>
  <c r="AE67" i="22"/>
  <c r="AC67" i="22"/>
  <c r="AB67" i="22"/>
  <c r="AA67" i="22"/>
  <c r="Y67" i="22"/>
  <c r="X67" i="22"/>
  <c r="W67" i="22"/>
  <c r="U67" i="22"/>
  <c r="T67" i="22"/>
  <c r="S67" i="22"/>
  <c r="Q67" i="22"/>
  <c r="P67" i="22"/>
  <c r="O67" i="22"/>
  <c r="M67" i="22"/>
  <c r="L67" i="22"/>
  <c r="K67" i="22"/>
  <c r="I67" i="22"/>
  <c r="G67" i="22"/>
  <c r="E67" i="22"/>
  <c r="AQ66" i="22"/>
  <c r="AO66" i="22"/>
  <c r="AN66" i="22"/>
  <c r="AM66" i="22"/>
  <c r="AK66" i="22"/>
  <c r="AJ66" i="22"/>
  <c r="AI66" i="22"/>
  <c r="AG66" i="22"/>
  <c r="AF66" i="22"/>
  <c r="AE66" i="22"/>
  <c r="AC66" i="22"/>
  <c r="AB66" i="22"/>
  <c r="AA66" i="22"/>
  <c r="Y66" i="22"/>
  <c r="X66" i="22"/>
  <c r="W66" i="22"/>
  <c r="U66" i="22"/>
  <c r="T66" i="22"/>
  <c r="S66" i="22"/>
  <c r="Q66" i="22"/>
  <c r="P66" i="22"/>
  <c r="O66" i="22"/>
  <c r="M66" i="22"/>
  <c r="L66" i="22"/>
  <c r="K66" i="22"/>
  <c r="I66" i="22"/>
  <c r="G66" i="22"/>
  <c r="E66" i="22"/>
  <c r="AQ65" i="22"/>
  <c r="AO65" i="22"/>
  <c r="AN65" i="22"/>
  <c r="AM65" i="22"/>
  <c r="AK65" i="22"/>
  <c r="AJ65" i="22"/>
  <c r="AI65" i="22"/>
  <c r="AG65" i="22"/>
  <c r="AF65" i="22"/>
  <c r="AE65" i="22"/>
  <c r="AC65" i="22"/>
  <c r="AB65" i="22"/>
  <c r="AA65" i="22"/>
  <c r="Y65" i="22"/>
  <c r="X65" i="22"/>
  <c r="W65" i="22"/>
  <c r="U65" i="22"/>
  <c r="T65" i="22"/>
  <c r="S65" i="22"/>
  <c r="Q65" i="22"/>
  <c r="P65" i="22"/>
  <c r="O65" i="22"/>
  <c r="M65" i="22"/>
  <c r="L65" i="22"/>
  <c r="K65" i="22"/>
  <c r="I65" i="22"/>
  <c r="G65" i="22"/>
  <c r="E65" i="22"/>
  <c r="AQ64" i="22"/>
  <c r="AO64" i="22"/>
  <c r="AN64" i="22"/>
  <c r="AM64" i="22"/>
  <c r="AK64" i="22"/>
  <c r="AJ64" i="22"/>
  <c r="AI64" i="22"/>
  <c r="AG64" i="22"/>
  <c r="AF64" i="22"/>
  <c r="AE64" i="22"/>
  <c r="AC64" i="22"/>
  <c r="AB64" i="22"/>
  <c r="AA64" i="22"/>
  <c r="Y64" i="22"/>
  <c r="X64" i="22"/>
  <c r="W64" i="22"/>
  <c r="U64" i="22"/>
  <c r="T64" i="22"/>
  <c r="S64" i="22"/>
  <c r="Q64" i="22"/>
  <c r="P64" i="22"/>
  <c r="O64" i="22"/>
  <c r="M64" i="22"/>
  <c r="L64" i="22"/>
  <c r="K64" i="22"/>
  <c r="I64" i="22"/>
  <c r="G64" i="22"/>
  <c r="E64" i="22"/>
  <c r="AQ63" i="22"/>
  <c r="AO63" i="22"/>
  <c r="AN63" i="22"/>
  <c r="AM63" i="22"/>
  <c r="AK63" i="22"/>
  <c r="AJ63" i="22"/>
  <c r="AI63" i="22"/>
  <c r="AG63" i="22"/>
  <c r="AF63" i="22"/>
  <c r="AE63" i="22"/>
  <c r="AC63" i="22"/>
  <c r="AB63" i="22"/>
  <c r="AA63" i="22"/>
  <c r="Y63" i="22"/>
  <c r="X63" i="22"/>
  <c r="W63" i="22"/>
  <c r="U63" i="22"/>
  <c r="T63" i="22"/>
  <c r="S63" i="22"/>
  <c r="Q63" i="22"/>
  <c r="P63" i="22"/>
  <c r="O63" i="22"/>
  <c r="M63" i="22"/>
  <c r="L63" i="22"/>
  <c r="K63" i="22"/>
  <c r="I63" i="22"/>
  <c r="G63" i="22"/>
  <c r="E63" i="22"/>
  <c r="AQ62" i="22"/>
  <c r="AO62" i="22"/>
  <c r="AN62" i="22"/>
  <c r="AM62" i="22"/>
  <c r="AK62" i="22"/>
  <c r="AJ62" i="22"/>
  <c r="AI62" i="22"/>
  <c r="AG62" i="22"/>
  <c r="AF62" i="22"/>
  <c r="AE62" i="22"/>
  <c r="AC62" i="22"/>
  <c r="AB62" i="22"/>
  <c r="AA62" i="22"/>
  <c r="Y62" i="22"/>
  <c r="X62" i="22"/>
  <c r="W62" i="22"/>
  <c r="U62" i="22"/>
  <c r="T62" i="22"/>
  <c r="S62" i="22"/>
  <c r="Q62" i="22"/>
  <c r="P62" i="22"/>
  <c r="O62" i="22"/>
  <c r="M62" i="22"/>
  <c r="L62" i="22"/>
  <c r="K62" i="22"/>
  <c r="I62" i="22"/>
  <c r="G62" i="22"/>
  <c r="E62" i="22"/>
  <c r="AQ61" i="22"/>
  <c r="AO61" i="22"/>
  <c r="AN61" i="22"/>
  <c r="AM61" i="22"/>
  <c r="AK61" i="22"/>
  <c r="AJ61" i="22"/>
  <c r="AI61" i="22"/>
  <c r="AG61" i="22"/>
  <c r="AF61" i="22"/>
  <c r="AE61" i="22"/>
  <c r="AC61" i="22"/>
  <c r="AB61" i="22"/>
  <c r="AA61" i="22"/>
  <c r="Y61" i="22"/>
  <c r="X61" i="22"/>
  <c r="W61" i="22"/>
  <c r="U61" i="22"/>
  <c r="T61" i="22"/>
  <c r="S61" i="22"/>
  <c r="Q61" i="22"/>
  <c r="P61" i="22"/>
  <c r="O61" i="22"/>
  <c r="M61" i="22"/>
  <c r="L61" i="22"/>
  <c r="K61" i="22"/>
  <c r="I61" i="22"/>
  <c r="G61" i="22"/>
  <c r="E61" i="22"/>
  <c r="AQ60" i="22"/>
  <c r="AO60" i="22"/>
  <c r="AN60" i="22"/>
  <c r="AM60" i="22"/>
  <c r="AK60" i="22"/>
  <c r="AJ60" i="22"/>
  <c r="AI60" i="22"/>
  <c r="AG60" i="22"/>
  <c r="AF60" i="22"/>
  <c r="AE60" i="22"/>
  <c r="AC60" i="22"/>
  <c r="AB60" i="22"/>
  <c r="AA60" i="22"/>
  <c r="Y60" i="22"/>
  <c r="X60" i="22"/>
  <c r="W60" i="22"/>
  <c r="U60" i="22"/>
  <c r="T60" i="22"/>
  <c r="S60" i="22"/>
  <c r="Q60" i="22"/>
  <c r="P60" i="22"/>
  <c r="O60" i="22"/>
  <c r="M60" i="22"/>
  <c r="L60" i="22"/>
  <c r="K60" i="22"/>
  <c r="I60" i="22"/>
  <c r="G60" i="22"/>
  <c r="E60" i="22"/>
  <c r="AQ59" i="22"/>
  <c r="AO59" i="22"/>
  <c r="AN59" i="22"/>
  <c r="AM59" i="22"/>
  <c r="AK59" i="22"/>
  <c r="AJ59" i="22"/>
  <c r="AI59" i="22"/>
  <c r="AG59" i="22"/>
  <c r="AF59" i="22"/>
  <c r="AE59" i="22"/>
  <c r="AC59" i="22"/>
  <c r="AB59" i="22"/>
  <c r="AA59" i="22"/>
  <c r="Y59" i="22"/>
  <c r="X59" i="22"/>
  <c r="W59" i="22"/>
  <c r="U59" i="22"/>
  <c r="T59" i="22"/>
  <c r="S59" i="22"/>
  <c r="Q59" i="22"/>
  <c r="P59" i="22"/>
  <c r="O59" i="22"/>
  <c r="M59" i="22"/>
  <c r="L59" i="22"/>
  <c r="K59" i="22"/>
  <c r="I59" i="22"/>
  <c r="G59" i="22"/>
  <c r="E59" i="22"/>
  <c r="AQ58" i="22"/>
  <c r="AO58" i="22"/>
  <c r="AN58" i="22"/>
  <c r="AM58" i="22"/>
  <c r="AK58" i="22"/>
  <c r="AJ58" i="22"/>
  <c r="AI58" i="22"/>
  <c r="AG58" i="22"/>
  <c r="AF58" i="22"/>
  <c r="AE58" i="22"/>
  <c r="AC58" i="22"/>
  <c r="AB58" i="22"/>
  <c r="AA58" i="22"/>
  <c r="Y58" i="22"/>
  <c r="X58" i="22"/>
  <c r="W58" i="22"/>
  <c r="U58" i="22"/>
  <c r="T58" i="22"/>
  <c r="S58" i="22"/>
  <c r="Q58" i="22"/>
  <c r="P58" i="22"/>
  <c r="O58" i="22"/>
  <c r="M58" i="22"/>
  <c r="L58" i="22"/>
  <c r="K58" i="22"/>
  <c r="I58" i="22"/>
  <c r="G58" i="22"/>
  <c r="E58" i="22"/>
  <c r="AQ57" i="22"/>
  <c r="AO57" i="22"/>
  <c r="AN57" i="22"/>
  <c r="AM57" i="22"/>
  <c r="AK57" i="22"/>
  <c r="AJ57" i="22"/>
  <c r="AI57" i="22"/>
  <c r="AG57" i="22"/>
  <c r="AF57" i="22"/>
  <c r="AE57" i="22"/>
  <c r="AC57" i="22"/>
  <c r="AB57" i="22"/>
  <c r="AA57" i="22"/>
  <c r="Y57" i="22"/>
  <c r="X57" i="22"/>
  <c r="W57" i="22"/>
  <c r="U57" i="22"/>
  <c r="T57" i="22"/>
  <c r="S57" i="22"/>
  <c r="Q57" i="22"/>
  <c r="P57" i="22"/>
  <c r="O57" i="22"/>
  <c r="M57" i="22"/>
  <c r="L57" i="22"/>
  <c r="K57" i="22"/>
  <c r="I57" i="22"/>
  <c r="G57" i="22"/>
  <c r="E57" i="22"/>
  <c r="AQ56" i="22"/>
  <c r="AO56" i="22"/>
  <c r="AN56" i="22"/>
  <c r="AM56" i="22"/>
  <c r="AK56" i="22"/>
  <c r="AJ56" i="22"/>
  <c r="AI56" i="22"/>
  <c r="AG56" i="22"/>
  <c r="AF56" i="22"/>
  <c r="AE56" i="22"/>
  <c r="AC56" i="22"/>
  <c r="AB56" i="22"/>
  <c r="AA56" i="22"/>
  <c r="Y56" i="22"/>
  <c r="X56" i="22"/>
  <c r="W56" i="22"/>
  <c r="U56" i="22"/>
  <c r="T56" i="22"/>
  <c r="S56" i="22"/>
  <c r="Q56" i="22"/>
  <c r="P56" i="22"/>
  <c r="O56" i="22"/>
  <c r="M56" i="22"/>
  <c r="L56" i="22"/>
  <c r="K56" i="22"/>
  <c r="I56" i="22"/>
  <c r="G56" i="22"/>
  <c r="E56" i="22"/>
  <c r="AQ55" i="22"/>
  <c r="AO55" i="22"/>
  <c r="AN55" i="22"/>
  <c r="AM55" i="22"/>
  <c r="AK55" i="22"/>
  <c r="AJ55" i="22"/>
  <c r="AI55" i="22"/>
  <c r="AG55" i="22"/>
  <c r="AF55" i="22"/>
  <c r="AE55" i="22"/>
  <c r="AC55" i="22"/>
  <c r="AB55" i="22"/>
  <c r="AA55" i="22"/>
  <c r="Y55" i="22"/>
  <c r="X55" i="22"/>
  <c r="W55" i="22"/>
  <c r="U55" i="22"/>
  <c r="T55" i="22"/>
  <c r="S55" i="22"/>
  <c r="Q55" i="22"/>
  <c r="P55" i="22"/>
  <c r="O55" i="22"/>
  <c r="M55" i="22"/>
  <c r="L55" i="22"/>
  <c r="K55" i="22"/>
  <c r="I55" i="22"/>
  <c r="G55" i="22"/>
  <c r="E55" i="22"/>
  <c r="AQ54" i="22"/>
  <c r="AO54" i="22"/>
  <c r="AN54" i="22"/>
  <c r="AM54" i="22"/>
  <c r="AK54" i="22"/>
  <c r="AJ54" i="22"/>
  <c r="AI54" i="22"/>
  <c r="AG54" i="22"/>
  <c r="AF54" i="22"/>
  <c r="AE54" i="22"/>
  <c r="AC54" i="22"/>
  <c r="AB54" i="22"/>
  <c r="AA54" i="22"/>
  <c r="Y54" i="22"/>
  <c r="X54" i="22"/>
  <c r="W54" i="22"/>
  <c r="U54" i="22"/>
  <c r="T54" i="22"/>
  <c r="S54" i="22"/>
  <c r="Q54" i="22"/>
  <c r="P54" i="22"/>
  <c r="O54" i="22"/>
  <c r="M54" i="22"/>
  <c r="L54" i="22"/>
  <c r="K54" i="22"/>
  <c r="I54" i="22"/>
  <c r="G54" i="22"/>
  <c r="E54" i="22"/>
  <c r="AQ53" i="22"/>
  <c r="AO53" i="22"/>
  <c r="AN53" i="22"/>
  <c r="AM53" i="22"/>
  <c r="AK53" i="22"/>
  <c r="AJ53" i="22"/>
  <c r="AI53" i="22"/>
  <c r="AG53" i="22"/>
  <c r="AF53" i="22"/>
  <c r="AE53" i="22"/>
  <c r="AC53" i="22"/>
  <c r="AB53" i="22"/>
  <c r="AA53" i="22"/>
  <c r="Y53" i="22"/>
  <c r="X53" i="22"/>
  <c r="W53" i="22"/>
  <c r="U53" i="22"/>
  <c r="T53" i="22"/>
  <c r="S53" i="22"/>
  <c r="Q53" i="22"/>
  <c r="P53" i="22"/>
  <c r="O53" i="22"/>
  <c r="M53" i="22"/>
  <c r="L53" i="22"/>
  <c r="K53" i="22"/>
  <c r="I53" i="22"/>
  <c r="G53" i="22"/>
  <c r="E53" i="22"/>
  <c r="AQ52" i="22"/>
  <c r="AO52" i="22"/>
  <c r="AN52" i="22"/>
  <c r="AM52" i="22"/>
  <c r="AK52" i="22"/>
  <c r="AJ52" i="22"/>
  <c r="AI52" i="22"/>
  <c r="AG52" i="22"/>
  <c r="AF52" i="22"/>
  <c r="AE52" i="22"/>
  <c r="AC52" i="22"/>
  <c r="AB52" i="22"/>
  <c r="AA52" i="22"/>
  <c r="Y52" i="22"/>
  <c r="X52" i="22"/>
  <c r="W52" i="22"/>
  <c r="U52" i="22"/>
  <c r="T52" i="22"/>
  <c r="S52" i="22"/>
  <c r="Q52" i="22"/>
  <c r="P52" i="22"/>
  <c r="O52" i="22"/>
  <c r="M52" i="22"/>
  <c r="L52" i="22"/>
  <c r="K52" i="22"/>
  <c r="I52" i="22"/>
  <c r="G52" i="22"/>
  <c r="E52" i="22"/>
  <c r="AQ51" i="22"/>
  <c r="AO51" i="22"/>
  <c r="AN51" i="22"/>
  <c r="AM51" i="22"/>
  <c r="AK51" i="22"/>
  <c r="AJ51" i="22"/>
  <c r="AI51" i="22"/>
  <c r="AG51" i="22"/>
  <c r="AF51" i="22"/>
  <c r="AE51" i="22"/>
  <c r="AC51" i="22"/>
  <c r="AB51" i="22"/>
  <c r="AA51" i="22"/>
  <c r="Y51" i="22"/>
  <c r="X51" i="22"/>
  <c r="W51" i="22"/>
  <c r="U51" i="22"/>
  <c r="T51" i="22"/>
  <c r="S51" i="22"/>
  <c r="Q51" i="22"/>
  <c r="P51" i="22"/>
  <c r="O51" i="22"/>
  <c r="M51" i="22"/>
  <c r="L51" i="22"/>
  <c r="K51" i="22"/>
  <c r="I51" i="22"/>
  <c r="G51" i="22"/>
  <c r="E51" i="22"/>
  <c r="AQ50" i="22"/>
  <c r="AO50" i="22"/>
  <c r="AN50" i="22"/>
  <c r="AM50" i="22"/>
  <c r="AK50" i="22"/>
  <c r="AJ50" i="22"/>
  <c r="AI50" i="22"/>
  <c r="AG50" i="22"/>
  <c r="AF50" i="22"/>
  <c r="AE50" i="22"/>
  <c r="AC50" i="22"/>
  <c r="AB50" i="22"/>
  <c r="AA50" i="22"/>
  <c r="Y50" i="22"/>
  <c r="X50" i="22"/>
  <c r="W50" i="22"/>
  <c r="U50" i="22"/>
  <c r="T50" i="22"/>
  <c r="S50" i="22"/>
  <c r="Q50" i="22"/>
  <c r="P50" i="22"/>
  <c r="O50" i="22"/>
  <c r="M50" i="22"/>
  <c r="L50" i="22"/>
  <c r="K50" i="22"/>
  <c r="I50" i="22"/>
  <c r="G50" i="22"/>
  <c r="E50" i="22"/>
  <c r="AQ49" i="22"/>
  <c r="AO49" i="22"/>
  <c r="AN49" i="22"/>
  <c r="AM49" i="22"/>
  <c r="AK49" i="22"/>
  <c r="AJ49" i="22"/>
  <c r="AI49" i="22"/>
  <c r="AG49" i="22"/>
  <c r="AF49" i="22"/>
  <c r="AE49" i="22"/>
  <c r="AC49" i="22"/>
  <c r="AB49" i="22"/>
  <c r="AA49" i="22"/>
  <c r="Y49" i="22"/>
  <c r="X49" i="22"/>
  <c r="W49" i="22"/>
  <c r="U49" i="22"/>
  <c r="T49" i="22"/>
  <c r="S49" i="22"/>
  <c r="Q49" i="22"/>
  <c r="P49" i="22"/>
  <c r="O49" i="22"/>
  <c r="M49" i="22"/>
  <c r="L49" i="22"/>
  <c r="K49" i="22"/>
  <c r="I49" i="22"/>
  <c r="G49" i="22"/>
  <c r="E49" i="22"/>
  <c r="AQ48" i="22"/>
  <c r="AO48" i="22"/>
  <c r="AN48" i="22"/>
  <c r="AM48" i="22"/>
  <c r="AK48" i="22"/>
  <c r="AJ48" i="22"/>
  <c r="AI48" i="22"/>
  <c r="AG48" i="22"/>
  <c r="AF48" i="22"/>
  <c r="AE48" i="22"/>
  <c r="AC48" i="22"/>
  <c r="AB48" i="22"/>
  <c r="AA48" i="22"/>
  <c r="Y48" i="22"/>
  <c r="X48" i="22"/>
  <c r="W48" i="22"/>
  <c r="U48" i="22"/>
  <c r="T48" i="22"/>
  <c r="S48" i="22"/>
  <c r="Q48" i="22"/>
  <c r="P48" i="22"/>
  <c r="O48" i="22"/>
  <c r="M48" i="22"/>
  <c r="L48" i="22"/>
  <c r="K48" i="22"/>
  <c r="I48" i="22"/>
  <c r="G48" i="22"/>
  <c r="E48" i="22"/>
  <c r="AQ47" i="22"/>
  <c r="AO47" i="22"/>
  <c r="AN47" i="22"/>
  <c r="AM47" i="22"/>
  <c r="AK47" i="22"/>
  <c r="AJ47" i="22"/>
  <c r="AI47" i="22"/>
  <c r="AG47" i="22"/>
  <c r="AF47" i="22"/>
  <c r="AE47" i="22"/>
  <c r="AC47" i="22"/>
  <c r="AB47" i="22"/>
  <c r="AA47" i="22"/>
  <c r="Y47" i="22"/>
  <c r="X47" i="22"/>
  <c r="W47" i="22"/>
  <c r="U47" i="22"/>
  <c r="T47" i="22"/>
  <c r="S47" i="22"/>
  <c r="Q47" i="22"/>
  <c r="P47" i="22"/>
  <c r="O47" i="22"/>
  <c r="M47" i="22"/>
  <c r="L47" i="22"/>
  <c r="K47" i="22"/>
  <c r="I47" i="22"/>
  <c r="G47" i="22"/>
  <c r="E47" i="22"/>
  <c r="AQ46" i="22"/>
  <c r="AO46" i="22"/>
  <c r="AN46" i="22"/>
  <c r="AM46" i="22"/>
  <c r="AK46" i="22"/>
  <c r="AJ46" i="22"/>
  <c r="AI46" i="22"/>
  <c r="AG46" i="22"/>
  <c r="AF46" i="22"/>
  <c r="AE46" i="22"/>
  <c r="AC46" i="22"/>
  <c r="AB46" i="22"/>
  <c r="AA46" i="22"/>
  <c r="Y46" i="22"/>
  <c r="X46" i="22"/>
  <c r="W46" i="22"/>
  <c r="U46" i="22"/>
  <c r="T46" i="22"/>
  <c r="S46" i="22"/>
  <c r="Q46" i="22"/>
  <c r="P46" i="22"/>
  <c r="O46" i="22"/>
  <c r="M46" i="22"/>
  <c r="L46" i="22"/>
  <c r="K46" i="22"/>
  <c r="I46" i="22"/>
  <c r="G46" i="22"/>
  <c r="E46" i="22"/>
  <c r="AQ45" i="22"/>
  <c r="AO45" i="22"/>
  <c r="AN45" i="22"/>
  <c r="AM45" i="22"/>
  <c r="AK45" i="22"/>
  <c r="AJ45" i="22"/>
  <c r="AI45" i="22"/>
  <c r="AG45" i="22"/>
  <c r="AF45" i="22"/>
  <c r="AE45" i="22"/>
  <c r="AC45" i="22"/>
  <c r="AB45" i="22"/>
  <c r="AA45" i="22"/>
  <c r="Y45" i="22"/>
  <c r="X45" i="22"/>
  <c r="W45" i="22"/>
  <c r="U45" i="22"/>
  <c r="T45" i="22"/>
  <c r="S45" i="22"/>
  <c r="Q45" i="22"/>
  <c r="P45" i="22"/>
  <c r="O45" i="22"/>
  <c r="M45" i="22"/>
  <c r="L45" i="22"/>
  <c r="K45" i="22"/>
  <c r="I45" i="22"/>
  <c r="G45" i="22"/>
  <c r="E45" i="22"/>
  <c r="AQ44" i="22"/>
  <c r="AO44" i="22"/>
  <c r="AN44" i="22"/>
  <c r="AM44" i="22"/>
  <c r="AK44" i="22"/>
  <c r="AJ44" i="22"/>
  <c r="AI44" i="22"/>
  <c r="AG44" i="22"/>
  <c r="AF44" i="22"/>
  <c r="AE44" i="22"/>
  <c r="AC44" i="22"/>
  <c r="AB44" i="22"/>
  <c r="AA44" i="22"/>
  <c r="Y44" i="22"/>
  <c r="X44" i="22"/>
  <c r="W44" i="22"/>
  <c r="U44" i="22"/>
  <c r="T44" i="22"/>
  <c r="S44" i="22"/>
  <c r="Q44" i="22"/>
  <c r="P44" i="22"/>
  <c r="O44" i="22"/>
  <c r="M44" i="22"/>
  <c r="L44" i="22"/>
  <c r="K44" i="22"/>
  <c r="I44" i="22"/>
  <c r="G44" i="22"/>
  <c r="E44" i="22"/>
  <c r="AQ43" i="22"/>
  <c r="AO43" i="22"/>
  <c r="AN43" i="22"/>
  <c r="AM43" i="22"/>
  <c r="AK43" i="22"/>
  <c r="AJ43" i="22"/>
  <c r="AI43" i="22"/>
  <c r="AG43" i="22"/>
  <c r="AF43" i="22"/>
  <c r="AE43" i="22"/>
  <c r="AC43" i="22"/>
  <c r="AB43" i="22"/>
  <c r="AA43" i="22"/>
  <c r="Y43" i="22"/>
  <c r="X43" i="22"/>
  <c r="W43" i="22"/>
  <c r="U43" i="22"/>
  <c r="T43" i="22"/>
  <c r="S43" i="22"/>
  <c r="Q43" i="22"/>
  <c r="P43" i="22"/>
  <c r="O43" i="22"/>
  <c r="M43" i="22"/>
  <c r="L43" i="22"/>
  <c r="K43" i="22"/>
  <c r="I43" i="22"/>
  <c r="G43" i="22"/>
  <c r="E43" i="22"/>
  <c r="AQ42" i="22"/>
  <c r="AO42" i="22"/>
  <c r="AN42" i="22"/>
  <c r="AM42" i="22"/>
  <c r="AK42" i="22"/>
  <c r="AJ42" i="22"/>
  <c r="AI42" i="22"/>
  <c r="AG42" i="22"/>
  <c r="AF42" i="22"/>
  <c r="AE42" i="22"/>
  <c r="AC42" i="22"/>
  <c r="AB42" i="22"/>
  <c r="AA42" i="22"/>
  <c r="Y42" i="22"/>
  <c r="X42" i="22"/>
  <c r="W42" i="22"/>
  <c r="U42" i="22"/>
  <c r="T42" i="22"/>
  <c r="S42" i="22"/>
  <c r="Q42" i="22"/>
  <c r="P42" i="22"/>
  <c r="O42" i="22"/>
  <c r="M42" i="22"/>
  <c r="L42" i="22"/>
  <c r="K42" i="22"/>
  <c r="I42" i="22"/>
  <c r="G42" i="22"/>
  <c r="E42" i="22"/>
  <c r="AQ41" i="22"/>
  <c r="AO41" i="22"/>
  <c r="AN41" i="22"/>
  <c r="AM41" i="22"/>
  <c r="AK41" i="22"/>
  <c r="AJ41" i="22"/>
  <c r="AI41" i="22"/>
  <c r="AG41" i="22"/>
  <c r="AF41" i="22"/>
  <c r="AE41" i="22"/>
  <c r="AC41" i="22"/>
  <c r="AB41" i="22"/>
  <c r="AA41" i="22"/>
  <c r="Y41" i="22"/>
  <c r="X41" i="22"/>
  <c r="W41" i="22"/>
  <c r="U41" i="22"/>
  <c r="T41" i="22"/>
  <c r="S41" i="22"/>
  <c r="Q41" i="22"/>
  <c r="P41" i="22"/>
  <c r="O41" i="22"/>
  <c r="M41" i="22"/>
  <c r="L41" i="22"/>
  <c r="K41" i="22"/>
  <c r="I41" i="22"/>
  <c r="G41" i="22"/>
  <c r="E41" i="22"/>
  <c r="AQ40" i="22"/>
  <c r="AO40" i="22"/>
  <c r="AN40" i="22"/>
  <c r="AM40" i="22"/>
  <c r="AK40" i="22"/>
  <c r="AJ40" i="22"/>
  <c r="AI40" i="22"/>
  <c r="AG40" i="22"/>
  <c r="AF40" i="22"/>
  <c r="AE40" i="22"/>
  <c r="AC40" i="22"/>
  <c r="AB40" i="22"/>
  <c r="AA40" i="22"/>
  <c r="Y40" i="22"/>
  <c r="X40" i="22"/>
  <c r="W40" i="22"/>
  <c r="U40" i="22"/>
  <c r="T40" i="22"/>
  <c r="S40" i="22"/>
  <c r="Q40" i="22"/>
  <c r="P40" i="22"/>
  <c r="O40" i="22"/>
  <c r="M40" i="22"/>
  <c r="L40" i="22"/>
  <c r="K40" i="22"/>
  <c r="I40" i="22"/>
  <c r="G40" i="22"/>
  <c r="E40" i="22"/>
  <c r="AQ39" i="22"/>
  <c r="AO39" i="22"/>
  <c r="AN39" i="22"/>
  <c r="AM39" i="22"/>
  <c r="AK39" i="22"/>
  <c r="AJ39" i="22"/>
  <c r="AI39" i="22"/>
  <c r="AG39" i="22"/>
  <c r="AF39" i="22"/>
  <c r="AE39" i="22"/>
  <c r="AC39" i="22"/>
  <c r="AB39" i="22"/>
  <c r="AA39" i="22"/>
  <c r="Y39" i="22"/>
  <c r="X39" i="22"/>
  <c r="W39" i="22"/>
  <c r="U39" i="22"/>
  <c r="T39" i="22"/>
  <c r="S39" i="22"/>
  <c r="Q39" i="22"/>
  <c r="P39" i="22"/>
  <c r="O39" i="22"/>
  <c r="M39" i="22"/>
  <c r="L39" i="22"/>
  <c r="K39" i="22"/>
  <c r="I39" i="22"/>
  <c r="G39" i="22"/>
  <c r="E39" i="22"/>
  <c r="AQ38" i="22"/>
  <c r="AO38" i="22"/>
  <c r="AN38" i="22"/>
  <c r="AM38" i="22"/>
  <c r="AK38" i="22"/>
  <c r="AJ38" i="22"/>
  <c r="AI38" i="22"/>
  <c r="AG38" i="22"/>
  <c r="AF38" i="22"/>
  <c r="AE38" i="22"/>
  <c r="AC38" i="22"/>
  <c r="AB38" i="22"/>
  <c r="AA38" i="22"/>
  <c r="Y38" i="22"/>
  <c r="X38" i="22"/>
  <c r="W38" i="22"/>
  <c r="U38" i="22"/>
  <c r="T38" i="22"/>
  <c r="S38" i="22"/>
  <c r="Q38" i="22"/>
  <c r="P38" i="22"/>
  <c r="O38" i="22"/>
  <c r="M38" i="22"/>
  <c r="L38" i="22"/>
  <c r="K38" i="22"/>
  <c r="I38" i="22"/>
  <c r="G38" i="22"/>
  <c r="E38" i="22"/>
  <c r="AQ37" i="22"/>
  <c r="AO37" i="22"/>
  <c r="AN37" i="22"/>
  <c r="AM37" i="22"/>
  <c r="AK37" i="22"/>
  <c r="AJ37" i="22"/>
  <c r="AI37" i="22"/>
  <c r="AG37" i="22"/>
  <c r="AF37" i="22"/>
  <c r="AE37" i="22"/>
  <c r="AC37" i="22"/>
  <c r="AB37" i="22"/>
  <c r="AA37" i="22"/>
  <c r="Y37" i="22"/>
  <c r="X37" i="22"/>
  <c r="W37" i="22"/>
  <c r="U37" i="22"/>
  <c r="T37" i="22"/>
  <c r="S37" i="22"/>
  <c r="Q37" i="22"/>
  <c r="P37" i="22"/>
  <c r="O37" i="22"/>
  <c r="M37" i="22"/>
  <c r="L37" i="22"/>
  <c r="K37" i="22"/>
  <c r="I37" i="22"/>
  <c r="G37" i="22"/>
  <c r="E37" i="22"/>
  <c r="AQ36" i="22"/>
  <c r="AO36" i="22"/>
  <c r="AN36" i="22"/>
  <c r="AM36" i="22"/>
  <c r="AK36" i="22"/>
  <c r="AJ36" i="22"/>
  <c r="AI36" i="22"/>
  <c r="AG36" i="22"/>
  <c r="AF36" i="22"/>
  <c r="AE36" i="22"/>
  <c r="AC36" i="22"/>
  <c r="AB36" i="22"/>
  <c r="AA36" i="22"/>
  <c r="Y36" i="22"/>
  <c r="X36" i="22"/>
  <c r="W36" i="22"/>
  <c r="U36" i="22"/>
  <c r="T36" i="22"/>
  <c r="S36" i="22"/>
  <c r="Q36" i="22"/>
  <c r="P36" i="22"/>
  <c r="O36" i="22"/>
  <c r="M36" i="22"/>
  <c r="L36" i="22"/>
  <c r="K36" i="22"/>
  <c r="I36" i="22"/>
  <c r="G36" i="22"/>
  <c r="E36" i="22"/>
  <c r="AQ35" i="22"/>
  <c r="AO35" i="22"/>
  <c r="AN35" i="22"/>
  <c r="AM35" i="22"/>
  <c r="AK35" i="22"/>
  <c r="AJ35" i="22"/>
  <c r="AI35" i="22"/>
  <c r="AG35" i="22"/>
  <c r="AF35" i="22"/>
  <c r="AE35" i="22"/>
  <c r="AC35" i="22"/>
  <c r="AB35" i="22"/>
  <c r="AA35" i="22"/>
  <c r="Y35" i="22"/>
  <c r="X35" i="22"/>
  <c r="W35" i="22"/>
  <c r="U35" i="22"/>
  <c r="T35" i="22"/>
  <c r="S35" i="22"/>
  <c r="Q35" i="22"/>
  <c r="P35" i="22"/>
  <c r="O35" i="22"/>
  <c r="M35" i="22"/>
  <c r="L35" i="22"/>
  <c r="K35" i="22"/>
  <c r="I35" i="22"/>
  <c r="G35" i="22"/>
  <c r="E35" i="22"/>
  <c r="AQ34" i="22"/>
  <c r="AO34" i="22"/>
  <c r="AN34" i="22"/>
  <c r="AM34" i="22"/>
  <c r="AK34" i="22"/>
  <c r="AJ34" i="22"/>
  <c r="AI34" i="22"/>
  <c r="AG34" i="22"/>
  <c r="AF34" i="22"/>
  <c r="AE34" i="22"/>
  <c r="AC34" i="22"/>
  <c r="AB34" i="22"/>
  <c r="AA34" i="22"/>
  <c r="Y34" i="22"/>
  <c r="X34" i="22"/>
  <c r="W34" i="22"/>
  <c r="U34" i="22"/>
  <c r="T34" i="22"/>
  <c r="S34" i="22"/>
  <c r="Q34" i="22"/>
  <c r="P34" i="22"/>
  <c r="O34" i="22"/>
  <c r="M34" i="22"/>
  <c r="L34" i="22"/>
  <c r="K34" i="22"/>
  <c r="I34" i="22"/>
  <c r="G34" i="22"/>
  <c r="E34" i="22"/>
  <c r="AQ33" i="22"/>
  <c r="AO33" i="22"/>
  <c r="AN33" i="22"/>
  <c r="AM33" i="22"/>
  <c r="AK33" i="22"/>
  <c r="AJ33" i="22"/>
  <c r="AI33" i="22"/>
  <c r="AG33" i="22"/>
  <c r="AF33" i="22"/>
  <c r="AE33" i="22"/>
  <c r="AC33" i="22"/>
  <c r="AB33" i="22"/>
  <c r="AA33" i="22"/>
  <c r="Y33" i="22"/>
  <c r="X33" i="22"/>
  <c r="W33" i="22"/>
  <c r="U33" i="22"/>
  <c r="T33" i="22"/>
  <c r="S33" i="22"/>
  <c r="Q33" i="22"/>
  <c r="P33" i="22"/>
  <c r="O33" i="22"/>
  <c r="M33" i="22"/>
  <c r="L33" i="22"/>
  <c r="K33" i="22"/>
  <c r="I33" i="22"/>
  <c r="G33" i="22"/>
  <c r="E33" i="22"/>
  <c r="AQ32" i="22"/>
  <c r="AO32" i="22"/>
  <c r="AN32" i="22"/>
  <c r="AM32" i="22"/>
  <c r="AK32" i="22"/>
  <c r="AJ32" i="22"/>
  <c r="AI32" i="22"/>
  <c r="AG32" i="22"/>
  <c r="AF32" i="22"/>
  <c r="AE32" i="22"/>
  <c r="AC32" i="22"/>
  <c r="AB32" i="22"/>
  <c r="AA32" i="22"/>
  <c r="Y32" i="22"/>
  <c r="X32" i="22"/>
  <c r="W32" i="22"/>
  <c r="U32" i="22"/>
  <c r="T32" i="22"/>
  <c r="S32" i="22"/>
  <c r="Q32" i="22"/>
  <c r="P32" i="22"/>
  <c r="O32" i="22"/>
  <c r="M32" i="22"/>
  <c r="L32" i="22"/>
  <c r="K32" i="22"/>
  <c r="I32" i="22"/>
  <c r="G32" i="22"/>
  <c r="E32" i="22"/>
  <c r="AQ31" i="22"/>
  <c r="AO31" i="22"/>
  <c r="AN31" i="22"/>
  <c r="AM31" i="22"/>
  <c r="AK31" i="22"/>
  <c r="AJ31" i="22"/>
  <c r="AI31" i="22"/>
  <c r="AG31" i="22"/>
  <c r="AF31" i="22"/>
  <c r="AE31" i="22"/>
  <c r="AC31" i="22"/>
  <c r="AB31" i="22"/>
  <c r="AA31" i="22"/>
  <c r="Y31" i="22"/>
  <c r="X31" i="22"/>
  <c r="W31" i="22"/>
  <c r="U31" i="22"/>
  <c r="T31" i="22"/>
  <c r="S31" i="22"/>
  <c r="Q31" i="22"/>
  <c r="P31" i="22"/>
  <c r="O31" i="22"/>
  <c r="M31" i="22"/>
  <c r="L31" i="22"/>
  <c r="K31" i="22"/>
  <c r="I31" i="22"/>
  <c r="G31" i="22"/>
  <c r="E31" i="22"/>
  <c r="AQ30" i="22"/>
  <c r="AO30" i="22"/>
  <c r="AN30" i="22"/>
  <c r="AM30" i="22"/>
  <c r="AK30" i="22"/>
  <c r="AJ30" i="22"/>
  <c r="AI30" i="22"/>
  <c r="AG30" i="22"/>
  <c r="AF30" i="22"/>
  <c r="AE30" i="22"/>
  <c r="AC30" i="22"/>
  <c r="AB30" i="22"/>
  <c r="AA30" i="22"/>
  <c r="Y30" i="22"/>
  <c r="X30" i="22"/>
  <c r="W30" i="22"/>
  <c r="U30" i="22"/>
  <c r="T30" i="22"/>
  <c r="S30" i="22"/>
  <c r="Q30" i="22"/>
  <c r="P30" i="22"/>
  <c r="O30" i="22"/>
  <c r="M30" i="22"/>
  <c r="L30" i="22"/>
  <c r="K30" i="22"/>
  <c r="I30" i="22"/>
  <c r="G30" i="22"/>
  <c r="E30" i="22"/>
  <c r="AQ29" i="22"/>
  <c r="AO29" i="22"/>
  <c r="AN29" i="22"/>
  <c r="AM29" i="22"/>
  <c r="AK29" i="22"/>
  <c r="AJ29" i="22"/>
  <c r="AI29" i="22"/>
  <c r="AG29" i="22"/>
  <c r="AF29" i="22"/>
  <c r="AE29" i="22"/>
  <c r="AC29" i="22"/>
  <c r="AB29" i="22"/>
  <c r="AA29" i="22"/>
  <c r="Y29" i="22"/>
  <c r="X29" i="22"/>
  <c r="W29" i="22"/>
  <c r="U29" i="22"/>
  <c r="T29" i="22"/>
  <c r="S29" i="22"/>
  <c r="Q29" i="22"/>
  <c r="P29" i="22"/>
  <c r="O29" i="22"/>
  <c r="M29" i="22"/>
  <c r="L29" i="22"/>
  <c r="K29" i="22"/>
  <c r="I29" i="22"/>
  <c r="G29" i="22"/>
  <c r="E29" i="22"/>
  <c r="AQ28" i="22"/>
  <c r="AO28" i="22"/>
  <c r="AN28" i="22"/>
  <c r="AM28" i="22"/>
  <c r="AK28" i="22"/>
  <c r="AJ28" i="22"/>
  <c r="AI28" i="22"/>
  <c r="AG28" i="22"/>
  <c r="AF28" i="22"/>
  <c r="AE28" i="22"/>
  <c r="AC28" i="22"/>
  <c r="AB28" i="22"/>
  <c r="AA28" i="22"/>
  <c r="Y28" i="22"/>
  <c r="X28" i="22"/>
  <c r="W28" i="22"/>
  <c r="U28" i="22"/>
  <c r="T28" i="22"/>
  <c r="S28" i="22"/>
  <c r="Q28" i="22"/>
  <c r="P28" i="22"/>
  <c r="O28" i="22"/>
  <c r="M28" i="22"/>
  <c r="L28" i="22"/>
  <c r="K28" i="22"/>
  <c r="I28" i="22"/>
  <c r="G28" i="22"/>
  <c r="E28" i="22"/>
  <c r="AQ27" i="22"/>
  <c r="AO27" i="22"/>
  <c r="AN27" i="22"/>
  <c r="AM27" i="22"/>
  <c r="AK27" i="22"/>
  <c r="AJ27" i="22"/>
  <c r="AI27" i="22"/>
  <c r="AG27" i="22"/>
  <c r="AF27" i="22"/>
  <c r="AE27" i="22"/>
  <c r="AC27" i="22"/>
  <c r="AB27" i="22"/>
  <c r="AA27" i="22"/>
  <c r="Y27" i="22"/>
  <c r="X27" i="22"/>
  <c r="W27" i="22"/>
  <c r="U27" i="22"/>
  <c r="T27" i="22"/>
  <c r="S27" i="22"/>
  <c r="Q27" i="22"/>
  <c r="P27" i="22"/>
  <c r="O27" i="22"/>
  <c r="M27" i="22"/>
  <c r="L27" i="22"/>
  <c r="K27" i="22"/>
  <c r="I27" i="22"/>
  <c r="G27" i="22"/>
  <c r="E27" i="22"/>
  <c r="AQ26" i="22"/>
  <c r="AO26" i="22"/>
  <c r="AN26" i="22"/>
  <c r="AM26" i="22"/>
  <c r="AK26" i="22"/>
  <c r="AJ26" i="22"/>
  <c r="AI26" i="22"/>
  <c r="AG26" i="22"/>
  <c r="AF26" i="22"/>
  <c r="AE26" i="22"/>
  <c r="AC26" i="22"/>
  <c r="AB26" i="22"/>
  <c r="AA26" i="22"/>
  <c r="Y26" i="22"/>
  <c r="X26" i="22"/>
  <c r="W26" i="22"/>
  <c r="U26" i="22"/>
  <c r="T26" i="22"/>
  <c r="S26" i="22"/>
  <c r="Q26" i="22"/>
  <c r="P26" i="22"/>
  <c r="O26" i="22"/>
  <c r="M26" i="22"/>
  <c r="L26" i="22"/>
  <c r="K26" i="22"/>
  <c r="I26" i="22"/>
  <c r="G26" i="22"/>
  <c r="E26" i="22"/>
  <c r="AQ25" i="22"/>
  <c r="AO25" i="22"/>
  <c r="AN25" i="22"/>
  <c r="AM25" i="22"/>
  <c r="AK25" i="22"/>
  <c r="AJ25" i="22"/>
  <c r="AI25" i="22"/>
  <c r="AG25" i="22"/>
  <c r="AF25" i="22"/>
  <c r="AE25" i="22"/>
  <c r="AC25" i="22"/>
  <c r="AB25" i="22"/>
  <c r="AA25" i="22"/>
  <c r="Y25" i="22"/>
  <c r="X25" i="22"/>
  <c r="W25" i="22"/>
  <c r="U25" i="22"/>
  <c r="T25" i="22"/>
  <c r="S25" i="22"/>
  <c r="Q25" i="22"/>
  <c r="P25" i="22"/>
  <c r="O25" i="22"/>
  <c r="M25" i="22"/>
  <c r="L25" i="22"/>
  <c r="K25" i="22"/>
  <c r="I25" i="22"/>
  <c r="G25" i="22"/>
  <c r="E25" i="22"/>
  <c r="AQ24" i="22"/>
  <c r="AO24" i="22"/>
  <c r="AN24" i="22"/>
  <c r="AM24" i="22"/>
  <c r="AK24" i="22"/>
  <c r="AJ24" i="22"/>
  <c r="AI24" i="22"/>
  <c r="AG24" i="22"/>
  <c r="AF24" i="22"/>
  <c r="AE24" i="22"/>
  <c r="AC24" i="22"/>
  <c r="AB24" i="22"/>
  <c r="AA24" i="22"/>
  <c r="Y24" i="22"/>
  <c r="X24" i="22"/>
  <c r="W24" i="22"/>
  <c r="U24" i="22"/>
  <c r="T24" i="22"/>
  <c r="S24" i="22"/>
  <c r="Q24" i="22"/>
  <c r="P24" i="22"/>
  <c r="O24" i="22"/>
  <c r="M24" i="22"/>
  <c r="L24" i="22"/>
  <c r="K24" i="22"/>
  <c r="I24" i="22"/>
  <c r="G24" i="22"/>
  <c r="E24" i="22"/>
  <c r="AQ23" i="22"/>
  <c r="AO23" i="22"/>
  <c r="AN23" i="22"/>
  <c r="AM23" i="22"/>
  <c r="AK23" i="22"/>
  <c r="AJ23" i="22"/>
  <c r="AI23" i="22"/>
  <c r="AG23" i="22"/>
  <c r="AF23" i="22"/>
  <c r="AE23" i="22"/>
  <c r="AC23" i="22"/>
  <c r="AB23" i="22"/>
  <c r="AA23" i="22"/>
  <c r="Y23" i="22"/>
  <c r="X23" i="22"/>
  <c r="W23" i="22"/>
  <c r="U23" i="22"/>
  <c r="T23" i="22"/>
  <c r="S23" i="22"/>
  <c r="Q23" i="22"/>
  <c r="P23" i="22"/>
  <c r="O23" i="22"/>
  <c r="M23" i="22"/>
  <c r="L23" i="22"/>
  <c r="K23" i="22"/>
  <c r="I23" i="22"/>
  <c r="G23" i="22"/>
  <c r="E23" i="22"/>
  <c r="AQ22" i="22"/>
  <c r="AO22" i="22"/>
  <c r="AN22" i="22"/>
  <c r="AM22" i="22"/>
  <c r="AK22" i="22"/>
  <c r="AJ22" i="22"/>
  <c r="AI22" i="22"/>
  <c r="AG22" i="22"/>
  <c r="AF22" i="22"/>
  <c r="AE22" i="22"/>
  <c r="AC22" i="22"/>
  <c r="AB22" i="22"/>
  <c r="AA22" i="22"/>
  <c r="Y22" i="22"/>
  <c r="X22" i="22"/>
  <c r="W22" i="22"/>
  <c r="U22" i="22"/>
  <c r="AP22" i="22" s="1"/>
  <c r="T22" i="22"/>
  <c r="S22" i="22"/>
  <c r="Q22" i="22"/>
  <c r="P22" i="22"/>
  <c r="O22" i="22"/>
  <c r="M22" i="22"/>
  <c r="L22" i="22"/>
  <c r="K22" i="22"/>
  <c r="I22" i="22"/>
  <c r="G22" i="22"/>
  <c r="E22" i="22"/>
  <c r="AQ21" i="22"/>
  <c r="AO21" i="22"/>
  <c r="AN21" i="22"/>
  <c r="AM21" i="22"/>
  <c r="AK21" i="22"/>
  <c r="AJ21" i="22"/>
  <c r="AI21" i="22"/>
  <c r="AG21" i="22"/>
  <c r="AF21" i="22"/>
  <c r="AE21" i="22"/>
  <c r="AC21" i="22"/>
  <c r="AB21" i="22"/>
  <c r="AA21" i="22"/>
  <c r="Y21" i="22"/>
  <c r="X21" i="22"/>
  <c r="W21" i="22"/>
  <c r="U21" i="22"/>
  <c r="T21" i="22"/>
  <c r="S21" i="22"/>
  <c r="Q21" i="22"/>
  <c r="P21" i="22"/>
  <c r="O21" i="22"/>
  <c r="M21" i="22"/>
  <c r="L21" i="22"/>
  <c r="K21" i="22"/>
  <c r="I21" i="22"/>
  <c r="G21" i="22"/>
  <c r="E21" i="22"/>
  <c r="AQ20" i="22"/>
  <c r="AO20" i="22"/>
  <c r="AN20" i="22"/>
  <c r="AM20" i="22"/>
  <c r="AK20" i="22"/>
  <c r="AJ20" i="22"/>
  <c r="AI20" i="22"/>
  <c r="AG20" i="22"/>
  <c r="AF20" i="22"/>
  <c r="AE20" i="22"/>
  <c r="AC20" i="22"/>
  <c r="AB20" i="22"/>
  <c r="AA20" i="22"/>
  <c r="Y20" i="22"/>
  <c r="X20" i="22"/>
  <c r="W20" i="22"/>
  <c r="U20" i="22"/>
  <c r="T20" i="22"/>
  <c r="S20" i="22"/>
  <c r="Q20" i="22"/>
  <c r="P20" i="22"/>
  <c r="O20" i="22"/>
  <c r="M20" i="22"/>
  <c r="L20" i="22"/>
  <c r="K20" i="22"/>
  <c r="I20" i="22"/>
  <c r="G20" i="22"/>
  <c r="E20" i="22"/>
  <c r="AQ19" i="22"/>
  <c r="AO19" i="22"/>
  <c r="AN19" i="22"/>
  <c r="AM19" i="22"/>
  <c r="AK19" i="22"/>
  <c r="AJ19" i="22"/>
  <c r="AI19" i="22"/>
  <c r="AG19" i="22"/>
  <c r="AF19" i="22"/>
  <c r="AE19" i="22"/>
  <c r="AC19" i="22"/>
  <c r="AB19" i="22"/>
  <c r="AA19" i="22"/>
  <c r="Y19" i="22"/>
  <c r="X19" i="22"/>
  <c r="W19" i="22"/>
  <c r="U19" i="22"/>
  <c r="T19" i="22"/>
  <c r="S19" i="22"/>
  <c r="Q19" i="22"/>
  <c r="P19" i="22"/>
  <c r="O19" i="22"/>
  <c r="M19" i="22"/>
  <c r="L19" i="22"/>
  <c r="K19" i="22"/>
  <c r="I19" i="22"/>
  <c r="G19" i="22"/>
  <c r="E19" i="22"/>
  <c r="AQ18" i="22"/>
  <c r="AO18" i="22"/>
  <c r="AN18" i="22"/>
  <c r="AM18" i="22"/>
  <c r="AK18" i="22"/>
  <c r="AJ18" i="22"/>
  <c r="AI18" i="22"/>
  <c r="AG18" i="22"/>
  <c r="AF18" i="22"/>
  <c r="AE18" i="22"/>
  <c r="AC18" i="22"/>
  <c r="AB18" i="22"/>
  <c r="AA18" i="22"/>
  <c r="Y18" i="22"/>
  <c r="X18" i="22"/>
  <c r="W18" i="22"/>
  <c r="U18" i="22"/>
  <c r="T18" i="22"/>
  <c r="S18" i="22"/>
  <c r="Q18" i="22"/>
  <c r="P18" i="22"/>
  <c r="O18" i="22"/>
  <c r="M18" i="22"/>
  <c r="L18" i="22"/>
  <c r="K18" i="22"/>
  <c r="I18" i="22"/>
  <c r="G18" i="22"/>
  <c r="E18" i="22"/>
  <c r="AQ108" i="21"/>
  <c r="AO108" i="21"/>
  <c r="AN108" i="21"/>
  <c r="AM108" i="21"/>
  <c r="AK108" i="21"/>
  <c r="AJ108" i="21"/>
  <c r="AI108" i="21"/>
  <c r="AG108" i="21"/>
  <c r="AF108" i="21"/>
  <c r="AE108" i="21"/>
  <c r="AC108" i="21"/>
  <c r="AB108" i="21"/>
  <c r="AA108" i="21"/>
  <c r="Y108" i="21"/>
  <c r="X108" i="21"/>
  <c r="W108" i="21"/>
  <c r="U108" i="21"/>
  <c r="T108" i="21"/>
  <c r="S108" i="21"/>
  <c r="Q108" i="21"/>
  <c r="P108" i="21"/>
  <c r="O108" i="21"/>
  <c r="M108" i="21"/>
  <c r="L108" i="21"/>
  <c r="K108" i="21"/>
  <c r="I108" i="21"/>
  <c r="G108" i="21"/>
  <c r="E108" i="21"/>
  <c r="AQ107" i="21"/>
  <c r="AO107" i="21"/>
  <c r="AN107" i="21"/>
  <c r="AM107" i="21"/>
  <c r="AK107" i="21"/>
  <c r="AJ107" i="21"/>
  <c r="AI107" i="21"/>
  <c r="AG107" i="21"/>
  <c r="AF107" i="21"/>
  <c r="AE107" i="21"/>
  <c r="AC107" i="21"/>
  <c r="AB107" i="21"/>
  <c r="AA107" i="21"/>
  <c r="Y107" i="21"/>
  <c r="X107" i="21"/>
  <c r="W107" i="21"/>
  <c r="U107" i="21"/>
  <c r="T107" i="21"/>
  <c r="S107" i="21"/>
  <c r="Q107" i="21"/>
  <c r="P107" i="21"/>
  <c r="O107" i="21"/>
  <c r="M107" i="21"/>
  <c r="L107" i="21"/>
  <c r="K107" i="21"/>
  <c r="I107" i="21"/>
  <c r="G107" i="21"/>
  <c r="E107" i="21"/>
  <c r="AQ106" i="21"/>
  <c r="AO106" i="21"/>
  <c r="AN106" i="21"/>
  <c r="AM106" i="21"/>
  <c r="AK106" i="21"/>
  <c r="AJ106" i="21"/>
  <c r="AI106" i="21"/>
  <c r="AG106" i="21"/>
  <c r="AF106" i="21"/>
  <c r="AE106" i="21"/>
  <c r="AC106" i="21"/>
  <c r="AB106" i="21"/>
  <c r="AA106" i="21"/>
  <c r="Y106" i="21"/>
  <c r="X106" i="21"/>
  <c r="W106" i="21"/>
  <c r="U106" i="21"/>
  <c r="T106" i="21"/>
  <c r="S106" i="21"/>
  <c r="Q106" i="21"/>
  <c r="P106" i="21"/>
  <c r="O106" i="21"/>
  <c r="M106" i="21"/>
  <c r="L106" i="21"/>
  <c r="K106" i="21"/>
  <c r="I106" i="21"/>
  <c r="G106" i="21"/>
  <c r="E106" i="21"/>
  <c r="AQ105" i="21"/>
  <c r="AO105" i="21"/>
  <c r="AN105" i="21"/>
  <c r="AM105" i="21"/>
  <c r="AK105" i="21"/>
  <c r="AJ105" i="21"/>
  <c r="AI105" i="21"/>
  <c r="AG105" i="21"/>
  <c r="AF105" i="21"/>
  <c r="AE105" i="21"/>
  <c r="AC105" i="21"/>
  <c r="AB105" i="21"/>
  <c r="AA105" i="21"/>
  <c r="Y105" i="21"/>
  <c r="X105" i="21"/>
  <c r="W105" i="21"/>
  <c r="U105" i="21"/>
  <c r="T105" i="21"/>
  <c r="S105" i="21"/>
  <c r="Q105" i="21"/>
  <c r="P105" i="21"/>
  <c r="O105" i="21"/>
  <c r="M105" i="21"/>
  <c r="L105" i="21"/>
  <c r="K105" i="21"/>
  <c r="I105" i="21"/>
  <c r="G105" i="21"/>
  <c r="E105" i="21"/>
  <c r="AQ104" i="21"/>
  <c r="AO104" i="21"/>
  <c r="AN104" i="21"/>
  <c r="AM104" i="21"/>
  <c r="AK104" i="21"/>
  <c r="AJ104" i="21"/>
  <c r="AI104" i="21"/>
  <c r="AG104" i="21"/>
  <c r="AF104" i="21"/>
  <c r="AE104" i="21"/>
  <c r="AC104" i="21"/>
  <c r="AB104" i="21"/>
  <c r="AA104" i="21"/>
  <c r="Y104" i="21"/>
  <c r="X104" i="21"/>
  <c r="W104" i="21"/>
  <c r="U104" i="21"/>
  <c r="T104" i="21"/>
  <c r="S104" i="21"/>
  <c r="Q104" i="21"/>
  <c r="P104" i="21"/>
  <c r="O104" i="21"/>
  <c r="M104" i="21"/>
  <c r="L104" i="21"/>
  <c r="K104" i="21"/>
  <c r="I104" i="21"/>
  <c r="G104" i="21"/>
  <c r="E104" i="21"/>
  <c r="AQ103" i="21"/>
  <c r="AO103" i="21"/>
  <c r="AN103" i="21"/>
  <c r="AM103" i="21"/>
  <c r="AK103" i="21"/>
  <c r="AJ103" i="21"/>
  <c r="AI103" i="21"/>
  <c r="AG103" i="21"/>
  <c r="AF103" i="21"/>
  <c r="AE103" i="21"/>
  <c r="AC103" i="21"/>
  <c r="AB103" i="21"/>
  <c r="AA103" i="21"/>
  <c r="Y103" i="21"/>
  <c r="X103" i="21"/>
  <c r="W103" i="21"/>
  <c r="U103" i="21"/>
  <c r="T103" i="21"/>
  <c r="S103" i="21"/>
  <c r="Q103" i="21"/>
  <c r="P103" i="21"/>
  <c r="O103" i="21"/>
  <c r="M103" i="21"/>
  <c r="L103" i="21"/>
  <c r="K103" i="21"/>
  <c r="I103" i="21"/>
  <c r="G103" i="21"/>
  <c r="E103" i="21"/>
  <c r="AQ102" i="21"/>
  <c r="AO102" i="21"/>
  <c r="AN102" i="21"/>
  <c r="AM102" i="21"/>
  <c r="AK102" i="21"/>
  <c r="AJ102" i="21"/>
  <c r="AI102" i="21"/>
  <c r="AG102" i="21"/>
  <c r="AF102" i="21"/>
  <c r="AE102" i="21"/>
  <c r="AC102" i="21"/>
  <c r="AB102" i="21"/>
  <c r="AA102" i="21"/>
  <c r="Y102" i="21"/>
  <c r="X102" i="21"/>
  <c r="W102" i="21"/>
  <c r="U102" i="21"/>
  <c r="T102" i="21"/>
  <c r="S102" i="21"/>
  <c r="Q102" i="21"/>
  <c r="P102" i="21"/>
  <c r="O102" i="21"/>
  <c r="M102" i="21"/>
  <c r="L102" i="21"/>
  <c r="K102" i="21"/>
  <c r="I102" i="21"/>
  <c r="G102" i="21"/>
  <c r="E102" i="21"/>
  <c r="AQ101" i="21"/>
  <c r="AO101" i="21"/>
  <c r="AN101" i="21"/>
  <c r="AM101" i="21"/>
  <c r="AK101" i="21"/>
  <c r="AJ101" i="21"/>
  <c r="AI101" i="21"/>
  <c r="AG101" i="21"/>
  <c r="AF101" i="21"/>
  <c r="AE101" i="21"/>
  <c r="AC101" i="21"/>
  <c r="AB101" i="21"/>
  <c r="AA101" i="21"/>
  <c r="Y101" i="21"/>
  <c r="X101" i="21"/>
  <c r="W101" i="21"/>
  <c r="U101" i="21"/>
  <c r="T101" i="21"/>
  <c r="S101" i="21"/>
  <c r="Q101" i="21"/>
  <c r="P101" i="21"/>
  <c r="O101" i="21"/>
  <c r="M101" i="21"/>
  <c r="L101" i="21"/>
  <c r="K101" i="21"/>
  <c r="I101" i="21"/>
  <c r="G101" i="21"/>
  <c r="E101" i="21"/>
  <c r="AQ100" i="21"/>
  <c r="AO100" i="21"/>
  <c r="AN100" i="21"/>
  <c r="AM100" i="21"/>
  <c r="AK100" i="21"/>
  <c r="AJ100" i="21"/>
  <c r="AI100" i="21"/>
  <c r="AG100" i="21"/>
  <c r="AF100" i="21"/>
  <c r="AE100" i="21"/>
  <c r="AC100" i="21"/>
  <c r="AB100" i="21"/>
  <c r="AA100" i="21"/>
  <c r="Y100" i="21"/>
  <c r="X100" i="21"/>
  <c r="W100" i="21"/>
  <c r="U100" i="21"/>
  <c r="T100" i="21"/>
  <c r="S100" i="21"/>
  <c r="Q100" i="21"/>
  <c r="P100" i="21"/>
  <c r="O100" i="21"/>
  <c r="M100" i="21"/>
  <c r="L100" i="21"/>
  <c r="K100" i="21"/>
  <c r="I100" i="21"/>
  <c r="G100" i="21"/>
  <c r="E100" i="21"/>
  <c r="AQ99" i="21"/>
  <c r="AO99" i="21"/>
  <c r="AN99" i="21"/>
  <c r="AM99" i="21"/>
  <c r="AK99" i="21"/>
  <c r="AJ99" i="21"/>
  <c r="AI99" i="21"/>
  <c r="AG99" i="21"/>
  <c r="AF99" i="21"/>
  <c r="AE99" i="21"/>
  <c r="AC99" i="21"/>
  <c r="AB99" i="21"/>
  <c r="AA99" i="21"/>
  <c r="Y99" i="21"/>
  <c r="X99" i="21"/>
  <c r="W99" i="21"/>
  <c r="U99" i="21"/>
  <c r="T99" i="21"/>
  <c r="S99" i="21"/>
  <c r="Q99" i="21"/>
  <c r="P99" i="21"/>
  <c r="O99" i="21"/>
  <c r="M99" i="21"/>
  <c r="L99" i="21"/>
  <c r="K99" i="21"/>
  <c r="I99" i="21"/>
  <c r="G99" i="21"/>
  <c r="E99" i="21"/>
  <c r="AQ98" i="21"/>
  <c r="AO98" i="21"/>
  <c r="AN98" i="21"/>
  <c r="AM98" i="21"/>
  <c r="AK98" i="21"/>
  <c r="AJ98" i="21"/>
  <c r="AI98" i="21"/>
  <c r="AG98" i="21"/>
  <c r="AF98" i="21"/>
  <c r="AE98" i="21"/>
  <c r="AC98" i="21"/>
  <c r="AB98" i="21"/>
  <c r="AA98" i="21"/>
  <c r="Y98" i="21"/>
  <c r="X98" i="21"/>
  <c r="W98" i="21"/>
  <c r="U98" i="21"/>
  <c r="T98" i="21"/>
  <c r="S98" i="21"/>
  <c r="Q98" i="21"/>
  <c r="P98" i="21"/>
  <c r="O98" i="21"/>
  <c r="M98" i="21"/>
  <c r="L98" i="21"/>
  <c r="K98" i="21"/>
  <c r="I98" i="21"/>
  <c r="G98" i="21"/>
  <c r="E98" i="21"/>
  <c r="AQ97" i="21"/>
  <c r="AO97" i="21"/>
  <c r="AN97" i="21"/>
  <c r="AM97" i="21"/>
  <c r="AK97" i="21"/>
  <c r="AJ97" i="21"/>
  <c r="AI97" i="21"/>
  <c r="AG97" i="21"/>
  <c r="AF97" i="21"/>
  <c r="AE97" i="21"/>
  <c r="AC97" i="21"/>
  <c r="AB97" i="21"/>
  <c r="AA97" i="21"/>
  <c r="Y97" i="21"/>
  <c r="X97" i="21"/>
  <c r="W97" i="21"/>
  <c r="U97" i="21"/>
  <c r="T97" i="21"/>
  <c r="S97" i="21"/>
  <c r="Q97" i="21"/>
  <c r="P97" i="21"/>
  <c r="O97" i="21"/>
  <c r="M97" i="21"/>
  <c r="L97" i="21"/>
  <c r="K97" i="21"/>
  <c r="I97" i="21"/>
  <c r="G97" i="21"/>
  <c r="E97" i="21"/>
  <c r="AQ96" i="21"/>
  <c r="AO96" i="21"/>
  <c r="AN96" i="21"/>
  <c r="AM96" i="21"/>
  <c r="AK96" i="21"/>
  <c r="AJ96" i="21"/>
  <c r="AI96" i="21"/>
  <c r="AG96" i="21"/>
  <c r="AF96" i="21"/>
  <c r="AE96" i="21"/>
  <c r="AC96" i="21"/>
  <c r="AB96" i="21"/>
  <c r="AA96" i="21"/>
  <c r="Y96" i="21"/>
  <c r="X96" i="21"/>
  <c r="W96" i="21"/>
  <c r="U96" i="21"/>
  <c r="T96" i="21"/>
  <c r="S96" i="21"/>
  <c r="Q96" i="21"/>
  <c r="P96" i="21"/>
  <c r="O96" i="21"/>
  <c r="M96" i="21"/>
  <c r="L96" i="21"/>
  <c r="K96" i="21"/>
  <c r="I96" i="21"/>
  <c r="G96" i="21"/>
  <c r="E96" i="21"/>
  <c r="AQ95" i="21"/>
  <c r="AO95" i="21"/>
  <c r="AN95" i="21"/>
  <c r="AM95" i="21"/>
  <c r="AK95" i="21"/>
  <c r="AJ95" i="21"/>
  <c r="AI95" i="21"/>
  <c r="AG95" i="21"/>
  <c r="AF95" i="21"/>
  <c r="AE95" i="21"/>
  <c r="AC95" i="21"/>
  <c r="AB95" i="21"/>
  <c r="AA95" i="21"/>
  <c r="Y95" i="21"/>
  <c r="X95" i="21"/>
  <c r="W95" i="21"/>
  <c r="U95" i="21"/>
  <c r="T95" i="21"/>
  <c r="S95" i="21"/>
  <c r="Q95" i="21"/>
  <c r="P95" i="21"/>
  <c r="O95" i="21"/>
  <c r="M95" i="21"/>
  <c r="L95" i="21"/>
  <c r="K95" i="21"/>
  <c r="I95" i="21"/>
  <c r="G95" i="21"/>
  <c r="E95" i="21"/>
  <c r="AQ94" i="21"/>
  <c r="AO94" i="21"/>
  <c r="AN94" i="21"/>
  <c r="AM94" i="21"/>
  <c r="AK94" i="21"/>
  <c r="AJ94" i="21"/>
  <c r="AI94" i="21"/>
  <c r="AG94" i="21"/>
  <c r="AF94" i="21"/>
  <c r="AE94" i="21"/>
  <c r="AC94" i="21"/>
  <c r="AB94" i="21"/>
  <c r="AA94" i="21"/>
  <c r="Y94" i="21"/>
  <c r="X94" i="21"/>
  <c r="W94" i="21"/>
  <c r="U94" i="21"/>
  <c r="T94" i="21"/>
  <c r="S94" i="21"/>
  <c r="Q94" i="21"/>
  <c r="P94" i="21"/>
  <c r="O94" i="21"/>
  <c r="M94" i="21"/>
  <c r="L94" i="21"/>
  <c r="K94" i="21"/>
  <c r="I94" i="21"/>
  <c r="G94" i="21"/>
  <c r="E94" i="21"/>
  <c r="AQ93" i="21"/>
  <c r="AO93" i="21"/>
  <c r="AN93" i="21"/>
  <c r="AM93" i="21"/>
  <c r="AK93" i="21"/>
  <c r="AJ93" i="21"/>
  <c r="AI93" i="21"/>
  <c r="AG93" i="21"/>
  <c r="AF93" i="21"/>
  <c r="AE93" i="21"/>
  <c r="AC93" i="21"/>
  <c r="AB93" i="21"/>
  <c r="AA93" i="21"/>
  <c r="Y93" i="21"/>
  <c r="X93" i="21"/>
  <c r="W93" i="21"/>
  <c r="U93" i="21"/>
  <c r="T93" i="21"/>
  <c r="S93" i="21"/>
  <c r="Q93" i="21"/>
  <c r="P93" i="21"/>
  <c r="O93" i="21"/>
  <c r="M93" i="21"/>
  <c r="L93" i="21"/>
  <c r="K93" i="21"/>
  <c r="I93" i="21"/>
  <c r="G93" i="21"/>
  <c r="E93" i="21"/>
  <c r="AQ92" i="21"/>
  <c r="AO92" i="21"/>
  <c r="AN92" i="21"/>
  <c r="AM92" i="21"/>
  <c r="AK92" i="21"/>
  <c r="AJ92" i="21"/>
  <c r="AI92" i="21"/>
  <c r="AG92" i="21"/>
  <c r="AF92" i="21"/>
  <c r="AE92" i="21"/>
  <c r="AC92" i="21"/>
  <c r="AB92" i="21"/>
  <c r="AA92" i="21"/>
  <c r="Y92" i="21"/>
  <c r="X92" i="21"/>
  <c r="W92" i="21"/>
  <c r="U92" i="21"/>
  <c r="T92" i="21"/>
  <c r="S92" i="21"/>
  <c r="Q92" i="21"/>
  <c r="P92" i="21"/>
  <c r="O92" i="21"/>
  <c r="M92" i="21"/>
  <c r="L92" i="21"/>
  <c r="K92" i="21"/>
  <c r="I92" i="21"/>
  <c r="G92" i="21"/>
  <c r="E92" i="21"/>
  <c r="AQ91" i="21"/>
  <c r="AO91" i="21"/>
  <c r="AN91" i="21"/>
  <c r="AM91" i="21"/>
  <c r="AK91" i="21"/>
  <c r="AJ91" i="21"/>
  <c r="AI91" i="21"/>
  <c r="AG91" i="21"/>
  <c r="AF91" i="21"/>
  <c r="AE91" i="21"/>
  <c r="AC91" i="21"/>
  <c r="AB91" i="21"/>
  <c r="AA91" i="21"/>
  <c r="Y91" i="21"/>
  <c r="X91" i="21"/>
  <c r="W91" i="21"/>
  <c r="U91" i="21"/>
  <c r="T91" i="21"/>
  <c r="S91" i="21"/>
  <c r="Q91" i="21"/>
  <c r="P91" i="21"/>
  <c r="O91" i="21"/>
  <c r="M91" i="21"/>
  <c r="L91" i="21"/>
  <c r="K91" i="21"/>
  <c r="I91" i="21"/>
  <c r="G91" i="21"/>
  <c r="E91" i="21"/>
  <c r="AQ90" i="21"/>
  <c r="AO90" i="21"/>
  <c r="AN90" i="21"/>
  <c r="AM90" i="21"/>
  <c r="AK90" i="21"/>
  <c r="AJ90" i="21"/>
  <c r="AI90" i="21"/>
  <c r="AG90" i="21"/>
  <c r="AF90" i="21"/>
  <c r="AE90" i="21"/>
  <c r="AC90" i="21"/>
  <c r="AB90" i="21"/>
  <c r="AA90" i="21"/>
  <c r="Y90" i="21"/>
  <c r="X90" i="21"/>
  <c r="W90" i="21"/>
  <c r="U90" i="21"/>
  <c r="T90" i="21"/>
  <c r="S90" i="21"/>
  <c r="Q90" i="21"/>
  <c r="P90" i="21"/>
  <c r="O90" i="21"/>
  <c r="M90" i="21"/>
  <c r="L90" i="21"/>
  <c r="K90" i="21"/>
  <c r="I90" i="21"/>
  <c r="G90" i="21"/>
  <c r="E90" i="21"/>
  <c r="AQ89" i="21"/>
  <c r="AO89" i="21"/>
  <c r="AN89" i="21"/>
  <c r="AM89" i="21"/>
  <c r="AK89" i="21"/>
  <c r="AJ89" i="21"/>
  <c r="AI89" i="21"/>
  <c r="AG89" i="21"/>
  <c r="AF89" i="21"/>
  <c r="AE89" i="21"/>
  <c r="AC89" i="21"/>
  <c r="AB89" i="21"/>
  <c r="AA89" i="21"/>
  <c r="Y89" i="21"/>
  <c r="X89" i="21"/>
  <c r="W89" i="21"/>
  <c r="U89" i="21"/>
  <c r="T89" i="21"/>
  <c r="S89" i="21"/>
  <c r="Q89" i="21"/>
  <c r="P89" i="21"/>
  <c r="O89" i="21"/>
  <c r="M89" i="21"/>
  <c r="L89" i="21"/>
  <c r="K89" i="21"/>
  <c r="I89" i="21"/>
  <c r="G89" i="21"/>
  <c r="E89" i="21"/>
  <c r="AQ88" i="21"/>
  <c r="AO88" i="21"/>
  <c r="AN88" i="21"/>
  <c r="AM88" i="21"/>
  <c r="AK88" i="21"/>
  <c r="AJ88" i="21"/>
  <c r="AI88" i="21"/>
  <c r="AG88" i="21"/>
  <c r="AF88" i="21"/>
  <c r="AE88" i="21"/>
  <c r="AC88" i="21"/>
  <c r="AB88" i="21"/>
  <c r="AA88" i="21"/>
  <c r="Y88" i="21"/>
  <c r="X88" i="21"/>
  <c r="W88" i="21"/>
  <c r="U88" i="21"/>
  <c r="T88" i="21"/>
  <c r="S88" i="21"/>
  <c r="Q88" i="21"/>
  <c r="P88" i="21"/>
  <c r="O88" i="21"/>
  <c r="M88" i="21"/>
  <c r="L88" i="21"/>
  <c r="K88" i="21"/>
  <c r="I88" i="21"/>
  <c r="G88" i="21"/>
  <c r="E88" i="21"/>
  <c r="AQ87" i="21"/>
  <c r="AO87" i="21"/>
  <c r="AN87" i="21"/>
  <c r="AM87" i="21"/>
  <c r="AK87" i="21"/>
  <c r="AJ87" i="21"/>
  <c r="AI87" i="21"/>
  <c r="AG87" i="21"/>
  <c r="AF87" i="21"/>
  <c r="AE87" i="21"/>
  <c r="AC87" i="21"/>
  <c r="AB87" i="21"/>
  <c r="AA87" i="21"/>
  <c r="Y87" i="21"/>
  <c r="X87" i="21"/>
  <c r="W87" i="21"/>
  <c r="U87" i="21"/>
  <c r="T87" i="21"/>
  <c r="S87" i="21"/>
  <c r="Q87" i="21"/>
  <c r="P87" i="21"/>
  <c r="O87" i="21"/>
  <c r="M87" i="21"/>
  <c r="L87" i="21"/>
  <c r="K87" i="21"/>
  <c r="I87" i="21"/>
  <c r="G87" i="21"/>
  <c r="E87" i="21"/>
  <c r="AQ86" i="21"/>
  <c r="AO86" i="21"/>
  <c r="AN86" i="21"/>
  <c r="AM86" i="21"/>
  <c r="AK86" i="21"/>
  <c r="AJ86" i="21"/>
  <c r="AI86" i="21"/>
  <c r="AG86" i="21"/>
  <c r="AF86" i="21"/>
  <c r="AE86" i="21"/>
  <c r="AC86" i="21"/>
  <c r="AB86" i="21"/>
  <c r="AA86" i="21"/>
  <c r="Y86" i="21"/>
  <c r="X86" i="21"/>
  <c r="W86" i="21"/>
  <c r="U86" i="21"/>
  <c r="T86" i="21"/>
  <c r="S86" i="21"/>
  <c r="Q86" i="21"/>
  <c r="P86" i="21"/>
  <c r="O86" i="21"/>
  <c r="M86" i="21"/>
  <c r="L86" i="21"/>
  <c r="K86" i="21"/>
  <c r="I86" i="21"/>
  <c r="G86" i="21"/>
  <c r="E86" i="21"/>
  <c r="AQ85" i="21"/>
  <c r="AO85" i="21"/>
  <c r="AN85" i="21"/>
  <c r="AM85" i="21"/>
  <c r="AK85" i="21"/>
  <c r="AJ85" i="21"/>
  <c r="AI85" i="21"/>
  <c r="AG85" i="21"/>
  <c r="AF85" i="21"/>
  <c r="AE85" i="21"/>
  <c r="AC85" i="21"/>
  <c r="AB85" i="21"/>
  <c r="AA85" i="21"/>
  <c r="Y85" i="21"/>
  <c r="X85" i="21"/>
  <c r="W85" i="21"/>
  <c r="U85" i="21"/>
  <c r="T85" i="21"/>
  <c r="S85" i="21"/>
  <c r="Q85" i="21"/>
  <c r="P85" i="21"/>
  <c r="O85" i="21"/>
  <c r="M85" i="21"/>
  <c r="L85" i="21"/>
  <c r="K85" i="21"/>
  <c r="I85" i="21"/>
  <c r="G85" i="21"/>
  <c r="E85" i="21"/>
  <c r="AQ84" i="21"/>
  <c r="AO84" i="21"/>
  <c r="AN84" i="21"/>
  <c r="AM84" i="21"/>
  <c r="AK84" i="21"/>
  <c r="AJ84" i="21"/>
  <c r="AI84" i="21"/>
  <c r="AG84" i="21"/>
  <c r="AF84" i="21"/>
  <c r="AE84" i="21"/>
  <c r="AC84" i="21"/>
  <c r="AB84" i="21"/>
  <c r="AA84" i="21"/>
  <c r="Y84" i="21"/>
  <c r="X84" i="21"/>
  <c r="W84" i="21"/>
  <c r="U84" i="21"/>
  <c r="T84" i="21"/>
  <c r="S84" i="21"/>
  <c r="Q84" i="21"/>
  <c r="P84" i="21"/>
  <c r="O84" i="21"/>
  <c r="M84" i="21"/>
  <c r="L84" i="21"/>
  <c r="K84" i="21"/>
  <c r="I84" i="21"/>
  <c r="G84" i="21"/>
  <c r="E84" i="21"/>
  <c r="AQ83" i="21"/>
  <c r="AO83" i="21"/>
  <c r="AN83" i="21"/>
  <c r="AM83" i="21"/>
  <c r="AK83" i="21"/>
  <c r="AJ83" i="21"/>
  <c r="AI83" i="21"/>
  <c r="AG83" i="21"/>
  <c r="AF83" i="21"/>
  <c r="AE83" i="21"/>
  <c r="AC83" i="21"/>
  <c r="AB83" i="21"/>
  <c r="AA83" i="21"/>
  <c r="Y83" i="21"/>
  <c r="X83" i="21"/>
  <c r="W83" i="21"/>
  <c r="U83" i="21"/>
  <c r="T83" i="21"/>
  <c r="S83" i="21"/>
  <c r="Q83" i="21"/>
  <c r="P83" i="21"/>
  <c r="O83" i="21"/>
  <c r="M83" i="21"/>
  <c r="L83" i="21"/>
  <c r="K83" i="21"/>
  <c r="I83" i="21"/>
  <c r="G83" i="21"/>
  <c r="E83" i="21"/>
  <c r="AQ82" i="21"/>
  <c r="AO82" i="21"/>
  <c r="AN82" i="21"/>
  <c r="AM82" i="21"/>
  <c r="AK82" i="21"/>
  <c r="AJ82" i="21"/>
  <c r="AI82" i="21"/>
  <c r="AG82" i="21"/>
  <c r="AF82" i="21"/>
  <c r="AE82" i="21"/>
  <c r="AC82" i="21"/>
  <c r="AB82" i="21"/>
  <c r="AA82" i="21"/>
  <c r="Y82" i="21"/>
  <c r="X82" i="21"/>
  <c r="W82" i="21"/>
  <c r="U82" i="21"/>
  <c r="T82" i="21"/>
  <c r="S82" i="21"/>
  <c r="Q82" i="21"/>
  <c r="P82" i="21"/>
  <c r="O82" i="21"/>
  <c r="M82" i="21"/>
  <c r="L82" i="21"/>
  <c r="K82" i="21"/>
  <c r="I82" i="21"/>
  <c r="G82" i="21"/>
  <c r="E82" i="21"/>
  <c r="AQ81" i="21"/>
  <c r="AO81" i="21"/>
  <c r="AN81" i="21"/>
  <c r="AM81" i="21"/>
  <c r="AK81" i="21"/>
  <c r="AJ81" i="21"/>
  <c r="AI81" i="21"/>
  <c r="AG81" i="21"/>
  <c r="AF81" i="21"/>
  <c r="AE81" i="21"/>
  <c r="AC81" i="21"/>
  <c r="AB81" i="21"/>
  <c r="AA81" i="21"/>
  <c r="Y81" i="21"/>
  <c r="X81" i="21"/>
  <c r="W81" i="21"/>
  <c r="U81" i="21"/>
  <c r="T81" i="21"/>
  <c r="S81" i="21"/>
  <c r="Q81" i="21"/>
  <c r="P81" i="21"/>
  <c r="O81" i="21"/>
  <c r="M81" i="21"/>
  <c r="L81" i="21"/>
  <c r="K81" i="21"/>
  <c r="I81" i="21"/>
  <c r="G81" i="21"/>
  <c r="E81" i="21"/>
  <c r="AQ80" i="21"/>
  <c r="AO80" i="21"/>
  <c r="AN80" i="21"/>
  <c r="AM80" i="21"/>
  <c r="AK80" i="21"/>
  <c r="AJ80" i="21"/>
  <c r="AI80" i="21"/>
  <c r="AG80" i="21"/>
  <c r="AF80" i="21"/>
  <c r="AE80" i="21"/>
  <c r="AC80" i="21"/>
  <c r="AB80" i="21"/>
  <c r="AA80" i="21"/>
  <c r="Y80" i="21"/>
  <c r="X80" i="21"/>
  <c r="W80" i="21"/>
  <c r="U80" i="21"/>
  <c r="T80" i="21"/>
  <c r="S80" i="21"/>
  <c r="Q80" i="21"/>
  <c r="P80" i="21"/>
  <c r="O80" i="21"/>
  <c r="M80" i="21"/>
  <c r="L80" i="21"/>
  <c r="K80" i="21"/>
  <c r="I80" i="21"/>
  <c r="G80" i="21"/>
  <c r="E80" i="21"/>
  <c r="AQ79" i="21"/>
  <c r="AO79" i="21"/>
  <c r="AN79" i="21"/>
  <c r="AM79" i="21"/>
  <c r="AK79" i="21"/>
  <c r="AJ79" i="21"/>
  <c r="AI79" i="21"/>
  <c r="AG79" i="21"/>
  <c r="AF79" i="21"/>
  <c r="AE79" i="21"/>
  <c r="AC79" i="21"/>
  <c r="AB79" i="21"/>
  <c r="AA79" i="21"/>
  <c r="Y79" i="21"/>
  <c r="X79" i="21"/>
  <c r="W79" i="21"/>
  <c r="U79" i="21"/>
  <c r="T79" i="21"/>
  <c r="S79" i="21"/>
  <c r="Q79" i="21"/>
  <c r="P79" i="21"/>
  <c r="O79" i="21"/>
  <c r="M79" i="21"/>
  <c r="L79" i="21"/>
  <c r="K79" i="21"/>
  <c r="I79" i="21"/>
  <c r="G79" i="21"/>
  <c r="E79" i="21"/>
  <c r="AQ78" i="21"/>
  <c r="AO78" i="21"/>
  <c r="AN78" i="21"/>
  <c r="AM78" i="21"/>
  <c r="AK78" i="21"/>
  <c r="AJ78" i="21"/>
  <c r="AI78" i="21"/>
  <c r="AG78" i="21"/>
  <c r="AF78" i="21"/>
  <c r="AE78" i="21"/>
  <c r="AC78" i="21"/>
  <c r="AB78" i="21"/>
  <c r="AA78" i="21"/>
  <c r="Y78" i="21"/>
  <c r="X78" i="21"/>
  <c r="W78" i="21"/>
  <c r="U78" i="21"/>
  <c r="T78" i="21"/>
  <c r="S78" i="21"/>
  <c r="Q78" i="21"/>
  <c r="P78" i="21"/>
  <c r="O78" i="21"/>
  <c r="M78" i="21"/>
  <c r="L78" i="21"/>
  <c r="K78" i="21"/>
  <c r="I78" i="21"/>
  <c r="G78" i="21"/>
  <c r="E78" i="21"/>
  <c r="AQ77" i="21"/>
  <c r="AO77" i="21"/>
  <c r="AN77" i="21"/>
  <c r="AM77" i="21"/>
  <c r="AK77" i="21"/>
  <c r="AJ77" i="21"/>
  <c r="AI77" i="21"/>
  <c r="AG77" i="21"/>
  <c r="AF77" i="21"/>
  <c r="AE77" i="21"/>
  <c r="AC77" i="21"/>
  <c r="AB77" i="21"/>
  <c r="AA77" i="21"/>
  <c r="Y77" i="21"/>
  <c r="X77" i="21"/>
  <c r="W77" i="21"/>
  <c r="U77" i="21"/>
  <c r="T77" i="21"/>
  <c r="S77" i="21"/>
  <c r="Q77" i="21"/>
  <c r="P77" i="21"/>
  <c r="O77" i="21"/>
  <c r="M77" i="21"/>
  <c r="L77" i="21"/>
  <c r="K77" i="21"/>
  <c r="I77" i="21"/>
  <c r="G77" i="21"/>
  <c r="E77" i="21"/>
  <c r="AQ76" i="21"/>
  <c r="AO76" i="21"/>
  <c r="AN76" i="21"/>
  <c r="AM76" i="21"/>
  <c r="AK76" i="21"/>
  <c r="AJ76" i="21"/>
  <c r="AI76" i="21"/>
  <c r="AG76" i="21"/>
  <c r="AF76" i="21"/>
  <c r="AE76" i="21"/>
  <c r="AC76" i="21"/>
  <c r="AB76" i="21"/>
  <c r="AA76" i="21"/>
  <c r="Y76" i="21"/>
  <c r="X76" i="21"/>
  <c r="W76" i="21"/>
  <c r="U76" i="21"/>
  <c r="T76" i="21"/>
  <c r="S76" i="21"/>
  <c r="Q76" i="21"/>
  <c r="P76" i="21"/>
  <c r="O76" i="21"/>
  <c r="M76" i="21"/>
  <c r="L76" i="21"/>
  <c r="K76" i="21"/>
  <c r="I76" i="21"/>
  <c r="G76" i="21"/>
  <c r="E76" i="21"/>
  <c r="AQ75" i="21"/>
  <c r="AO75" i="21"/>
  <c r="AN75" i="21"/>
  <c r="AM75" i="21"/>
  <c r="AK75" i="21"/>
  <c r="AJ75" i="21"/>
  <c r="AI75" i="21"/>
  <c r="AG75" i="21"/>
  <c r="AF75" i="21"/>
  <c r="AE75" i="21"/>
  <c r="AC75" i="21"/>
  <c r="AB75" i="21"/>
  <c r="AA75" i="21"/>
  <c r="Y75" i="21"/>
  <c r="X75" i="21"/>
  <c r="W75" i="21"/>
  <c r="U75" i="21"/>
  <c r="T75" i="21"/>
  <c r="S75" i="21"/>
  <c r="Q75" i="21"/>
  <c r="P75" i="21"/>
  <c r="O75" i="21"/>
  <c r="M75" i="21"/>
  <c r="L75" i="21"/>
  <c r="K75" i="21"/>
  <c r="I75" i="21"/>
  <c r="G75" i="21"/>
  <c r="E75" i="21"/>
  <c r="AQ74" i="21"/>
  <c r="AO74" i="21"/>
  <c r="AN74" i="21"/>
  <c r="AM74" i="21"/>
  <c r="AK74" i="21"/>
  <c r="AJ74" i="21"/>
  <c r="AI74" i="21"/>
  <c r="AG74" i="21"/>
  <c r="AF74" i="21"/>
  <c r="AE74" i="21"/>
  <c r="AC74" i="21"/>
  <c r="AB74" i="21"/>
  <c r="AA74" i="21"/>
  <c r="Y74" i="21"/>
  <c r="X74" i="21"/>
  <c r="W74" i="21"/>
  <c r="U74" i="21"/>
  <c r="T74" i="21"/>
  <c r="S74" i="21"/>
  <c r="Q74" i="21"/>
  <c r="P74" i="21"/>
  <c r="O74" i="21"/>
  <c r="M74" i="21"/>
  <c r="L74" i="21"/>
  <c r="K74" i="21"/>
  <c r="I74" i="21"/>
  <c r="G74" i="21"/>
  <c r="E74" i="21"/>
  <c r="AQ73" i="21"/>
  <c r="AO73" i="21"/>
  <c r="AN73" i="21"/>
  <c r="AM73" i="21"/>
  <c r="AK73" i="21"/>
  <c r="AJ73" i="21"/>
  <c r="AI73" i="21"/>
  <c r="AG73" i="21"/>
  <c r="AF73" i="21"/>
  <c r="AE73" i="21"/>
  <c r="AC73" i="21"/>
  <c r="AB73" i="21"/>
  <c r="AA73" i="21"/>
  <c r="Y73" i="21"/>
  <c r="X73" i="21"/>
  <c r="W73" i="21"/>
  <c r="U73" i="21"/>
  <c r="T73" i="21"/>
  <c r="S73" i="21"/>
  <c r="Q73" i="21"/>
  <c r="P73" i="21"/>
  <c r="O73" i="21"/>
  <c r="M73" i="21"/>
  <c r="L73" i="21"/>
  <c r="K73" i="21"/>
  <c r="I73" i="21"/>
  <c r="G73" i="21"/>
  <c r="E73" i="21"/>
  <c r="AQ72" i="21"/>
  <c r="AO72" i="21"/>
  <c r="AN72" i="21"/>
  <c r="AM72" i="21"/>
  <c r="AK72" i="21"/>
  <c r="AJ72" i="21"/>
  <c r="AI72" i="21"/>
  <c r="AG72" i="21"/>
  <c r="AF72" i="21"/>
  <c r="AE72" i="21"/>
  <c r="AC72" i="21"/>
  <c r="AB72" i="21"/>
  <c r="AA72" i="21"/>
  <c r="Y72" i="21"/>
  <c r="X72" i="21"/>
  <c r="W72" i="21"/>
  <c r="U72" i="21"/>
  <c r="T72" i="21"/>
  <c r="S72" i="21"/>
  <c r="Q72" i="21"/>
  <c r="AP72" i="21" s="1"/>
  <c r="P72" i="21"/>
  <c r="O72" i="21"/>
  <c r="M72" i="21"/>
  <c r="L72" i="21"/>
  <c r="K72" i="21"/>
  <c r="I72" i="21"/>
  <c r="G72" i="21"/>
  <c r="E72" i="21"/>
  <c r="AQ71" i="21"/>
  <c r="AO71" i="21"/>
  <c r="AN71" i="21"/>
  <c r="AM71" i="21"/>
  <c r="AK71" i="21"/>
  <c r="AJ71" i="21"/>
  <c r="AI71" i="21"/>
  <c r="AG71" i="21"/>
  <c r="AF71" i="21"/>
  <c r="AE71" i="21"/>
  <c r="AC71" i="21"/>
  <c r="AB71" i="21"/>
  <c r="AA71" i="21"/>
  <c r="Y71" i="21"/>
  <c r="X71" i="21"/>
  <c r="W71" i="21"/>
  <c r="U71" i="21"/>
  <c r="T71" i="21"/>
  <c r="S71" i="21"/>
  <c r="Q71" i="21"/>
  <c r="P71" i="21"/>
  <c r="O71" i="21"/>
  <c r="M71" i="21"/>
  <c r="L71" i="21"/>
  <c r="K71" i="21"/>
  <c r="I71" i="21"/>
  <c r="G71" i="21"/>
  <c r="E71" i="21"/>
  <c r="AQ70" i="21"/>
  <c r="AO70" i="21"/>
  <c r="AN70" i="21"/>
  <c r="AM70" i="21"/>
  <c r="AK70" i="21"/>
  <c r="AJ70" i="21"/>
  <c r="AI70" i="21"/>
  <c r="AG70" i="21"/>
  <c r="AF70" i="21"/>
  <c r="AE70" i="21"/>
  <c r="AC70" i="21"/>
  <c r="AB70" i="21"/>
  <c r="AA70" i="21"/>
  <c r="Y70" i="21"/>
  <c r="X70" i="21"/>
  <c r="W70" i="21"/>
  <c r="U70" i="21"/>
  <c r="T70" i="21"/>
  <c r="S70" i="21"/>
  <c r="Q70" i="21"/>
  <c r="P70" i="21"/>
  <c r="O70" i="21"/>
  <c r="M70" i="21"/>
  <c r="L70" i="21"/>
  <c r="K70" i="21"/>
  <c r="I70" i="21"/>
  <c r="G70" i="21"/>
  <c r="E70" i="21"/>
  <c r="AQ69" i="21"/>
  <c r="AO69" i="21"/>
  <c r="AN69" i="21"/>
  <c r="AM69" i="21"/>
  <c r="AK69" i="21"/>
  <c r="AJ69" i="21"/>
  <c r="AI69" i="21"/>
  <c r="AG69" i="21"/>
  <c r="AF69" i="21"/>
  <c r="AE69" i="21"/>
  <c r="AC69" i="21"/>
  <c r="AB69" i="21"/>
  <c r="AA69" i="21"/>
  <c r="Y69" i="21"/>
  <c r="X69" i="21"/>
  <c r="W69" i="21"/>
  <c r="U69" i="21"/>
  <c r="T69" i="21"/>
  <c r="S69" i="21"/>
  <c r="Q69" i="21"/>
  <c r="P69" i="21"/>
  <c r="O69" i="21"/>
  <c r="M69" i="21"/>
  <c r="L69" i="21"/>
  <c r="K69" i="21"/>
  <c r="I69" i="21"/>
  <c r="G69" i="21"/>
  <c r="E69" i="21"/>
  <c r="AQ68" i="21"/>
  <c r="AO68" i="21"/>
  <c r="AN68" i="21"/>
  <c r="AM68" i="21"/>
  <c r="AK68" i="21"/>
  <c r="AJ68" i="21"/>
  <c r="AI68" i="21"/>
  <c r="AG68" i="21"/>
  <c r="AF68" i="21"/>
  <c r="AE68" i="21"/>
  <c r="AC68" i="21"/>
  <c r="AB68" i="21"/>
  <c r="AA68" i="21"/>
  <c r="Y68" i="21"/>
  <c r="X68" i="21"/>
  <c r="W68" i="21"/>
  <c r="U68" i="21"/>
  <c r="T68" i="21"/>
  <c r="S68" i="21"/>
  <c r="Q68" i="21"/>
  <c r="P68" i="21"/>
  <c r="O68" i="21"/>
  <c r="M68" i="21"/>
  <c r="L68" i="21"/>
  <c r="K68" i="21"/>
  <c r="I68" i="21"/>
  <c r="G68" i="21"/>
  <c r="E68" i="21"/>
  <c r="AQ67" i="21"/>
  <c r="AO67" i="21"/>
  <c r="AN67" i="21"/>
  <c r="AM67" i="21"/>
  <c r="AK67" i="21"/>
  <c r="AJ67" i="21"/>
  <c r="AI67" i="21"/>
  <c r="AG67" i="21"/>
  <c r="AF67" i="21"/>
  <c r="AE67" i="21"/>
  <c r="AC67" i="21"/>
  <c r="AB67" i="21"/>
  <c r="AA67" i="21"/>
  <c r="Y67" i="21"/>
  <c r="X67" i="21"/>
  <c r="W67" i="21"/>
  <c r="U67" i="21"/>
  <c r="T67" i="21"/>
  <c r="S67" i="21"/>
  <c r="Q67" i="21"/>
  <c r="P67" i="21"/>
  <c r="O67" i="21"/>
  <c r="M67" i="21"/>
  <c r="L67" i="21"/>
  <c r="K67" i="21"/>
  <c r="I67" i="21"/>
  <c r="G67" i="21"/>
  <c r="E67" i="21"/>
  <c r="AQ66" i="21"/>
  <c r="AO66" i="21"/>
  <c r="AN66" i="21"/>
  <c r="AM66" i="21"/>
  <c r="AK66" i="21"/>
  <c r="AJ66" i="21"/>
  <c r="AI66" i="21"/>
  <c r="AG66" i="21"/>
  <c r="AF66" i="21"/>
  <c r="AE66" i="21"/>
  <c r="AC66" i="21"/>
  <c r="AB66" i="21"/>
  <c r="AA66" i="21"/>
  <c r="Y66" i="21"/>
  <c r="X66" i="21"/>
  <c r="W66" i="21"/>
  <c r="U66" i="21"/>
  <c r="T66" i="21"/>
  <c r="S66" i="21"/>
  <c r="Q66" i="21"/>
  <c r="P66" i="21"/>
  <c r="O66" i="21"/>
  <c r="M66" i="21"/>
  <c r="L66" i="21"/>
  <c r="K66" i="21"/>
  <c r="I66" i="21"/>
  <c r="G66" i="21"/>
  <c r="E66" i="21"/>
  <c r="AQ65" i="21"/>
  <c r="AO65" i="21"/>
  <c r="AN65" i="21"/>
  <c r="AM65" i="21"/>
  <c r="AK65" i="21"/>
  <c r="AJ65" i="21"/>
  <c r="AI65" i="21"/>
  <c r="AG65" i="21"/>
  <c r="AF65" i="21"/>
  <c r="AE65" i="21"/>
  <c r="AC65" i="21"/>
  <c r="AB65" i="21"/>
  <c r="AA65" i="21"/>
  <c r="Y65" i="21"/>
  <c r="X65" i="21"/>
  <c r="W65" i="21"/>
  <c r="U65" i="21"/>
  <c r="T65" i="21"/>
  <c r="S65" i="21"/>
  <c r="Q65" i="21"/>
  <c r="P65" i="21"/>
  <c r="O65" i="21"/>
  <c r="M65" i="21"/>
  <c r="L65" i="21"/>
  <c r="K65" i="21"/>
  <c r="I65" i="21"/>
  <c r="G65" i="21"/>
  <c r="E65" i="21"/>
  <c r="AQ64" i="21"/>
  <c r="AO64" i="21"/>
  <c r="AN64" i="21"/>
  <c r="AM64" i="21"/>
  <c r="AK64" i="21"/>
  <c r="AJ64" i="21"/>
  <c r="AI64" i="21"/>
  <c r="AG64" i="21"/>
  <c r="AF64" i="21"/>
  <c r="AE64" i="21"/>
  <c r="AC64" i="21"/>
  <c r="AB64" i="21"/>
  <c r="AA64" i="21"/>
  <c r="Y64" i="21"/>
  <c r="X64" i="21"/>
  <c r="W64" i="21"/>
  <c r="U64" i="21"/>
  <c r="T64" i="21"/>
  <c r="S64" i="21"/>
  <c r="Q64" i="21"/>
  <c r="P64" i="21"/>
  <c r="O64" i="21"/>
  <c r="M64" i="21"/>
  <c r="L64" i="21"/>
  <c r="K64" i="21"/>
  <c r="I64" i="21"/>
  <c r="G64" i="21"/>
  <c r="E64" i="21"/>
  <c r="AQ63" i="21"/>
  <c r="AO63" i="21"/>
  <c r="AN63" i="21"/>
  <c r="AM63" i="21"/>
  <c r="AK63" i="21"/>
  <c r="AJ63" i="21"/>
  <c r="AI63" i="21"/>
  <c r="AG63" i="21"/>
  <c r="AF63" i="21"/>
  <c r="AE63" i="21"/>
  <c r="AC63" i="21"/>
  <c r="AB63" i="21"/>
  <c r="AA63" i="21"/>
  <c r="Y63" i="21"/>
  <c r="X63" i="21"/>
  <c r="W63" i="21"/>
  <c r="U63" i="21"/>
  <c r="T63" i="21"/>
  <c r="S63" i="21"/>
  <c r="Q63" i="21"/>
  <c r="P63" i="21"/>
  <c r="O63" i="21"/>
  <c r="M63" i="21"/>
  <c r="L63" i="21"/>
  <c r="K63" i="21"/>
  <c r="I63" i="21"/>
  <c r="G63" i="21"/>
  <c r="E63" i="21"/>
  <c r="AQ62" i="21"/>
  <c r="AO62" i="21"/>
  <c r="AN62" i="21"/>
  <c r="AM62" i="21"/>
  <c r="AK62" i="21"/>
  <c r="AJ62" i="21"/>
  <c r="AI62" i="21"/>
  <c r="AG62" i="21"/>
  <c r="AF62" i="21"/>
  <c r="AE62" i="21"/>
  <c r="AC62" i="21"/>
  <c r="AB62" i="21"/>
  <c r="AA62" i="21"/>
  <c r="Y62" i="21"/>
  <c r="X62" i="21"/>
  <c r="W62" i="21"/>
  <c r="U62" i="21"/>
  <c r="T62" i="21"/>
  <c r="S62" i="21"/>
  <c r="Q62" i="21"/>
  <c r="P62" i="21"/>
  <c r="O62" i="21"/>
  <c r="M62" i="21"/>
  <c r="L62" i="21"/>
  <c r="K62" i="21"/>
  <c r="I62" i="21"/>
  <c r="G62" i="21"/>
  <c r="E62" i="21"/>
  <c r="AQ61" i="21"/>
  <c r="AO61" i="21"/>
  <c r="AN61" i="21"/>
  <c r="AM61" i="21"/>
  <c r="AK61" i="21"/>
  <c r="AJ61" i="21"/>
  <c r="AI61" i="21"/>
  <c r="AG61" i="21"/>
  <c r="AF61" i="21"/>
  <c r="AE61" i="21"/>
  <c r="AC61" i="21"/>
  <c r="AB61" i="21"/>
  <c r="AA61" i="21"/>
  <c r="Y61" i="21"/>
  <c r="X61" i="21"/>
  <c r="W61" i="21"/>
  <c r="U61" i="21"/>
  <c r="T61" i="21"/>
  <c r="S61" i="21"/>
  <c r="Q61" i="21"/>
  <c r="P61" i="21"/>
  <c r="O61" i="21"/>
  <c r="M61" i="21"/>
  <c r="L61" i="21"/>
  <c r="K61" i="21"/>
  <c r="I61" i="21"/>
  <c r="G61" i="21"/>
  <c r="E61" i="21"/>
  <c r="AQ60" i="21"/>
  <c r="AO60" i="21"/>
  <c r="AN60" i="21"/>
  <c r="AM60" i="21"/>
  <c r="AK60" i="21"/>
  <c r="AJ60" i="21"/>
  <c r="AI60" i="21"/>
  <c r="AG60" i="21"/>
  <c r="AF60" i="21"/>
  <c r="AE60" i="21"/>
  <c r="AC60" i="21"/>
  <c r="AB60" i="21"/>
  <c r="AA60" i="21"/>
  <c r="Y60" i="21"/>
  <c r="X60" i="21"/>
  <c r="W60" i="21"/>
  <c r="U60" i="21"/>
  <c r="T60" i="21"/>
  <c r="S60" i="21"/>
  <c r="Q60" i="21"/>
  <c r="P60" i="21"/>
  <c r="O60" i="21"/>
  <c r="M60" i="21"/>
  <c r="L60" i="21"/>
  <c r="K60" i="21"/>
  <c r="I60" i="21"/>
  <c r="G60" i="21"/>
  <c r="E60" i="21"/>
  <c r="AQ59" i="21"/>
  <c r="AO59" i="21"/>
  <c r="AN59" i="21"/>
  <c r="AM59" i="21"/>
  <c r="AK59" i="21"/>
  <c r="AJ59" i="21"/>
  <c r="AI59" i="21"/>
  <c r="AG59" i="21"/>
  <c r="AF59" i="21"/>
  <c r="AE59" i="21"/>
  <c r="AC59" i="21"/>
  <c r="AB59" i="21"/>
  <c r="AA59" i="21"/>
  <c r="Y59" i="21"/>
  <c r="X59" i="21"/>
  <c r="W59" i="21"/>
  <c r="U59" i="21"/>
  <c r="T59" i="21"/>
  <c r="S59" i="21"/>
  <c r="Q59" i="21"/>
  <c r="P59" i="21"/>
  <c r="O59" i="21"/>
  <c r="M59" i="21"/>
  <c r="L59" i="21"/>
  <c r="K59" i="21"/>
  <c r="I59" i="21"/>
  <c r="G59" i="21"/>
  <c r="E59" i="21"/>
  <c r="AQ58" i="21"/>
  <c r="AO58" i="21"/>
  <c r="AN58" i="21"/>
  <c r="AM58" i="21"/>
  <c r="AK58" i="21"/>
  <c r="AJ58" i="21"/>
  <c r="AI58" i="21"/>
  <c r="AG58" i="21"/>
  <c r="AF58" i="21"/>
  <c r="AE58" i="21"/>
  <c r="AC58" i="21"/>
  <c r="AB58" i="21"/>
  <c r="AA58" i="21"/>
  <c r="Y58" i="21"/>
  <c r="X58" i="21"/>
  <c r="W58" i="21"/>
  <c r="U58" i="21"/>
  <c r="T58" i="21"/>
  <c r="S58" i="21"/>
  <c r="Q58" i="21"/>
  <c r="P58" i="21"/>
  <c r="O58" i="21"/>
  <c r="M58" i="21"/>
  <c r="L58" i="21"/>
  <c r="K58" i="21"/>
  <c r="I58" i="21"/>
  <c r="G58" i="21"/>
  <c r="E58" i="21"/>
  <c r="AQ57" i="21"/>
  <c r="AO57" i="21"/>
  <c r="AN57" i="21"/>
  <c r="AM57" i="21"/>
  <c r="AK57" i="21"/>
  <c r="AJ57" i="21"/>
  <c r="AI57" i="21"/>
  <c r="AG57" i="21"/>
  <c r="AF57" i="21"/>
  <c r="AE57" i="21"/>
  <c r="AC57" i="21"/>
  <c r="AB57" i="21"/>
  <c r="AA57" i="21"/>
  <c r="Y57" i="21"/>
  <c r="X57" i="21"/>
  <c r="W57" i="21"/>
  <c r="U57" i="21"/>
  <c r="T57" i="21"/>
  <c r="S57" i="21"/>
  <c r="Q57" i="21"/>
  <c r="P57" i="21"/>
  <c r="O57" i="21"/>
  <c r="M57" i="21"/>
  <c r="L57" i="21"/>
  <c r="K57" i="21"/>
  <c r="I57" i="21"/>
  <c r="G57" i="21"/>
  <c r="E57" i="21"/>
  <c r="AQ56" i="21"/>
  <c r="AO56" i="21"/>
  <c r="AN56" i="21"/>
  <c r="AM56" i="21"/>
  <c r="AK56" i="21"/>
  <c r="AJ56" i="21"/>
  <c r="AI56" i="21"/>
  <c r="AG56" i="21"/>
  <c r="AF56" i="21"/>
  <c r="AE56" i="21"/>
  <c r="AC56" i="21"/>
  <c r="AB56" i="21"/>
  <c r="AA56" i="21"/>
  <c r="Y56" i="21"/>
  <c r="X56" i="21"/>
  <c r="W56" i="21"/>
  <c r="U56" i="21"/>
  <c r="T56" i="21"/>
  <c r="S56" i="21"/>
  <c r="Q56" i="21"/>
  <c r="P56" i="21"/>
  <c r="O56" i="21"/>
  <c r="M56" i="21"/>
  <c r="L56" i="21"/>
  <c r="K56" i="21"/>
  <c r="I56" i="21"/>
  <c r="G56" i="21"/>
  <c r="E56" i="21"/>
  <c r="AQ55" i="21"/>
  <c r="AO55" i="21"/>
  <c r="AN55" i="21"/>
  <c r="AM55" i="21"/>
  <c r="AK55" i="21"/>
  <c r="AJ55" i="21"/>
  <c r="AI55" i="21"/>
  <c r="AG55" i="21"/>
  <c r="AF55" i="21"/>
  <c r="AE55" i="21"/>
  <c r="AC55" i="21"/>
  <c r="AB55" i="21"/>
  <c r="AA55" i="21"/>
  <c r="Y55" i="21"/>
  <c r="X55" i="21"/>
  <c r="W55" i="21"/>
  <c r="U55" i="21"/>
  <c r="T55" i="21"/>
  <c r="S55" i="21"/>
  <c r="Q55" i="21"/>
  <c r="P55" i="21"/>
  <c r="O55" i="21"/>
  <c r="M55" i="21"/>
  <c r="L55" i="21"/>
  <c r="K55" i="21"/>
  <c r="I55" i="21"/>
  <c r="G55" i="21"/>
  <c r="E55" i="21"/>
  <c r="AQ54" i="21"/>
  <c r="AO54" i="21"/>
  <c r="AN54" i="21"/>
  <c r="AM54" i="21"/>
  <c r="AK54" i="21"/>
  <c r="AJ54" i="21"/>
  <c r="AI54" i="21"/>
  <c r="AG54" i="21"/>
  <c r="AF54" i="21"/>
  <c r="AE54" i="21"/>
  <c r="AC54" i="21"/>
  <c r="AB54" i="21"/>
  <c r="AA54" i="21"/>
  <c r="Y54" i="21"/>
  <c r="X54" i="21"/>
  <c r="W54" i="21"/>
  <c r="U54" i="21"/>
  <c r="T54" i="21"/>
  <c r="S54" i="21"/>
  <c r="Q54" i="21"/>
  <c r="P54" i="21"/>
  <c r="O54" i="21"/>
  <c r="M54" i="21"/>
  <c r="L54" i="21"/>
  <c r="K54" i="21"/>
  <c r="I54" i="21"/>
  <c r="G54" i="21"/>
  <c r="E54" i="21"/>
  <c r="AQ53" i="21"/>
  <c r="AO53" i="21"/>
  <c r="AN53" i="21"/>
  <c r="AM53" i="21"/>
  <c r="AK53" i="21"/>
  <c r="AJ53" i="21"/>
  <c r="AI53" i="21"/>
  <c r="AG53" i="21"/>
  <c r="AF53" i="21"/>
  <c r="AE53" i="21"/>
  <c r="AC53" i="21"/>
  <c r="AB53" i="21"/>
  <c r="AA53" i="21"/>
  <c r="Y53" i="21"/>
  <c r="X53" i="21"/>
  <c r="W53" i="21"/>
  <c r="U53" i="21"/>
  <c r="T53" i="21"/>
  <c r="S53" i="21"/>
  <c r="Q53" i="21"/>
  <c r="P53" i="21"/>
  <c r="O53" i="21"/>
  <c r="M53" i="21"/>
  <c r="L53" i="21"/>
  <c r="K53" i="21"/>
  <c r="I53" i="21"/>
  <c r="G53" i="21"/>
  <c r="E53" i="21"/>
  <c r="AQ52" i="21"/>
  <c r="AO52" i="21"/>
  <c r="AN52" i="21"/>
  <c r="AM52" i="21"/>
  <c r="AK52" i="21"/>
  <c r="AJ52" i="21"/>
  <c r="AI52" i="21"/>
  <c r="AG52" i="21"/>
  <c r="AF52" i="21"/>
  <c r="AE52" i="21"/>
  <c r="AC52" i="21"/>
  <c r="AB52" i="21"/>
  <c r="AA52" i="21"/>
  <c r="Y52" i="21"/>
  <c r="X52" i="21"/>
  <c r="W52" i="21"/>
  <c r="U52" i="21"/>
  <c r="T52" i="21"/>
  <c r="S52" i="21"/>
  <c r="Q52" i="21"/>
  <c r="P52" i="21"/>
  <c r="O52" i="21"/>
  <c r="M52" i="21"/>
  <c r="L52" i="21"/>
  <c r="K52" i="21"/>
  <c r="I52" i="21"/>
  <c r="G52" i="21"/>
  <c r="E52" i="21"/>
  <c r="AQ51" i="21"/>
  <c r="AO51" i="21"/>
  <c r="AN51" i="21"/>
  <c r="AM51" i="21"/>
  <c r="AK51" i="21"/>
  <c r="AJ51" i="21"/>
  <c r="AI51" i="21"/>
  <c r="AG51" i="21"/>
  <c r="AF51" i="21"/>
  <c r="AE51" i="21"/>
  <c r="AC51" i="21"/>
  <c r="AB51" i="21"/>
  <c r="AA51" i="21"/>
  <c r="Y51" i="21"/>
  <c r="X51" i="21"/>
  <c r="W51" i="21"/>
  <c r="U51" i="21"/>
  <c r="T51" i="21"/>
  <c r="S51" i="21"/>
  <c r="Q51" i="21"/>
  <c r="P51" i="21"/>
  <c r="O51" i="21"/>
  <c r="M51" i="21"/>
  <c r="L51" i="21"/>
  <c r="K51" i="21"/>
  <c r="I51" i="21"/>
  <c r="G51" i="21"/>
  <c r="E51" i="21"/>
  <c r="AQ50" i="21"/>
  <c r="AO50" i="21"/>
  <c r="AN50" i="21"/>
  <c r="AM50" i="21"/>
  <c r="AK50" i="21"/>
  <c r="AJ50" i="21"/>
  <c r="AI50" i="21"/>
  <c r="AG50" i="21"/>
  <c r="AF50" i="21"/>
  <c r="AE50" i="21"/>
  <c r="AC50" i="21"/>
  <c r="AB50" i="21"/>
  <c r="AA50" i="21"/>
  <c r="Y50" i="21"/>
  <c r="X50" i="21"/>
  <c r="W50" i="21"/>
  <c r="U50" i="21"/>
  <c r="T50" i="21"/>
  <c r="S50" i="21"/>
  <c r="Q50" i="21"/>
  <c r="P50" i="21"/>
  <c r="O50" i="21"/>
  <c r="M50" i="21"/>
  <c r="L50" i="21"/>
  <c r="K50" i="21"/>
  <c r="I50" i="21"/>
  <c r="G50" i="21"/>
  <c r="E50" i="21"/>
  <c r="AQ49" i="21"/>
  <c r="AO49" i="21"/>
  <c r="AN49" i="21"/>
  <c r="AM49" i="21"/>
  <c r="AK49" i="21"/>
  <c r="AJ49" i="21"/>
  <c r="AI49" i="21"/>
  <c r="AG49" i="21"/>
  <c r="AF49" i="21"/>
  <c r="AE49" i="21"/>
  <c r="AC49" i="21"/>
  <c r="AB49" i="21"/>
  <c r="AA49" i="21"/>
  <c r="Y49" i="21"/>
  <c r="X49" i="21"/>
  <c r="W49" i="21"/>
  <c r="U49" i="21"/>
  <c r="T49" i="21"/>
  <c r="S49" i="21"/>
  <c r="Q49" i="21"/>
  <c r="P49" i="21"/>
  <c r="O49" i="21"/>
  <c r="M49" i="21"/>
  <c r="L49" i="21"/>
  <c r="K49" i="21"/>
  <c r="I49" i="21"/>
  <c r="G49" i="21"/>
  <c r="E49" i="21"/>
  <c r="AQ48" i="21"/>
  <c r="AO48" i="21"/>
  <c r="AN48" i="21"/>
  <c r="AM48" i="21"/>
  <c r="AK48" i="21"/>
  <c r="AJ48" i="21"/>
  <c r="AI48" i="21"/>
  <c r="AG48" i="21"/>
  <c r="AF48" i="21"/>
  <c r="AE48" i="21"/>
  <c r="AC48" i="21"/>
  <c r="AB48" i="21"/>
  <c r="AA48" i="21"/>
  <c r="Y48" i="21"/>
  <c r="X48" i="21"/>
  <c r="W48" i="21"/>
  <c r="U48" i="21"/>
  <c r="T48" i="21"/>
  <c r="S48" i="21"/>
  <c r="Q48" i="21"/>
  <c r="P48" i="21"/>
  <c r="O48" i="21"/>
  <c r="M48" i="21"/>
  <c r="L48" i="21"/>
  <c r="K48" i="21"/>
  <c r="I48" i="21"/>
  <c r="G48" i="21"/>
  <c r="E48" i="21"/>
  <c r="AQ47" i="21"/>
  <c r="AO47" i="21"/>
  <c r="AN47" i="21"/>
  <c r="AM47" i="21"/>
  <c r="AK47" i="21"/>
  <c r="AJ47" i="21"/>
  <c r="AI47" i="21"/>
  <c r="AG47" i="21"/>
  <c r="AF47" i="21"/>
  <c r="AE47" i="21"/>
  <c r="AC47" i="21"/>
  <c r="AB47" i="21"/>
  <c r="AA47" i="21"/>
  <c r="Y47" i="21"/>
  <c r="X47" i="21"/>
  <c r="W47" i="21"/>
  <c r="U47" i="21"/>
  <c r="T47" i="21"/>
  <c r="S47" i="21"/>
  <c r="Q47" i="21"/>
  <c r="P47" i="21"/>
  <c r="O47" i="21"/>
  <c r="M47" i="21"/>
  <c r="L47" i="21"/>
  <c r="K47" i="21"/>
  <c r="I47" i="21"/>
  <c r="G47" i="21"/>
  <c r="E47" i="21"/>
  <c r="AQ46" i="21"/>
  <c r="AO46" i="21"/>
  <c r="AN46" i="21"/>
  <c r="AM46" i="21"/>
  <c r="AK46" i="21"/>
  <c r="AJ46" i="21"/>
  <c r="AI46" i="21"/>
  <c r="AG46" i="21"/>
  <c r="AF46" i="21"/>
  <c r="AE46" i="21"/>
  <c r="AC46" i="21"/>
  <c r="AB46" i="21"/>
  <c r="AA46" i="21"/>
  <c r="Y46" i="21"/>
  <c r="X46" i="21"/>
  <c r="W46" i="21"/>
  <c r="U46" i="21"/>
  <c r="T46" i="21"/>
  <c r="S46" i="21"/>
  <c r="Q46" i="21"/>
  <c r="P46" i="21"/>
  <c r="O46" i="21"/>
  <c r="M46" i="21"/>
  <c r="L46" i="21"/>
  <c r="K46" i="21"/>
  <c r="I46" i="21"/>
  <c r="G46" i="21"/>
  <c r="E46" i="21"/>
  <c r="AQ45" i="21"/>
  <c r="AO45" i="21"/>
  <c r="AN45" i="21"/>
  <c r="AM45" i="21"/>
  <c r="AK45" i="21"/>
  <c r="AJ45" i="21"/>
  <c r="AI45" i="21"/>
  <c r="AG45" i="21"/>
  <c r="AF45" i="21"/>
  <c r="AE45" i="21"/>
  <c r="AC45" i="21"/>
  <c r="AB45" i="21"/>
  <c r="AA45" i="21"/>
  <c r="Y45" i="21"/>
  <c r="X45" i="21"/>
  <c r="W45" i="21"/>
  <c r="U45" i="21"/>
  <c r="T45" i="21"/>
  <c r="S45" i="21"/>
  <c r="Q45" i="21"/>
  <c r="P45" i="21"/>
  <c r="O45" i="21"/>
  <c r="M45" i="21"/>
  <c r="L45" i="21"/>
  <c r="K45" i="21"/>
  <c r="I45" i="21"/>
  <c r="G45" i="21"/>
  <c r="E45" i="21"/>
  <c r="AQ44" i="21"/>
  <c r="AO44" i="21"/>
  <c r="AN44" i="21"/>
  <c r="AM44" i="21"/>
  <c r="AK44" i="21"/>
  <c r="AJ44" i="21"/>
  <c r="AI44" i="21"/>
  <c r="AG44" i="21"/>
  <c r="AF44" i="21"/>
  <c r="AE44" i="21"/>
  <c r="AC44" i="21"/>
  <c r="AB44" i="21"/>
  <c r="AA44" i="21"/>
  <c r="Y44" i="21"/>
  <c r="X44" i="21"/>
  <c r="W44" i="21"/>
  <c r="U44" i="21"/>
  <c r="T44" i="21"/>
  <c r="S44" i="21"/>
  <c r="Q44" i="21"/>
  <c r="P44" i="21"/>
  <c r="O44" i="21"/>
  <c r="M44" i="21"/>
  <c r="L44" i="21"/>
  <c r="K44" i="21"/>
  <c r="I44" i="21"/>
  <c r="G44" i="21"/>
  <c r="E44" i="21"/>
  <c r="AQ43" i="21"/>
  <c r="AO43" i="21"/>
  <c r="AN43" i="21"/>
  <c r="AM43" i="21"/>
  <c r="AK43" i="21"/>
  <c r="AJ43" i="21"/>
  <c r="AI43" i="21"/>
  <c r="AG43" i="21"/>
  <c r="AF43" i="21"/>
  <c r="AE43" i="21"/>
  <c r="AC43" i="21"/>
  <c r="AB43" i="21"/>
  <c r="AA43" i="21"/>
  <c r="Y43" i="21"/>
  <c r="X43" i="21"/>
  <c r="W43" i="21"/>
  <c r="U43" i="21"/>
  <c r="T43" i="21"/>
  <c r="S43" i="21"/>
  <c r="Q43" i="21"/>
  <c r="P43" i="21"/>
  <c r="O43" i="21"/>
  <c r="M43" i="21"/>
  <c r="L43" i="21"/>
  <c r="K43" i="21"/>
  <c r="I43" i="21"/>
  <c r="G43" i="21"/>
  <c r="E43" i="21"/>
  <c r="AQ42" i="21"/>
  <c r="AO42" i="21"/>
  <c r="AN42" i="21"/>
  <c r="AM42" i="21"/>
  <c r="AK42" i="21"/>
  <c r="AJ42" i="21"/>
  <c r="AI42" i="21"/>
  <c r="AG42" i="21"/>
  <c r="AF42" i="21"/>
  <c r="AE42" i="21"/>
  <c r="AC42" i="21"/>
  <c r="AB42" i="21"/>
  <c r="AA42" i="21"/>
  <c r="Y42" i="21"/>
  <c r="X42" i="21"/>
  <c r="W42" i="21"/>
  <c r="U42" i="21"/>
  <c r="T42" i="21"/>
  <c r="S42" i="21"/>
  <c r="Q42" i="21"/>
  <c r="P42" i="21"/>
  <c r="O42" i="21"/>
  <c r="M42" i="21"/>
  <c r="L42" i="21"/>
  <c r="K42" i="21"/>
  <c r="I42" i="21"/>
  <c r="G42" i="21"/>
  <c r="E42" i="21"/>
  <c r="AQ41" i="21"/>
  <c r="AO41" i="21"/>
  <c r="AN41" i="21"/>
  <c r="AM41" i="21"/>
  <c r="AK41" i="21"/>
  <c r="AJ41" i="21"/>
  <c r="AI41" i="21"/>
  <c r="AG41" i="21"/>
  <c r="AF41" i="21"/>
  <c r="AE41" i="21"/>
  <c r="AC41" i="21"/>
  <c r="AB41" i="21"/>
  <c r="AA41" i="21"/>
  <c r="Y41" i="21"/>
  <c r="X41" i="21"/>
  <c r="W41" i="21"/>
  <c r="U41" i="21"/>
  <c r="T41" i="21"/>
  <c r="S41" i="21"/>
  <c r="Q41" i="21"/>
  <c r="P41" i="21"/>
  <c r="O41" i="21"/>
  <c r="M41" i="21"/>
  <c r="L41" i="21"/>
  <c r="K41" i="21"/>
  <c r="I41" i="21"/>
  <c r="G41" i="21"/>
  <c r="E41" i="21"/>
  <c r="AQ40" i="21"/>
  <c r="AO40" i="21"/>
  <c r="AN40" i="21"/>
  <c r="AM40" i="21"/>
  <c r="AK40" i="21"/>
  <c r="AJ40" i="21"/>
  <c r="AI40" i="21"/>
  <c r="AG40" i="21"/>
  <c r="AF40" i="21"/>
  <c r="AE40" i="21"/>
  <c r="AC40" i="21"/>
  <c r="AB40" i="21"/>
  <c r="AA40" i="21"/>
  <c r="Y40" i="21"/>
  <c r="X40" i="21"/>
  <c r="W40" i="21"/>
  <c r="U40" i="21"/>
  <c r="T40" i="21"/>
  <c r="S40" i="21"/>
  <c r="Q40" i="21"/>
  <c r="P40" i="21"/>
  <c r="O40" i="21"/>
  <c r="M40" i="21"/>
  <c r="L40" i="21"/>
  <c r="K40" i="21"/>
  <c r="I40" i="21"/>
  <c r="G40" i="21"/>
  <c r="E40" i="21"/>
  <c r="AQ39" i="21"/>
  <c r="AO39" i="21"/>
  <c r="AN39" i="21"/>
  <c r="AM39" i="21"/>
  <c r="AK39" i="21"/>
  <c r="AJ39" i="21"/>
  <c r="AI39" i="21"/>
  <c r="AG39" i="21"/>
  <c r="AF39" i="21"/>
  <c r="AE39" i="21"/>
  <c r="AC39" i="21"/>
  <c r="AB39" i="21"/>
  <c r="AA39" i="21"/>
  <c r="Y39" i="21"/>
  <c r="X39" i="21"/>
  <c r="W39" i="21"/>
  <c r="U39" i="21"/>
  <c r="T39" i="21"/>
  <c r="S39" i="21"/>
  <c r="Q39" i="21"/>
  <c r="P39" i="21"/>
  <c r="O39" i="21"/>
  <c r="M39" i="21"/>
  <c r="L39" i="21"/>
  <c r="K39" i="21"/>
  <c r="I39" i="21"/>
  <c r="G39" i="21"/>
  <c r="E39" i="21"/>
  <c r="AQ38" i="21"/>
  <c r="AO38" i="21"/>
  <c r="AN38" i="21"/>
  <c r="AM38" i="21"/>
  <c r="AK38" i="21"/>
  <c r="AJ38" i="21"/>
  <c r="AI38" i="21"/>
  <c r="AG38" i="21"/>
  <c r="AF38" i="21"/>
  <c r="AE38" i="21"/>
  <c r="AC38" i="21"/>
  <c r="AB38" i="21"/>
  <c r="AA38" i="21"/>
  <c r="Y38" i="21"/>
  <c r="X38" i="21"/>
  <c r="W38" i="21"/>
  <c r="U38" i="21"/>
  <c r="T38" i="21"/>
  <c r="S38" i="21"/>
  <c r="Q38" i="21"/>
  <c r="P38" i="21"/>
  <c r="O38" i="21"/>
  <c r="M38" i="21"/>
  <c r="L38" i="21"/>
  <c r="K38" i="21"/>
  <c r="I38" i="21"/>
  <c r="G38" i="21"/>
  <c r="E38" i="21"/>
  <c r="AQ37" i="21"/>
  <c r="AO37" i="21"/>
  <c r="AN37" i="21"/>
  <c r="AM37" i="21"/>
  <c r="AK37" i="21"/>
  <c r="AJ37" i="21"/>
  <c r="AI37" i="21"/>
  <c r="AG37" i="21"/>
  <c r="AF37" i="21"/>
  <c r="AE37" i="21"/>
  <c r="AC37" i="21"/>
  <c r="AB37" i="21"/>
  <c r="AA37" i="21"/>
  <c r="Y37" i="21"/>
  <c r="X37" i="21"/>
  <c r="W37" i="21"/>
  <c r="U37" i="21"/>
  <c r="T37" i="21"/>
  <c r="S37" i="21"/>
  <c r="Q37" i="21"/>
  <c r="P37" i="21"/>
  <c r="O37" i="21"/>
  <c r="M37" i="21"/>
  <c r="L37" i="21"/>
  <c r="K37" i="21"/>
  <c r="I37" i="21"/>
  <c r="G37" i="21"/>
  <c r="E37" i="21"/>
  <c r="AQ36" i="21"/>
  <c r="AO36" i="21"/>
  <c r="AN36" i="21"/>
  <c r="AM36" i="21"/>
  <c r="AK36" i="21"/>
  <c r="AJ36" i="21"/>
  <c r="AI36" i="21"/>
  <c r="AG36" i="21"/>
  <c r="AF36" i="21"/>
  <c r="AE36" i="21"/>
  <c r="AC36" i="21"/>
  <c r="AB36" i="21"/>
  <c r="AA36" i="21"/>
  <c r="Y36" i="21"/>
  <c r="X36" i="21"/>
  <c r="W36" i="21"/>
  <c r="U36" i="21"/>
  <c r="T36" i="21"/>
  <c r="S36" i="21"/>
  <c r="Q36" i="21"/>
  <c r="P36" i="21"/>
  <c r="O36" i="21"/>
  <c r="M36" i="21"/>
  <c r="L36" i="21"/>
  <c r="K36" i="21"/>
  <c r="I36" i="21"/>
  <c r="G36" i="21"/>
  <c r="E36" i="21"/>
  <c r="AQ35" i="21"/>
  <c r="AO35" i="21"/>
  <c r="AN35" i="21"/>
  <c r="AM35" i="21"/>
  <c r="AK35" i="21"/>
  <c r="AJ35" i="21"/>
  <c r="AI35" i="21"/>
  <c r="AG35" i="21"/>
  <c r="AF35" i="21"/>
  <c r="AE35" i="21"/>
  <c r="AC35" i="21"/>
  <c r="AB35" i="21"/>
  <c r="AA35" i="21"/>
  <c r="Y35" i="21"/>
  <c r="X35" i="21"/>
  <c r="W35" i="21"/>
  <c r="U35" i="21"/>
  <c r="T35" i="21"/>
  <c r="S35" i="21"/>
  <c r="Q35" i="21"/>
  <c r="P35" i="21"/>
  <c r="O35" i="21"/>
  <c r="M35" i="21"/>
  <c r="L35" i="21"/>
  <c r="K35" i="21"/>
  <c r="I35" i="21"/>
  <c r="G35" i="21"/>
  <c r="E35" i="21"/>
  <c r="AQ34" i="21"/>
  <c r="AO34" i="21"/>
  <c r="AN34" i="21"/>
  <c r="AM34" i="21"/>
  <c r="AK34" i="21"/>
  <c r="AJ34" i="21"/>
  <c r="AI34" i="21"/>
  <c r="AG34" i="21"/>
  <c r="AF34" i="21"/>
  <c r="AE34" i="21"/>
  <c r="AC34" i="21"/>
  <c r="AB34" i="21"/>
  <c r="AA34" i="21"/>
  <c r="Y34" i="21"/>
  <c r="X34" i="21"/>
  <c r="W34" i="21"/>
  <c r="U34" i="21"/>
  <c r="T34" i="21"/>
  <c r="S34" i="21"/>
  <c r="Q34" i="21"/>
  <c r="P34" i="21"/>
  <c r="O34" i="21"/>
  <c r="M34" i="21"/>
  <c r="L34" i="21"/>
  <c r="K34" i="21"/>
  <c r="I34" i="21"/>
  <c r="G34" i="21"/>
  <c r="E34" i="21"/>
  <c r="AQ33" i="21"/>
  <c r="AO33" i="21"/>
  <c r="AN33" i="21"/>
  <c r="AM33" i="21"/>
  <c r="AK33" i="21"/>
  <c r="AJ33" i="21"/>
  <c r="AI33" i="21"/>
  <c r="AG33" i="21"/>
  <c r="AF33" i="21"/>
  <c r="AE33" i="21"/>
  <c r="AC33" i="21"/>
  <c r="AB33" i="21"/>
  <c r="AA33" i="21"/>
  <c r="Y33" i="21"/>
  <c r="X33" i="21"/>
  <c r="W33" i="21"/>
  <c r="U33" i="21"/>
  <c r="T33" i="21"/>
  <c r="S33" i="21"/>
  <c r="Q33" i="21"/>
  <c r="P33" i="21"/>
  <c r="O33" i="21"/>
  <c r="M33" i="21"/>
  <c r="L33" i="21"/>
  <c r="K33" i="21"/>
  <c r="I33" i="21"/>
  <c r="G33" i="21"/>
  <c r="E33" i="21"/>
  <c r="AQ32" i="21"/>
  <c r="AO32" i="21"/>
  <c r="AN32" i="21"/>
  <c r="AM32" i="21"/>
  <c r="AK32" i="21"/>
  <c r="AJ32" i="21"/>
  <c r="AI32" i="21"/>
  <c r="AG32" i="21"/>
  <c r="AF32" i="21"/>
  <c r="AE32" i="21"/>
  <c r="AC32" i="21"/>
  <c r="AB32" i="21"/>
  <c r="AA32" i="21"/>
  <c r="Y32" i="21"/>
  <c r="X32" i="21"/>
  <c r="W32" i="21"/>
  <c r="U32" i="21"/>
  <c r="T32" i="21"/>
  <c r="S32" i="21"/>
  <c r="Q32" i="21"/>
  <c r="P32" i="21"/>
  <c r="O32" i="21"/>
  <c r="M32" i="21"/>
  <c r="L32" i="21"/>
  <c r="K32" i="21"/>
  <c r="I32" i="21"/>
  <c r="G32" i="21"/>
  <c r="E32" i="21"/>
  <c r="AQ31" i="21"/>
  <c r="AO31" i="21"/>
  <c r="AN31" i="21"/>
  <c r="AM31" i="21"/>
  <c r="AK31" i="21"/>
  <c r="AJ31" i="21"/>
  <c r="AI31" i="21"/>
  <c r="AG31" i="21"/>
  <c r="AF31" i="21"/>
  <c r="AE31" i="21"/>
  <c r="AC31" i="21"/>
  <c r="AB31" i="21"/>
  <c r="AA31" i="21"/>
  <c r="Y31" i="21"/>
  <c r="X31" i="21"/>
  <c r="W31" i="21"/>
  <c r="U31" i="21"/>
  <c r="T31" i="21"/>
  <c r="S31" i="21"/>
  <c r="Q31" i="21"/>
  <c r="P31" i="21"/>
  <c r="O31" i="21"/>
  <c r="M31" i="21"/>
  <c r="L31" i="21"/>
  <c r="K31" i="21"/>
  <c r="I31" i="21"/>
  <c r="G31" i="21"/>
  <c r="E31" i="21"/>
  <c r="AQ30" i="21"/>
  <c r="AO30" i="21"/>
  <c r="AN30" i="21"/>
  <c r="AM30" i="21"/>
  <c r="AK30" i="21"/>
  <c r="AJ30" i="21"/>
  <c r="AI30" i="21"/>
  <c r="AG30" i="21"/>
  <c r="AF30" i="21"/>
  <c r="AE30" i="21"/>
  <c r="AC30" i="21"/>
  <c r="AB30" i="21"/>
  <c r="AA30" i="21"/>
  <c r="Y30" i="21"/>
  <c r="X30" i="21"/>
  <c r="W30" i="21"/>
  <c r="U30" i="21"/>
  <c r="T30" i="21"/>
  <c r="S30" i="21"/>
  <c r="Q30" i="21"/>
  <c r="P30" i="21"/>
  <c r="O30" i="21"/>
  <c r="M30" i="21"/>
  <c r="L30" i="21"/>
  <c r="K30" i="21"/>
  <c r="I30" i="21"/>
  <c r="G30" i="21"/>
  <c r="E30" i="21"/>
  <c r="AQ29" i="21"/>
  <c r="AO29" i="21"/>
  <c r="AN29" i="21"/>
  <c r="AM29" i="21"/>
  <c r="AK29" i="21"/>
  <c r="AJ29" i="21"/>
  <c r="AI29" i="21"/>
  <c r="AG29" i="21"/>
  <c r="AF29" i="21"/>
  <c r="AE29" i="21"/>
  <c r="AC29" i="21"/>
  <c r="AB29" i="21"/>
  <c r="AA29" i="21"/>
  <c r="Y29" i="21"/>
  <c r="X29" i="21"/>
  <c r="W29" i="21"/>
  <c r="U29" i="21"/>
  <c r="T29" i="21"/>
  <c r="S29" i="21"/>
  <c r="Q29" i="21"/>
  <c r="P29" i="21"/>
  <c r="O29" i="21"/>
  <c r="M29" i="21"/>
  <c r="L29" i="21"/>
  <c r="K29" i="21"/>
  <c r="I29" i="21"/>
  <c r="G29" i="21"/>
  <c r="E29" i="21"/>
  <c r="AQ28" i="21"/>
  <c r="AO28" i="21"/>
  <c r="AN28" i="21"/>
  <c r="AM28" i="21"/>
  <c r="AK28" i="21"/>
  <c r="AJ28" i="21"/>
  <c r="AI28" i="21"/>
  <c r="AG28" i="21"/>
  <c r="AF28" i="21"/>
  <c r="AE28" i="21"/>
  <c r="AC28" i="21"/>
  <c r="AB28" i="21"/>
  <c r="AA28" i="21"/>
  <c r="Y28" i="21"/>
  <c r="X28" i="21"/>
  <c r="W28" i="21"/>
  <c r="U28" i="21"/>
  <c r="T28" i="21"/>
  <c r="S28" i="21"/>
  <c r="Q28" i="21"/>
  <c r="P28" i="21"/>
  <c r="O28" i="21"/>
  <c r="M28" i="21"/>
  <c r="L28" i="21"/>
  <c r="K28" i="21"/>
  <c r="I28" i="21"/>
  <c r="G28" i="21"/>
  <c r="E28" i="21"/>
  <c r="AQ27" i="21"/>
  <c r="AO27" i="21"/>
  <c r="AN27" i="21"/>
  <c r="AM27" i="21"/>
  <c r="AK27" i="21"/>
  <c r="AJ27" i="21"/>
  <c r="AI27" i="21"/>
  <c r="AG27" i="21"/>
  <c r="AF27" i="21"/>
  <c r="AE27" i="21"/>
  <c r="AC27" i="21"/>
  <c r="AB27" i="21"/>
  <c r="AA27" i="21"/>
  <c r="Y27" i="21"/>
  <c r="X27" i="21"/>
  <c r="W27" i="21"/>
  <c r="U27" i="21"/>
  <c r="T27" i="21"/>
  <c r="S27" i="21"/>
  <c r="Q27" i="21"/>
  <c r="P27" i="21"/>
  <c r="O27" i="21"/>
  <c r="M27" i="21"/>
  <c r="L27" i="21"/>
  <c r="K27" i="21"/>
  <c r="I27" i="21"/>
  <c r="G27" i="21"/>
  <c r="E27" i="21"/>
  <c r="AQ26" i="21"/>
  <c r="AO26" i="21"/>
  <c r="AN26" i="21"/>
  <c r="AM26" i="21"/>
  <c r="AK26" i="21"/>
  <c r="AJ26" i="21"/>
  <c r="AI26" i="21"/>
  <c r="AG26" i="21"/>
  <c r="AF26" i="21"/>
  <c r="AE26" i="21"/>
  <c r="AC26" i="21"/>
  <c r="AB26" i="21"/>
  <c r="AA26" i="21"/>
  <c r="Y26" i="21"/>
  <c r="X26" i="21"/>
  <c r="W26" i="21"/>
  <c r="U26" i="21"/>
  <c r="T26" i="21"/>
  <c r="S26" i="21"/>
  <c r="Q26" i="21"/>
  <c r="P26" i="21"/>
  <c r="O26" i="21"/>
  <c r="M26" i="21"/>
  <c r="L26" i="21"/>
  <c r="K26" i="21"/>
  <c r="I26" i="21"/>
  <c r="G26" i="21"/>
  <c r="E26" i="21"/>
  <c r="AQ25" i="21"/>
  <c r="AO25" i="21"/>
  <c r="AN25" i="21"/>
  <c r="AM25" i="21"/>
  <c r="AK25" i="21"/>
  <c r="AJ25" i="21"/>
  <c r="AI25" i="21"/>
  <c r="AG25" i="21"/>
  <c r="AF25" i="21"/>
  <c r="AE25" i="21"/>
  <c r="AC25" i="21"/>
  <c r="AB25" i="21"/>
  <c r="AA25" i="21"/>
  <c r="Y25" i="21"/>
  <c r="X25" i="21"/>
  <c r="W25" i="21"/>
  <c r="U25" i="21"/>
  <c r="T25" i="21"/>
  <c r="S25" i="21"/>
  <c r="Q25" i="21"/>
  <c r="P25" i="21"/>
  <c r="O25" i="21"/>
  <c r="M25" i="21"/>
  <c r="L25" i="21"/>
  <c r="K25" i="21"/>
  <c r="I25" i="21"/>
  <c r="G25" i="21"/>
  <c r="E25" i="21"/>
  <c r="AQ24" i="21"/>
  <c r="AO24" i="21"/>
  <c r="AN24" i="21"/>
  <c r="AM24" i="21"/>
  <c r="AK24" i="21"/>
  <c r="AJ24" i="21"/>
  <c r="AI24" i="21"/>
  <c r="AG24" i="21"/>
  <c r="AF24" i="21"/>
  <c r="AE24" i="21"/>
  <c r="AC24" i="21"/>
  <c r="AB24" i="21"/>
  <c r="AA24" i="21"/>
  <c r="Y24" i="21"/>
  <c r="X24" i="21"/>
  <c r="W24" i="21"/>
  <c r="U24" i="21"/>
  <c r="T24" i="21"/>
  <c r="S24" i="21"/>
  <c r="Q24" i="21"/>
  <c r="P24" i="21"/>
  <c r="O24" i="21"/>
  <c r="M24" i="21"/>
  <c r="L24" i="21"/>
  <c r="K24" i="21"/>
  <c r="I24" i="21"/>
  <c r="G24" i="21"/>
  <c r="E24" i="21"/>
  <c r="AQ23" i="21"/>
  <c r="AO23" i="21"/>
  <c r="AN23" i="21"/>
  <c r="AM23" i="21"/>
  <c r="AK23" i="21"/>
  <c r="AJ23" i="21"/>
  <c r="AI23" i="21"/>
  <c r="AG23" i="21"/>
  <c r="AF23" i="21"/>
  <c r="AE23" i="21"/>
  <c r="AC23" i="21"/>
  <c r="AB23" i="21"/>
  <c r="AA23" i="21"/>
  <c r="Y23" i="21"/>
  <c r="X23" i="21"/>
  <c r="W23" i="21"/>
  <c r="U23" i="21"/>
  <c r="T23" i="21"/>
  <c r="S23" i="21"/>
  <c r="Q23" i="21"/>
  <c r="P23" i="21"/>
  <c r="O23" i="21"/>
  <c r="M23" i="21"/>
  <c r="L23" i="21"/>
  <c r="K23" i="21"/>
  <c r="I23" i="21"/>
  <c r="G23" i="21"/>
  <c r="E23" i="21"/>
  <c r="AQ22" i="21"/>
  <c r="AO22" i="21"/>
  <c r="AN22" i="21"/>
  <c r="AM22" i="21"/>
  <c r="AK22" i="21"/>
  <c r="AJ22" i="21"/>
  <c r="AI22" i="21"/>
  <c r="AG22" i="21"/>
  <c r="AF22" i="21"/>
  <c r="AE22" i="21"/>
  <c r="AC22" i="21"/>
  <c r="AB22" i="21"/>
  <c r="AA22" i="21"/>
  <c r="Y22" i="21"/>
  <c r="X22" i="21"/>
  <c r="W22" i="21"/>
  <c r="U22" i="21"/>
  <c r="T22" i="21"/>
  <c r="S22" i="21"/>
  <c r="Q22" i="21"/>
  <c r="P22" i="21"/>
  <c r="O22" i="21"/>
  <c r="M22" i="21"/>
  <c r="L22" i="21"/>
  <c r="K22" i="21"/>
  <c r="I22" i="21"/>
  <c r="G22" i="21"/>
  <c r="E22" i="21"/>
  <c r="AQ21" i="21"/>
  <c r="AO21" i="21"/>
  <c r="AN21" i="21"/>
  <c r="AM21" i="21"/>
  <c r="AK21" i="21"/>
  <c r="AJ21" i="21"/>
  <c r="AI21" i="21"/>
  <c r="AG21" i="21"/>
  <c r="AF21" i="21"/>
  <c r="AE21" i="21"/>
  <c r="AC21" i="21"/>
  <c r="AB21" i="21"/>
  <c r="AA21" i="21"/>
  <c r="Y21" i="21"/>
  <c r="X21" i="21"/>
  <c r="W21" i="21"/>
  <c r="U21" i="21"/>
  <c r="T21" i="21"/>
  <c r="S21" i="21"/>
  <c r="Q21" i="21"/>
  <c r="P21" i="21"/>
  <c r="O21" i="21"/>
  <c r="M21" i="21"/>
  <c r="L21" i="21"/>
  <c r="K21" i="21"/>
  <c r="I21" i="21"/>
  <c r="G21" i="21"/>
  <c r="E21" i="21"/>
  <c r="AQ20" i="21"/>
  <c r="AO20" i="21"/>
  <c r="AN20" i="21"/>
  <c r="AM20" i="21"/>
  <c r="AK20" i="21"/>
  <c r="AJ20" i="21"/>
  <c r="AI20" i="21"/>
  <c r="AG20" i="21"/>
  <c r="AF20" i="21"/>
  <c r="AE20" i="21"/>
  <c r="AC20" i="21"/>
  <c r="AB20" i="21"/>
  <c r="AA20" i="21"/>
  <c r="Y20" i="21"/>
  <c r="X20" i="21"/>
  <c r="W20" i="21"/>
  <c r="U20" i="21"/>
  <c r="T20" i="21"/>
  <c r="S20" i="21"/>
  <c r="Q20" i="21"/>
  <c r="P20" i="21"/>
  <c r="O20" i="21"/>
  <c r="M20" i="21"/>
  <c r="L20" i="21"/>
  <c r="K20" i="21"/>
  <c r="I20" i="21"/>
  <c r="G20" i="21"/>
  <c r="E20" i="21"/>
  <c r="AQ19" i="21"/>
  <c r="AO19" i="21"/>
  <c r="AN19" i="21"/>
  <c r="AM19" i="21"/>
  <c r="AK19" i="21"/>
  <c r="AJ19" i="21"/>
  <c r="AI19" i="21"/>
  <c r="AG19" i="21"/>
  <c r="AF19" i="21"/>
  <c r="AE19" i="21"/>
  <c r="AC19" i="21"/>
  <c r="AB19" i="21"/>
  <c r="AA19" i="21"/>
  <c r="Y19" i="21"/>
  <c r="X19" i="21"/>
  <c r="W19" i="21"/>
  <c r="U19" i="21"/>
  <c r="T19" i="21"/>
  <c r="S19" i="21"/>
  <c r="Q19" i="21"/>
  <c r="P19" i="21"/>
  <c r="O19" i="21"/>
  <c r="M19" i="21"/>
  <c r="L19" i="21"/>
  <c r="K19" i="21"/>
  <c r="I19" i="21"/>
  <c r="G19" i="21"/>
  <c r="E19" i="21"/>
  <c r="AQ18" i="21"/>
  <c r="AO18" i="21"/>
  <c r="AN18" i="21"/>
  <c r="AM18" i="21"/>
  <c r="AK18" i="21"/>
  <c r="AJ18" i="21"/>
  <c r="AI18" i="21"/>
  <c r="AG18" i="21"/>
  <c r="AF18" i="21"/>
  <c r="AE18" i="21"/>
  <c r="AC18" i="21"/>
  <c r="AB18" i="21"/>
  <c r="AA18" i="21"/>
  <c r="Y18" i="21"/>
  <c r="X18" i="21"/>
  <c r="W18" i="21"/>
  <c r="U18" i="21"/>
  <c r="T18" i="21"/>
  <c r="S18" i="21"/>
  <c r="Q18" i="21"/>
  <c r="P18" i="21"/>
  <c r="O18" i="21"/>
  <c r="M18" i="21"/>
  <c r="L18" i="21"/>
  <c r="K18" i="21"/>
  <c r="I18" i="21"/>
  <c r="G18" i="21"/>
  <c r="E18" i="21"/>
  <c r="AQ17" i="21"/>
  <c r="AO17" i="21"/>
  <c r="AN17" i="21"/>
  <c r="AM17" i="21"/>
  <c r="AK17" i="21"/>
  <c r="AJ17" i="21"/>
  <c r="AI17" i="21"/>
  <c r="AG17" i="21"/>
  <c r="AF17" i="21"/>
  <c r="AE17" i="21"/>
  <c r="AC17" i="21"/>
  <c r="AB17" i="21"/>
  <c r="AA17" i="21"/>
  <c r="Y17" i="21"/>
  <c r="X17" i="21"/>
  <c r="W17" i="21"/>
  <c r="U17" i="21"/>
  <c r="T17" i="21"/>
  <c r="S17" i="21"/>
  <c r="Q17" i="21"/>
  <c r="P17" i="21"/>
  <c r="O17" i="21"/>
  <c r="M17" i="21"/>
  <c r="L17" i="21"/>
  <c r="K17" i="21"/>
  <c r="I17" i="21"/>
  <c r="G17" i="21"/>
  <c r="E17" i="21"/>
  <c r="AQ16" i="21"/>
  <c r="AO16" i="21"/>
  <c r="AN16" i="21"/>
  <c r="AM16" i="21"/>
  <c r="AK16" i="21"/>
  <c r="AJ16" i="21"/>
  <c r="AI16" i="21"/>
  <c r="AG16" i="21"/>
  <c r="AF16" i="21"/>
  <c r="AE16" i="21"/>
  <c r="AC16" i="21"/>
  <c r="AB16" i="21"/>
  <c r="AA16" i="21"/>
  <c r="Y16" i="21"/>
  <c r="X16" i="21"/>
  <c r="W16" i="21"/>
  <c r="U16" i="21"/>
  <c r="T16" i="21"/>
  <c r="S16" i="21"/>
  <c r="Q16" i="21"/>
  <c r="P16" i="21"/>
  <c r="O16" i="21"/>
  <c r="M16" i="21"/>
  <c r="L16" i="21"/>
  <c r="K16" i="21"/>
  <c r="I16" i="21"/>
  <c r="G16" i="21"/>
  <c r="E16" i="21"/>
  <c r="AQ15" i="21"/>
  <c r="AO15" i="21"/>
  <c r="AN15" i="21"/>
  <c r="AM15" i="21"/>
  <c r="AK15" i="21"/>
  <c r="AJ15" i="21"/>
  <c r="AI15" i="21"/>
  <c r="AG15" i="21"/>
  <c r="AF15" i="21"/>
  <c r="AE15" i="21"/>
  <c r="AC15" i="21"/>
  <c r="AB15" i="21"/>
  <c r="AA15" i="21"/>
  <c r="Y15" i="21"/>
  <c r="X15" i="21"/>
  <c r="W15" i="21"/>
  <c r="U15" i="21"/>
  <c r="T15" i="21"/>
  <c r="S15" i="21"/>
  <c r="Q15" i="21"/>
  <c r="P15" i="21"/>
  <c r="O15" i="21"/>
  <c r="M15" i="21"/>
  <c r="L15" i="21"/>
  <c r="K15" i="21"/>
  <c r="I15" i="21"/>
  <c r="G15" i="21"/>
  <c r="E15" i="21"/>
  <c r="AQ14" i="21"/>
  <c r="AO14" i="21"/>
  <c r="AN14" i="21"/>
  <c r="AM14" i="21"/>
  <c r="AK14" i="21"/>
  <c r="AJ14" i="21"/>
  <c r="AI14" i="21"/>
  <c r="AG14" i="21"/>
  <c r="AF14" i="21"/>
  <c r="AE14" i="21"/>
  <c r="AC14" i="21"/>
  <c r="AB14" i="21"/>
  <c r="AA14" i="21"/>
  <c r="Y14" i="21"/>
  <c r="X14" i="21"/>
  <c r="W14" i="21"/>
  <c r="U14" i="21"/>
  <c r="T14" i="21"/>
  <c r="S14" i="21"/>
  <c r="Q14" i="21"/>
  <c r="P14" i="21"/>
  <c r="O14" i="21"/>
  <c r="M14" i="21"/>
  <c r="L14" i="21"/>
  <c r="K14" i="21"/>
  <c r="I14" i="21"/>
  <c r="G14" i="21"/>
  <c r="E14" i="21"/>
  <c r="AQ13" i="21"/>
  <c r="AO13" i="21"/>
  <c r="AN13" i="21"/>
  <c r="AM13" i="21"/>
  <c r="AK13" i="21"/>
  <c r="AJ13" i="21"/>
  <c r="AI13" i="21"/>
  <c r="AG13" i="21"/>
  <c r="AF13" i="21"/>
  <c r="AE13" i="21"/>
  <c r="AC13" i="21"/>
  <c r="AB13" i="21"/>
  <c r="AA13" i="21"/>
  <c r="Y13" i="21"/>
  <c r="X13" i="21"/>
  <c r="W13" i="21"/>
  <c r="U13" i="21"/>
  <c r="T13" i="21"/>
  <c r="S13" i="21"/>
  <c r="Q13" i="21"/>
  <c r="P13" i="21"/>
  <c r="O13" i="21"/>
  <c r="M13" i="21"/>
  <c r="L13" i="21"/>
  <c r="K13" i="21"/>
  <c r="I13" i="21"/>
  <c r="G13" i="21"/>
  <c r="E13" i="21"/>
  <c r="AQ108" i="15"/>
  <c r="AO108" i="15"/>
  <c r="AN108" i="15"/>
  <c r="AM108" i="15"/>
  <c r="AK108" i="15"/>
  <c r="AJ108" i="15"/>
  <c r="AI108" i="15"/>
  <c r="AG108" i="15"/>
  <c r="AF108" i="15"/>
  <c r="AE108" i="15"/>
  <c r="AC108" i="15"/>
  <c r="AB108" i="15"/>
  <c r="AA108" i="15"/>
  <c r="Y108" i="15"/>
  <c r="X108" i="15"/>
  <c r="W108" i="15"/>
  <c r="U108" i="15"/>
  <c r="T108" i="15"/>
  <c r="S108" i="15"/>
  <c r="Q108" i="15"/>
  <c r="P108" i="15"/>
  <c r="O108" i="15"/>
  <c r="M108" i="15"/>
  <c r="L108" i="15"/>
  <c r="K108" i="15"/>
  <c r="I108" i="15"/>
  <c r="G108" i="15"/>
  <c r="E108" i="15"/>
  <c r="AQ107" i="15"/>
  <c r="AO107" i="15"/>
  <c r="AN107" i="15"/>
  <c r="AM107" i="15"/>
  <c r="AK107" i="15"/>
  <c r="AJ107" i="15"/>
  <c r="AI107" i="15"/>
  <c r="AG107" i="15"/>
  <c r="AF107" i="15"/>
  <c r="AE107" i="15"/>
  <c r="AC107" i="15"/>
  <c r="AB107" i="15"/>
  <c r="AA107" i="15"/>
  <c r="Y107" i="15"/>
  <c r="X107" i="15"/>
  <c r="W107" i="15"/>
  <c r="U107" i="15"/>
  <c r="T107" i="15"/>
  <c r="S107" i="15"/>
  <c r="Q107" i="15"/>
  <c r="P107" i="15"/>
  <c r="O107" i="15"/>
  <c r="M107" i="15"/>
  <c r="L107" i="15"/>
  <c r="K107" i="15"/>
  <c r="I107" i="15"/>
  <c r="G107" i="15"/>
  <c r="E107" i="15"/>
  <c r="AQ106" i="15"/>
  <c r="AO106" i="15"/>
  <c r="AN106" i="15"/>
  <c r="AM106" i="15"/>
  <c r="AK106" i="15"/>
  <c r="AJ106" i="15"/>
  <c r="AI106" i="15"/>
  <c r="AG106" i="15"/>
  <c r="AF106" i="15"/>
  <c r="AE106" i="15"/>
  <c r="AC106" i="15"/>
  <c r="AB106" i="15"/>
  <c r="AA106" i="15"/>
  <c r="Y106" i="15"/>
  <c r="X106" i="15"/>
  <c r="W106" i="15"/>
  <c r="U106" i="15"/>
  <c r="T106" i="15"/>
  <c r="S106" i="15"/>
  <c r="Q106" i="15"/>
  <c r="AP106" i="15" s="1"/>
  <c r="P106" i="15"/>
  <c r="O106" i="15"/>
  <c r="M106" i="15"/>
  <c r="L106" i="15"/>
  <c r="K106" i="15"/>
  <c r="I106" i="15"/>
  <c r="G106" i="15"/>
  <c r="E106" i="15"/>
  <c r="AQ105" i="15"/>
  <c r="AO105" i="15"/>
  <c r="AN105" i="15"/>
  <c r="AM105" i="15"/>
  <c r="AK105" i="15"/>
  <c r="AJ105" i="15"/>
  <c r="AI105" i="15"/>
  <c r="AG105" i="15"/>
  <c r="AF105" i="15"/>
  <c r="AE105" i="15"/>
  <c r="AC105" i="15"/>
  <c r="AB105" i="15"/>
  <c r="AA105" i="15"/>
  <c r="Y105" i="15"/>
  <c r="X105" i="15"/>
  <c r="W105" i="15"/>
  <c r="U105" i="15"/>
  <c r="T105" i="15"/>
  <c r="S105" i="15"/>
  <c r="Q105" i="15"/>
  <c r="P105" i="15"/>
  <c r="O105" i="15"/>
  <c r="M105" i="15"/>
  <c r="L105" i="15"/>
  <c r="K105" i="15"/>
  <c r="I105" i="15"/>
  <c r="G105" i="15"/>
  <c r="E105" i="15"/>
  <c r="AQ104" i="15"/>
  <c r="AO104" i="15"/>
  <c r="AN104" i="15"/>
  <c r="AM104" i="15"/>
  <c r="AK104" i="15"/>
  <c r="AJ104" i="15"/>
  <c r="AI104" i="15"/>
  <c r="AG104" i="15"/>
  <c r="AF104" i="15"/>
  <c r="AE104" i="15"/>
  <c r="AC104" i="15"/>
  <c r="AB104" i="15"/>
  <c r="AA104" i="15"/>
  <c r="Y104" i="15"/>
  <c r="X104" i="15"/>
  <c r="W104" i="15"/>
  <c r="U104" i="15"/>
  <c r="T104" i="15"/>
  <c r="S104" i="15"/>
  <c r="Q104" i="15"/>
  <c r="P104" i="15"/>
  <c r="O104" i="15"/>
  <c r="M104" i="15"/>
  <c r="L104" i="15"/>
  <c r="K104" i="15"/>
  <c r="I104" i="15"/>
  <c r="G104" i="15"/>
  <c r="E104" i="15"/>
  <c r="AQ103" i="15"/>
  <c r="AO103" i="15"/>
  <c r="AN103" i="15"/>
  <c r="AM103" i="15"/>
  <c r="AK103" i="15"/>
  <c r="AJ103" i="15"/>
  <c r="AI103" i="15"/>
  <c r="AG103" i="15"/>
  <c r="AF103" i="15"/>
  <c r="AE103" i="15"/>
  <c r="AC103" i="15"/>
  <c r="AB103" i="15"/>
  <c r="AA103" i="15"/>
  <c r="Y103" i="15"/>
  <c r="X103" i="15"/>
  <c r="W103" i="15"/>
  <c r="U103" i="15"/>
  <c r="T103" i="15"/>
  <c r="S103" i="15"/>
  <c r="Q103" i="15"/>
  <c r="P103" i="15"/>
  <c r="O103" i="15"/>
  <c r="M103" i="15"/>
  <c r="L103" i="15"/>
  <c r="K103" i="15"/>
  <c r="I103" i="15"/>
  <c r="G103" i="15"/>
  <c r="E103" i="15"/>
  <c r="AQ102" i="15"/>
  <c r="AO102" i="15"/>
  <c r="AN102" i="15"/>
  <c r="AM102" i="15"/>
  <c r="AK102" i="15"/>
  <c r="AJ102" i="15"/>
  <c r="AI102" i="15"/>
  <c r="AG102" i="15"/>
  <c r="AF102" i="15"/>
  <c r="AE102" i="15"/>
  <c r="AC102" i="15"/>
  <c r="AB102" i="15"/>
  <c r="AA102" i="15"/>
  <c r="Y102" i="15"/>
  <c r="X102" i="15"/>
  <c r="W102" i="15"/>
  <c r="U102" i="15"/>
  <c r="T102" i="15"/>
  <c r="S102" i="15"/>
  <c r="Q102" i="15"/>
  <c r="P102" i="15"/>
  <c r="O102" i="15"/>
  <c r="M102" i="15"/>
  <c r="L102" i="15"/>
  <c r="K102" i="15"/>
  <c r="I102" i="15"/>
  <c r="G102" i="15"/>
  <c r="E102" i="15"/>
  <c r="AQ101" i="15"/>
  <c r="AO101" i="15"/>
  <c r="AN101" i="15"/>
  <c r="AM101" i="15"/>
  <c r="AK101" i="15"/>
  <c r="AJ101" i="15"/>
  <c r="AI101" i="15"/>
  <c r="AG101" i="15"/>
  <c r="AF101" i="15"/>
  <c r="AE101" i="15"/>
  <c r="AC101" i="15"/>
  <c r="AB101" i="15"/>
  <c r="AA101" i="15"/>
  <c r="Y101" i="15"/>
  <c r="X101" i="15"/>
  <c r="W101" i="15"/>
  <c r="U101" i="15"/>
  <c r="T101" i="15"/>
  <c r="S101" i="15"/>
  <c r="Q101" i="15"/>
  <c r="P101" i="15"/>
  <c r="O101" i="15"/>
  <c r="M101" i="15"/>
  <c r="L101" i="15"/>
  <c r="K101" i="15"/>
  <c r="I101" i="15"/>
  <c r="G101" i="15"/>
  <c r="E101" i="15"/>
  <c r="AQ100" i="15"/>
  <c r="AO100" i="15"/>
  <c r="AN100" i="15"/>
  <c r="AM100" i="15"/>
  <c r="AK100" i="15"/>
  <c r="AJ100" i="15"/>
  <c r="AI100" i="15"/>
  <c r="AG100" i="15"/>
  <c r="AF100" i="15"/>
  <c r="AE100" i="15"/>
  <c r="AC100" i="15"/>
  <c r="AB100" i="15"/>
  <c r="AA100" i="15"/>
  <c r="Y100" i="15"/>
  <c r="X100" i="15"/>
  <c r="W100" i="15"/>
  <c r="U100" i="15"/>
  <c r="T100" i="15"/>
  <c r="S100" i="15"/>
  <c r="Q100" i="15"/>
  <c r="P100" i="15"/>
  <c r="O100" i="15"/>
  <c r="M100" i="15"/>
  <c r="L100" i="15"/>
  <c r="K100" i="15"/>
  <c r="I100" i="15"/>
  <c r="G100" i="15"/>
  <c r="E100" i="15"/>
  <c r="AQ99" i="15"/>
  <c r="AO99" i="15"/>
  <c r="AN99" i="15"/>
  <c r="AM99" i="15"/>
  <c r="AK99" i="15"/>
  <c r="AJ99" i="15"/>
  <c r="AI99" i="15"/>
  <c r="AG99" i="15"/>
  <c r="AF99" i="15"/>
  <c r="AE99" i="15"/>
  <c r="AC99" i="15"/>
  <c r="AB99" i="15"/>
  <c r="AA99" i="15"/>
  <c r="Y99" i="15"/>
  <c r="X99" i="15"/>
  <c r="W99" i="15"/>
  <c r="U99" i="15"/>
  <c r="T99" i="15"/>
  <c r="S99" i="15"/>
  <c r="Q99" i="15"/>
  <c r="P99" i="15"/>
  <c r="O99" i="15"/>
  <c r="M99" i="15"/>
  <c r="L99" i="15"/>
  <c r="K99" i="15"/>
  <c r="I99" i="15"/>
  <c r="G99" i="15"/>
  <c r="E99" i="15"/>
  <c r="AQ98" i="15"/>
  <c r="AO98" i="15"/>
  <c r="AN98" i="15"/>
  <c r="AM98" i="15"/>
  <c r="AK98" i="15"/>
  <c r="AJ98" i="15"/>
  <c r="AI98" i="15"/>
  <c r="AG98" i="15"/>
  <c r="AF98" i="15"/>
  <c r="AE98" i="15"/>
  <c r="AC98" i="15"/>
  <c r="AB98" i="15"/>
  <c r="AA98" i="15"/>
  <c r="Y98" i="15"/>
  <c r="X98" i="15"/>
  <c r="W98" i="15"/>
  <c r="U98" i="15"/>
  <c r="T98" i="15"/>
  <c r="S98" i="15"/>
  <c r="Q98" i="15"/>
  <c r="AP98" i="15" s="1"/>
  <c r="P98" i="15"/>
  <c r="O98" i="15"/>
  <c r="M98" i="15"/>
  <c r="L98" i="15"/>
  <c r="K98" i="15"/>
  <c r="I98" i="15"/>
  <c r="G98" i="15"/>
  <c r="E98" i="15"/>
  <c r="AQ97" i="15"/>
  <c r="AO97" i="15"/>
  <c r="AN97" i="15"/>
  <c r="AM97" i="15"/>
  <c r="AK97" i="15"/>
  <c r="AJ97" i="15"/>
  <c r="AI97" i="15"/>
  <c r="AG97" i="15"/>
  <c r="AF97" i="15"/>
  <c r="AE97" i="15"/>
  <c r="AC97" i="15"/>
  <c r="AB97" i="15"/>
  <c r="AA97" i="15"/>
  <c r="Y97" i="15"/>
  <c r="X97" i="15"/>
  <c r="W97" i="15"/>
  <c r="U97" i="15"/>
  <c r="T97" i="15"/>
  <c r="S97" i="15"/>
  <c r="Q97" i="15"/>
  <c r="P97" i="15"/>
  <c r="O97" i="15"/>
  <c r="M97" i="15"/>
  <c r="L97" i="15"/>
  <c r="K97" i="15"/>
  <c r="I97" i="15"/>
  <c r="G97" i="15"/>
  <c r="E97" i="15"/>
  <c r="AQ96" i="15"/>
  <c r="AO96" i="15"/>
  <c r="AN96" i="15"/>
  <c r="AM96" i="15"/>
  <c r="AK96" i="15"/>
  <c r="AJ96" i="15"/>
  <c r="AI96" i="15"/>
  <c r="AG96" i="15"/>
  <c r="AF96" i="15"/>
  <c r="AE96" i="15"/>
  <c r="AC96" i="15"/>
  <c r="AB96" i="15"/>
  <c r="AA96" i="15"/>
  <c r="Y96" i="15"/>
  <c r="X96" i="15"/>
  <c r="W96" i="15"/>
  <c r="U96" i="15"/>
  <c r="T96" i="15"/>
  <c r="S96" i="15"/>
  <c r="Q96" i="15"/>
  <c r="P96" i="15"/>
  <c r="O96" i="15"/>
  <c r="M96" i="15"/>
  <c r="L96" i="15"/>
  <c r="K96" i="15"/>
  <c r="I96" i="15"/>
  <c r="G96" i="15"/>
  <c r="E96" i="15"/>
  <c r="AQ95" i="15"/>
  <c r="AO95" i="15"/>
  <c r="AN95" i="15"/>
  <c r="AM95" i="15"/>
  <c r="AK95" i="15"/>
  <c r="AJ95" i="15"/>
  <c r="AI95" i="15"/>
  <c r="AG95" i="15"/>
  <c r="AF95" i="15"/>
  <c r="AE95" i="15"/>
  <c r="AC95" i="15"/>
  <c r="AB95" i="15"/>
  <c r="AA95" i="15"/>
  <c r="Y95" i="15"/>
  <c r="X95" i="15"/>
  <c r="W95" i="15"/>
  <c r="U95" i="15"/>
  <c r="T95" i="15"/>
  <c r="S95" i="15"/>
  <c r="Q95" i="15"/>
  <c r="P95" i="15"/>
  <c r="O95" i="15"/>
  <c r="M95" i="15"/>
  <c r="L95" i="15"/>
  <c r="K95" i="15"/>
  <c r="I95" i="15"/>
  <c r="G95" i="15"/>
  <c r="E95" i="15"/>
  <c r="AQ94" i="15"/>
  <c r="AO94" i="15"/>
  <c r="AN94" i="15"/>
  <c r="AM94" i="15"/>
  <c r="AK94" i="15"/>
  <c r="AJ94" i="15"/>
  <c r="AI94" i="15"/>
  <c r="AG94" i="15"/>
  <c r="AF94" i="15"/>
  <c r="AE94" i="15"/>
  <c r="AC94" i="15"/>
  <c r="AB94" i="15"/>
  <c r="AA94" i="15"/>
  <c r="Y94" i="15"/>
  <c r="X94" i="15"/>
  <c r="W94" i="15"/>
  <c r="U94" i="15"/>
  <c r="T94" i="15"/>
  <c r="S94" i="15"/>
  <c r="Q94" i="15"/>
  <c r="P94" i="15"/>
  <c r="O94" i="15"/>
  <c r="M94" i="15"/>
  <c r="L94" i="15"/>
  <c r="K94" i="15"/>
  <c r="I94" i="15"/>
  <c r="G94" i="15"/>
  <c r="E94" i="15"/>
  <c r="AQ93" i="15"/>
  <c r="AO93" i="15"/>
  <c r="AN93" i="15"/>
  <c r="AM93" i="15"/>
  <c r="AK93" i="15"/>
  <c r="AJ93" i="15"/>
  <c r="AI93" i="15"/>
  <c r="AG93" i="15"/>
  <c r="AF93" i="15"/>
  <c r="AE93" i="15"/>
  <c r="AC93" i="15"/>
  <c r="AB93" i="15"/>
  <c r="AA93" i="15"/>
  <c r="Y93" i="15"/>
  <c r="X93" i="15"/>
  <c r="W93" i="15"/>
  <c r="U93" i="15"/>
  <c r="T93" i="15"/>
  <c r="S93" i="15"/>
  <c r="Q93" i="15"/>
  <c r="P93" i="15"/>
  <c r="O93" i="15"/>
  <c r="M93" i="15"/>
  <c r="L93" i="15"/>
  <c r="K93" i="15"/>
  <c r="I93" i="15"/>
  <c r="G93" i="15"/>
  <c r="E93" i="15"/>
  <c r="AQ92" i="15"/>
  <c r="AO92" i="15"/>
  <c r="AN92" i="15"/>
  <c r="AM92" i="15"/>
  <c r="AK92" i="15"/>
  <c r="AJ92" i="15"/>
  <c r="AI92" i="15"/>
  <c r="AG92" i="15"/>
  <c r="AF92" i="15"/>
  <c r="AE92" i="15"/>
  <c r="AC92" i="15"/>
  <c r="AB92" i="15"/>
  <c r="AA92" i="15"/>
  <c r="Y92" i="15"/>
  <c r="X92" i="15"/>
  <c r="W92" i="15"/>
  <c r="U92" i="15"/>
  <c r="T92" i="15"/>
  <c r="S92" i="15"/>
  <c r="Q92" i="15"/>
  <c r="P92" i="15"/>
  <c r="O92" i="15"/>
  <c r="M92" i="15"/>
  <c r="L92" i="15"/>
  <c r="K92" i="15"/>
  <c r="I92" i="15"/>
  <c r="G92" i="15"/>
  <c r="E92" i="15"/>
  <c r="AQ91" i="15"/>
  <c r="AO91" i="15"/>
  <c r="AN91" i="15"/>
  <c r="AM91" i="15"/>
  <c r="AK91" i="15"/>
  <c r="AJ91" i="15"/>
  <c r="AI91" i="15"/>
  <c r="AG91" i="15"/>
  <c r="AF91" i="15"/>
  <c r="AE91" i="15"/>
  <c r="AC91" i="15"/>
  <c r="AB91" i="15"/>
  <c r="AA91" i="15"/>
  <c r="Y91" i="15"/>
  <c r="X91" i="15"/>
  <c r="W91" i="15"/>
  <c r="U91" i="15"/>
  <c r="T91" i="15"/>
  <c r="S91" i="15"/>
  <c r="Q91" i="15"/>
  <c r="P91" i="15"/>
  <c r="O91" i="15"/>
  <c r="M91" i="15"/>
  <c r="L91" i="15"/>
  <c r="K91" i="15"/>
  <c r="I91" i="15"/>
  <c r="G91" i="15"/>
  <c r="E91" i="15"/>
  <c r="AQ90" i="15"/>
  <c r="AO90" i="15"/>
  <c r="AN90" i="15"/>
  <c r="AM90" i="15"/>
  <c r="AK90" i="15"/>
  <c r="AJ90" i="15"/>
  <c r="AI90" i="15"/>
  <c r="AG90" i="15"/>
  <c r="AF90" i="15"/>
  <c r="AE90" i="15"/>
  <c r="AC90" i="15"/>
  <c r="AB90" i="15"/>
  <c r="AA90" i="15"/>
  <c r="Y90" i="15"/>
  <c r="X90" i="15"/>
  <c r="W90" i="15"/>
  <c r="U90" i="15"/>
  <c r="T90" i="15"/>
  <c r="S90" i="15"/>
  <c r="Q90" i="15"/>
  <c r="AP90" i="15" s="1"/>
  <c r="P90" i="15"/>
  <c r="O90" i="15"/>
  <c r="M90" i="15"/>
  <c r="L90" i="15"/>
  <c r="K90" i="15"/>
  <c r="I90" i="15"/>
  <c r="G90" i="15"/>
  <c r="E90" i="15"/>
  <c r="AQ89" i="15"/>
  <c r="AO89" i="15"/>
  <c r="AN89" i="15"/>
  <c r="AM89" i="15"/>
  <c r="AK89" i="15"/>
  <c r="AJ89" i="15"/>
  <c r="AI89" i="15"/>
  <c r="AG89" i="15"/>
  <c r="AF89" i="15"/>
  <c r="AE89" i="15"/>
  <c r="AC89" i="15"/>
  <c r="AB89" i="15"/>
  <c r="AA89" i="15"/>
  <c r="Y89" i="15"/>
  <c r="X89" i="15"/>
  <c r="W89" i="15"/>
  <c r="U89" i="15"/>
  <c r="T89" i="15"/>
  <c r="S89" i="15"/>
  <c r="Q89" i="15"/>
  <c r="P89" i="15"/>
  <c r="O89" i="15"/>
  <c r="M89" i="15"/>
  <c r="L89" i="15"/>
  <c r="K89" i="15"/>
  <c r="I89" i="15"/>
  <c r="G89" i="15"/>
  <c r="E89" i="15"/>
  <c r="AQ88" i="15"/>
  <c r="AO88" i="15"/>
  <c r="AN88" i="15"/>
  <c r="AM88" i="15"/>
  <c r="AK88" i="15"/>
  <c r="AJ88" i="15"/>
  <c r="AI88" i="15"/>
  <c r="AG88" i="15"/>
  <c r="AF88" i="15"/>
  <c r="AE88" i="15"/>
  <c r="AC88" i="15"/>
  <c r="AB88" i="15"/>
  <c r="AA88" i="15"/>
  <c r="Y88" i="15"/>
  <c r="X88" i="15"/>
  <c r="W88" i="15"/>
  <c r="U88" i="15"/>
  <c r="T88" i="15"/>
  <c r="S88" i="15"/>
  <c r="Q88" i="15"/>
  <c r="P88" i="15"/>
  <c r="O88" i="15"/>
  <c r="M88" i="15"/>
  <c r="L88" i="15"/>
  <c r="K88" i="15"/>
  <c r="I88" i="15"/>
  <c r="G88" i="15"/>
  <c r="E88" i="15"/>
  <c r="AQ87" i="15"/>
  <c r="AO87" i="15"/>
  <c r="AN87" i="15"/>
  <c r="AM87" i="15"/>
  <c r="AK87" i="15"/>
  <c r="AJ87" i="15"/>
  <c r="AI87" i="15"/>
  <c r="AG87" i="15"/>
  <c r="AF87" i="15"/>
  <c r="AE87" i="15"/>
  <c r="AC87" i="15"/>
  <c r="AB87" i="15"/>
  <c r="AA87" i="15"/>
  <c r="Y87" i="15"/>
  <c r="X87" i="15"/>
  <c r="W87" i="15"/>
  <c r="U87" i="15"/>
  <c r="T87" i="15"/>
  <c r="S87" i="15"/>
  <c r="Q87" i="15"/>
  <c r="P87" i="15"/>
  <c r="O87" i="15"/>
  <c r="M87" i="15"/>
  <c r="L87" i="15"/>
  <c r="K87" i="15"/>
  <c r="I87" i="15"/>
  <c r="G87" i="15"/>
  <c r="E87" i="15"/>
  <c r="AQ86" i="15"/>
  <c r="AO86" i="15"/>
  <c r="AN86" i="15"/>
  <c r="AM86" i="15"/>
  <c r="AK86" i="15"/>
  <c r="AJ86" i="15"/>
  <c r="AI86" i="15"/>
  <c r="AG86" i="15"/>
  <c r="AF86" i="15"/>
  <c r="AE86" i="15"/>
  <c r="AC86" i="15"/>
  <c r="AB86" i="15"/>
  <c r="AA86" i="15"/>
  <c r="Y86" i="15"/>
  <c r="X86" i="15"/>
  <c r="W86" i="15"/>
  <c r="U86" i="15"/>
  <c r="T86" i="15"/>
  <c r="S86" i="15"/>
  <c r="Q86" i="15"/>
  <c r="P86" i="15"/>
  <c r="O86" i="15"/>
  <c r="M86" i="15"/>
  <c r="L86" i="15"/>
  <c r="K86" i="15"/>
  <c r="I86" i="15"/>
  <c r="G86" i="15"/>
  <c r="E86" i="15"/>
  <c r="AQ85" i="15"/>
  <c r="AO85" i="15"/>
  <c r="AN85" i="15"/>
  <c r="AM85" i="15"/>
  <c r="AK85" i="15"/>
  <c r="AJ85" i="15"/>
  <c r="AI85" i="15"/>
  <c r="AG85" i="15"/>
  <c r="AF85" i="15"/>
  <c r="AE85" i="15"/>
  <c r="AC85" i="15"/>
  <c r="AB85" i="15"/>
  <c r="AA85" i="15"/>
  <c r="Y85" i="15"/>
  <c r="X85" i="15"/>
  <c r="W85" i="15"/>
  <c r="U85" i="15"/>
  <c r="T85" i="15"/>
  <c r="S85" i="15"/>
  <c r="Q85" i="15"/>
  <c r="P85" i="15"/>
  <c r="O85" i="15"/>
  <c r="M85" i="15"/>
  <c r="L85" i="15"/>
  <c r="K85" i="15"/>
  <c r="I85" i="15"/>
  <c r="G85" i="15"/>
  <c r="E85" i="15"/>
  <c r="AQ84" i="15"/>
  <c r="AO84" i="15"/>
  <c r="AN84" i="15"/>
  <c r="AM84" i="15"/>
  <c r="AK84" i="15"/>
  <c r="AJ84" i="15"/>
  <c r="AI84" i="15"/>
  <c r="AG84" i="15"/>
  <c r="AF84" i="15"/>
  <c r="AE84" i="15"/>
  <c r="AC84" i="15"/>
  <c r="AB84" i="15"/>
  <c r="AA84" i="15"/>
  <c r="Y84" i="15"/>
  <c r="X84" i="15"/>
  <c r="W84" i="15"/>
  <c r="U84" i="15"/>
  <c r="T84" i="15"/>
  <c r="S84" i="15"/>
  <c r="Q84" i="15"/>
  <c r="P84" i="15"/>
  <c r="O84" i="15"/>
  <c r="M84" i="15"/>
  <c r="L84" i="15"/>
  <c r="K84" i="15"/>
  <c r="I84" i="15"/>
  <c r="G84" i="15"/>
  <c r="E84" i="15"/>
  <c r="AQ83" i="15"/>
  <c r="AO83" i="15"/>
  <c r="AN83" i="15"/>
  <c r="AM83" i="15"/>
  <c r="AK83" i="15"/>
  <c r="AJ83" i="15"/>
  <c r="AI83" i="15"/>
  <c r="AG83" i="15"/>
  <c r="AF83" i="15"/>
  <c r="AE83" i="15"/>
  <c r="AC83" i="15"/>
  <c r="AB83" i="15"/>
  <c r="AA83" i="15"/>
  <c r="Y83" i="15"/>
  <c r="X83" i="15"/>
  <c r="W83" i="15"/>
  <c r="U83" i="15"/>
  <c r="T83" i="15"/>
  <c r="S83" i="15"/>
  <c r="Q83" i="15"/>
  <c r="P83" i="15"/>
  <c r="O83" i="15"/>
  <c r="M83" i="15"/>
  <c r="L83" i="15"/>
  <c r="K83" i="15"/>
  <c r="I83" i="15"/>
  <c r="G83" i="15"/>
  <c r="E83" i="15"/>
  <c r="AQ82" i="15"/>
  <c r="AO82" i="15"/>
  <c r="AN82" i="15"/>
  <c r="AM82" i="15"/>
  <c r="AK82" i="15"/>
  <c r="AJ82" i="15"/>
  <c r="AI82" i="15"/>
  <c r="AG82" i="15"/>
  <c r="AF82" i="15"/>
  <c r="AE82" i="15"/>
  <c r="AC82" i="15"/>
  <c r="AB82" i="15"/>
  <c r="AA82" i="15"/>
  <c r="Y82" i="15"/>
  <c r="X82" i="15"/>
  <c r="W82" i="15"/>
  <c r="U82" i="15"/>
  <c r="T82" i="15"/>
  <c r="S82" i="15"/>
  <c r="Q82" i="15"/>
  <c r="AP82" i="15" s="1"/>
  <c r="P82" i="15"/>
  <c r="O82" i="15"/>
  <c r="M82" i="15"/>
  <c r="L82" i="15"/>
  <c r="K82" i="15"/>
  <c r="I82" i="15"/>
  <c r="G82" i="15"/>
  <c r="E82" i="15"/>
  <c r="AQ81" i="15"/>
  <c r="AO81" i="15"/>
  <c r="AN81" i="15"/>
  <c r="AM81" i="15"/>
  <c r="AK81" i="15"/>
  <c r="AJ81" i="15"/>
  <c r="AI81" i="15"/>
  <c r="AG81" i="15"/>
  <c r="AF81" i="15"/>
  <c r="AE81" i="15"/>
  <c r="AC81" i="15"/>
  <c r="AB81" i="15"/>
  <c r="AA81" i="15"/>
  <c r="Y81" i="15"/>
  <c r="X81" i="15"/>
  <c r="W81" i="15"/>
  <c r="U81" i="15"/>
  <c r="T81" i="15"/>
  <c r="S81" i="15"/>
  <c r="Q81" i="15"/>
  <c r="P81" i="15"/>
  <c r="O81" i="15"/>
  <c r="M81" i="15"/>
  <c r="L81" i="15"/>
  <c r="K81" i="15"/>
  <c r="I81" i="15"/>
  <c r="G81" i="15"/>
  <c r="E81" i="15"/>
  <c r="AQ80" i="15"/>
  <c r="AO80" i="15"/>
  <c r="AN80" i="15"/>
  <c r="AM80" i="15"/>
  <c r="AK80" i="15"/>
  <c r="AJ80" i="15"/>
  <c r="AI80" i="15"/>
  <c r="AG80" i="15"/>
  <c r="AF80" i="15"/>
  <c r="AE80" i="15"/>
  <c r="AC80" i="15"/>
  <c r="AB80" i="15"/>
  <c r="AA80" i="15"/>
  <c r="Y80" i="15"/>
  <c r="X80" i="15"/>
  <c r="W80" i="15"/>
  <c r="U80" i="15"/>
  <c r="T80" i="15"/>
  <c r="S80" i="15"/>
  <c r="Q80" i="15"/>
  <c r="P80" i="15"/>
  <c r="O80" i="15"/>
  <c r="M80" i="15"/>
  <c r="L80" i="15"/>
  <c r="K80" i="15"/>
  <c r="I80" i="15"/>
  <c r="G80" i="15"/>
  <c r="E80" i="15"/>
  <c r="AQ79" i="15"/>
  <c r="AO79" i="15"/>
  <c r="AN79" i="15"/>
  <c r="AM79" i="15"/>
  <c r="AK79" i="15"/>
  <c r="AJ79" i="15"/>
  <c r="AI79" i="15"/>
  <c r="AG79" i="15"/>
  <c r="AF79" i="15"/>
  <c r="AE79" i="15"/>
  <c r="AC79" i="15"/>
  <c r="AB79" i="15"/>
  <c r="AA79" i="15"/>
  <c r="Y79" i="15"/>
  <c r="X79" i="15"/>
  <c r="W79" i="15"/>
  <c r="U79" i="15"/>
  <c r="T79" i="15"/>
  <c r="S79" i="15"/>
  <c r="Q79" i="15"/>
  <c r="P79" i="15"/>
  <c r="O79" i="15"/>
  <c r="M79" i="15"/>
  <c r="L79" i="15"/>
  <c r="K79" i="15"/>
  <c r="I79" i="15"/>
  <c r="G79" i="15"/>
  <c r="E79" i="15"/>
  <c r="AQ78" i="15"/>
  <c r="AO78" i="15"/>
  <c r="AN78" i="15"/>
  <c r="AM78" i="15"/>
  <c r="AK78" i="15"/>
  <c r="AJ78" i="15"/>
  <c r="AI78" i="15"/>
  <c r="AG78" i="15"/>
  <c r="AF78" i="15"/>
  <c r="AE78" i="15"/>
  <c r="AC78" i="15"/>
  <c r="AB78" i="15"/>
  <c r="AA78" i="15"/>
  <c r="Y78" i="15"/>
  <c r="X78" i="15"/>
  <c r="W78" i="15"/>
  <c r="U78" i="15"/>
  <c r="T78" i="15"/>
  <c r="S78" i="15"/>
  <c r="Q78" i="15"/>
  <c r="P78" i="15"/>
  <c r="O78" i="15"/>
  <c r="M78" i="15"/>
  <c r="L78" i="15"/>
  <c r="K78" i="15"/>
  <c r="I78" i="15"/>
  <c r="G78" i="15"/>
  <c r="E78" i="15"/>
  <c r="AQ77" i="15"/>
  <c r="AO77" i="15"/>
  <c r="AN77" i="15"/>
  <c r="AM77" i="15"/>
  <c r="AK77" i="15"/>
  <c r="AJ77" i="15"/>
  <c r="AI77" i="15"/>
  <c r="AG77" i="15"/>
  <c r="AF77" i="15"/>
  <c r="AE77" i="15"/>
  <c r="AC77" i="15"/>
  <c r="AB77" i="15"/>
  <c r="AA77" i="15"/>
  <c r="Y77" i="15"/>
  <c r="X77" i="15"/>
  <c r="W77" i="15"/>
  <c r="U77" i="15"/>
  <c r="T77" i="15"/>
  <c r="S77" i="15"/>
  <c r="Q77" i="15"/>
  <c r="P77" i="15"/>
  <c r="O77" i="15"/>
  <c r="M77" i="15"/>
  <c r="L77" i="15"/>
  <c r="K77" i="15"/>
  <c r="I77" i="15"/>
  <c r="G77" i="15"/>
  <c r="E77" i="15"/>
  <c r="AQ76" i="15"/>
  <c r="AO76" i="15"/>
  <c r="AN76" i="15"/>
  <c r="AM76" i="15"/>
  <c r="AK76" i="15"/>
  <c r="AJ76" i="15"/>
  <c r="AI76" i="15"/>
  <c r="AG76" i="15"/>
  <c r="AF76" i="15"/>
  <c r="AE76" i="15"/>
  <c r="AC76" i="15"/>
  <c r="AB76" i="15"/>
  <c r="AA76" i="15"/>
  <c r="Y76" i="15"/>
  <c r="X76" i="15"/>
  <c r="W76" i="15"/>
  <c r="U76" i="15"/>
  <c r="T76" i="15"/>
  <c r="S76" i="15"/>
  <c r="Q76" i="15"/>
  <c r="P76" i="15"/>
  <c r="O76" i="15"/>
  <c r="M76" i="15"/>
  <c r="L76" i="15"/>
  <c r="K76" i="15"/>
  <c r="I76" i="15"/>
  <c r="G76" i="15"/>
  <c r="E76" i="15"/>
  <c r="AQ75" i="15"/>
  <c r="AO75" i="15"/>
  <c r="AN75" i="15"/>
  <c r="AM75" i="15"/>
  <c r="AK75" i="15"/>
  <c r="AJ75" i="15"/>
  <c r="AI75" i="15"/>
  <c r="AG75" i="15"/>
  <c r="AF75" i="15"/>
  <c r="AE75" i="15"/>
  <c r="AC75" i="15"/>
  <c r="AB75" i="15"/>
  <c r="AA75" i="15"/>
  <c r="Y75" i="15"/>
  <c r="X75" i="15"/>
  <c r="W75" i="15"/>
  <c r="U75" i="15"/>
  <c r="T75" i="15"/>
  <c r="S75" i="15"/>
  <c r="Q75" i="15"/>
  <c r="P75" i="15"/>
  <c r="O75" i="15"/>
  <c r="M75" i="15"/>
  <c r="L75" i="15"/>
  <c r="K75" i="15"/>
  <c r="I75" i="15"/>
  <c r="G75" i="15"/>
  <c r="E75" i="15"/>
  <c r="AQ74" i="15"/>
  <c r="AO74" i="15"/>
  <c r="AN74" i="15"/>
  <c r="AM74" i="15"/>
  <c r="AK74" i="15"/>
  <c r="AJ74" i="15"/>
  <c r="AI74" i="15"/>
  <c r="AG74" i="15"/>
  <c r="AF74" i="15"/>
  <c r="AE74" i="15"/>
  <c r="AC74" i="15"/>
  <c r="AB74" i="15"/>
  <c r="AA74" i="15"/>
  <c r="Y74" i="15"/>
  <c r="X74" i="15"/>
  <c r="W74" i="15"/>
  <c r="U74" i="15"/>
  <c r="T74" i="15"/>
  <c r="S74" i="15"/>
  <c r="Q74" i="15"/>
  <c r="AP74" i="15" s="1"/>
  <c r="P74" i="15"/>
  <c r="O74" i="15"/>
  <c r="M74" i="15"/>
  <c r="L74" i="15"/>
  <c r="K74" i="15"/>
  <c r="I74" i="15"/>
  <c r="G74" i="15"/>
  <c r="E74" i="15"/>
  <c r="AQ73" i="15"/>
  <c r="AO73" i="15"/>
  <c r="AN73" i="15"/>
  <c r="AM73" i="15"/>
  <c r="AK73" i="15"/>
  <c r="AJ73" i="15"/>
  <c r="AI73" i="15"/>
  <c r="AG73" i="15"/>
  <c r="AF73" i="15"/>
  <c r="AE73" i="15"/>
  <c r="AC73" i="15"/>
  <c r="AB73" i="15"/>
  <c r="AA73" i="15"/>
  <c r="Y73" i="15"/>
  <c r="X73" i="15"/>
  <c r="W73" i="15"/>
  <c r="U73" i="15"/>
  <c r="T73" i="15"/>
  <c r="S73" i="15"/>
  <c r="Q73" i="15"/>
  <c r="P73" i="15"/>
  <c r="O73" i="15"/>
  <c r="M73" i="15"/>
  <c r="L73" i="15"/>
  <c r="K73" i="15"/>
  <c r="I73" i="15"/>
  <c r="G73" i="15"/>
  <c r="E73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I72" i="15"/>
  <c r="G72" i="15"/>
  <c r="E72" i="15"/>
  <c r="AQ71" i="15"/>
  <c r="AO71" i="15"/>
  <c r="AN71" i="15"/>
  <c r="AM71" i="15"/>
  <c r="AK71" i="15"/>
  <c r="AJ71" i="15"/>
  <c r="AI71" i="15"/>
  <c r="AG71" i="15"/>
  <c r="AF71" i="15"/>
  <c r="AE71" i="15"/>
  <c r="AC71" i="15"/>
  <c r="AB71" i="15"/>
  <c r="AA71" i="15"/>
  <c r="Y71" i="15"/>
  <c r="X71" i="15"/>
  <c r="W71" i="15"/>
  <c r="U71" i="15"/>
  <c r="T71" i="15"/>
  <c r="S71" i="15"/>
  <c r="Q71" i="15"/>
  <c r="P71" i="15"/>
  <c r="O71" i="15"/>
  <c r="M71" i="15"/>
  <c r="L71" i="15"/>
  <c r="K71" i="15"/>
  <c r="I71" i="15"/>
  <c r="G71" i="15"/>
  <c r="E71" i="15"/>
  <c r="AQ70" i="15"/>
  <c r="AO70" i="15"/>
  <c r="AN70" i="15"/>
  <c r="AM70" i="15"/>
  <c r="AK70" i="15"/>
  <c r="AJ70" i="15"/>
  <c r="AI70" i="15"/>
  <c r="AG70" i="15"/>
  <c r="AF70" i="15"/>
  <c r="AE70" i="15"/>
  <c r="AC70" i="15"/>
  <c r="AB70" i="15"/>
  <c r="AA70" i="15"/>
  <c r="Y70" i="15"/>
  <c r="X70" i="15"/>
  <c r="W70" i="15"/>
  <c r="U70" i="15"/>
  <c r="T70" i="15"/>
  <c r="S70" i="15"/>
  <c r="Q70" i="15"/>
  <c r="P70" i="15"/>
  <c r="O70" i="15"/>
  <c r="M70" i="15"/>
  <c r="L70" i="15"/>
  <c r="K70" i="15"/>
  <c r="I70" i="15"/>
  <c r="G70" i="15"/>
  <c r="E70" i="15"/>
  <c r="AQ69" i="15"/>
  <c r="AO69" i="15"/>
  <c r="AN69" i="15"/>
  <c r="AM69" i="15"/>
  <c r="AK69" i="15"/>
  <c r="AJ69" i="15"/>
  <c r="AI69" i="15"/>
  <c r="AG69" i="15"/>
  <c r="AF69" i="15"/>
  <c r="AE69" i="15"/>
  <c r="AC69" i="15"/>
  <c r="AB69" i="15"/>
  <c r="AA69" i="15"/>
  <c r="Y69" i="15"/>
  <c r="X69" i="15"/>
  <c r="W69" i="15"/>
  <c r="U69" i="15"/>
  <c r="T69" i="15"/>
  <c r="S69" i="15"/>
  <c r="Q69" i="15"/>
  <c r="P69" i="15"/>
  <c r="O69" i="15"/>
  <c r="M69" i="15"/>
  <c r="L69" i="15"/>
  <c r="K69" i="15"/>
  <c r="I69" i="15"/>
  <c r="G69" i="15"/>
  <c r="E69" i="15"/>
  <c r="AQ68" i="15"/>
  <c r="AO68" i="15"/>
  <c r="AN68" i="15"/>
  <c r="AM68" i="15"/>
  <c r="AK68" i="15"/>
  <c r="AJ68" i="15"/>
  <c r="AI68" i="15"/>
  <c r="AG68" i="15"/>
  <c r="AF68" i="15"/>
  <c r="AE68" i="15"/>
  <c r="AC68" i="15"/>
  <c r="AB68" i="15"/>
  <c r="AA68" i="15"/>
  <c r="Y68" i="15"/>
  <c r="X68" i="15"/>
  <c r="W68" i="15"/>
  <c r="U68" i="15"/>
  <c r="T68" i="15"/>
  <c r="S68" i="15"/>
  <c r="Q68" i="15"/>
  <c r="P68" i="15"/>
  <c r="O68" i="15"/>
  <c r="M68" i="15"/>
  <c r="L68" i="15"/>
  <c r="K68" i="15"/>
  <c r="I68" i="15"/>
  <c r="G68" i="15"/>
  <c r="E68" i="15"/>
  <c r="AQ67" i="15"/>
  <c r="AO67" i="15"/>
  <c r="AN67" i="15"/>
  <c r="AM67" i="15"/>
  <c r="AK67" i="15"/>
  <c r="AJ67" i="15"/>
  <c r="AI67" i="15"/>
  <c r="AG67" i="15"/>
  <c r="AF67" i="15"/>
  <c r="AE67" i="15"/>
  <c r="AC67" i="15"/>
  <c r="AB67" i="15"/>
  <c r="AA67" i="15"/>
  <c r="Y67" i="15"/>
  <c r="X67" i="15"/>
  <c r="W67" i="15"/>
  <c r="U67" i="15"/>
  <c r="T67" i="15"/>
  <c r="S67" i="15"/>
  <c r="Q67" i="15"/>
  <c r="P67" i="15"/>
  <c r="O67" i="15"/>
  <c r="M67" i="15"/>
  <c r="L67" i="15"/>
  <c r="K67" i="15"/>
  <c r="I67" i="15"/>
  <c r="G67" i="15"/>
  <c r="E67" i="15"/>
  <c r="AQ66" i="15"/>
  <c r="AO66" i="15"/>
  <c r="AN66" i="15"/>
  <c r="AM66" i="15"/>
  <c r="AK66" i="15"/>
  <c r="AJ66" i="15"/>
  <c r="AI66" i="15"/>
  <c r="AG66" i="15"/>
  <c r="AF66" i="15"/>
  <c r="AE66" i="15"/>
  <c r="AC66" i="15"/>
  <c r="AB66" i="15"/>
  <c r="AA66" i="15"/>
  <c r="Y66" i="15"/>
  <c r="X66" i="15"/>
  <c r="W66" i="15"/>
  <c r="U66" i="15"/>
  <c r="T66" i="15"/>
  <c r="S66" i="15"/>
  <c r="Q66" i="15"/>
  <c r="P66" i="15"/>
  <c r="O66" i="15"/>
  <c r="M66" i="15"/>
  <c r="L66" i="15"/>
  <c r="K66" i="15"/>
  <c r="I66" i="15"/>
  <c r="G66" i="15"/>
  <c r="E66" i="15"/>
  <c r="AQ65" i="15"/>
  <c r="AO65" i="15"/>
  <c r="AN65" i="15"/>
  <c r="AM65" i="15"/>
  <c r="AK65" i="15"/>
  <c r="AJ65" i="15"/>
  <c r="AI65" i="15"/>
  <c r="AG65" i="15"/>
  <c r="AF65" i="15"/>
  <c r="AE65" i="15"/>
  <c r="AC65" i="15"/>
  <c r="AB65" i="15"/>
  <c r="AA65" i="15"/>
  <c r="Y65" i="15"/>
  <c r="X65" i="15"/>
  <c r="W65" i="15"/>
  <c r="U65" i="15"/>
  <c r="T65" i="15"/>
  <c r="S65" i="15"/>
  <c r="Q65" i="15"/>
  <c r="P65" i="15"/>
  <c r="O65" i="15"/>
  <c r="M65" i="15"/>
  <c r="L65" i="15"/>
  <c r="K65" i="15"/>
  <c r="I65" i="15"/>
  <c r="G65" i="15"/>
  <c r="E65" i="15"/>
  <c r="AQ64" i="15"/>
  <c r="AO64" i="15"/>
  <c r="AN64" i="15"/>
  <c r="AM64" i="15"/>
  <c r="AK64" i="15"/>
  <c r="AJ64" i="15"/>
  <c r="AI64" i="15"/>
  <c r="AG64" i="15"/>
  <c r="AF64" i="15"/>
  <c r="AE64" i="15"/>
  <c r="AC64" i="15"/>
  <c r="AB64" i="15"/>
  <c r="AA64" i="15"/>
  <c r="Y64" i="15"/>
  <c r="X64" i="15"/>
  <c r="W64" i="15"/>
  <c r="U64" i="15"/>
  <c r="T64" i="15"/>
  <c r="S64" i="15"/>
  <c r="Q64" i="15"/>
  <c r="P64" i="15"/>
  <c r="O64" i="15"/>
  <c r="M64" i="15"/>
  <c r="L64" i="15"/>
  <c r="K64" i="15"/>
  <c r="I64" i="15"/>
  <c r="G64" i="15"/>
  <c r="E64" i="15"/>
  <c r="AQ63" i="15"/>
  <c r="AO63" i="15"/>
  <c r="AN63" i="15"/>
  <c r="AM63" i="15"/>
  <c r="AK63" i="15"/>
  <c r="AJ63" i="15"/>
  <c r="AI63" i="15"/>
  <c r="AG63" i="15"/>
  <c r="AF63" i="15"/>
  <c r="AE63" i="15"/>
  <c r="AC63" i="15"/>
  <c r="AB63" i="15"/>
  <c r="AA63" i="15"/>
  <c r="Y63" i="15"/>
  <c r="X63" i="15"/>
  <c r="W63" i="15"/>
  <c r="U63" i="15"/>
  <c r="T63" i="15"/>
  <c r="S63" i="15"/>
  <c r="Q63" i="15"/>
  <c r="P63" i="15"/>
  <c r="O63" i="15"/>
  <c r="M63" i="15"/>
  <c r="L63" i="15"/>
  <c r="K63" i="15"/>
  <c r="I63" i="15"/>
  <c r="G63" i="15"/>
  <c r="E63" i="15"/>
  <c r="AQ62" i="15"/>
  <c r="AO62" i="15"/>
  <c r="AN62" i="15"/>
  <c r="AM62" i="15"/>
  <c r="AK62" i="15"/>
  <c r="AJ62" i="15"/>
  <c r="AI62" i="15"/>
  <c r="AG62" i="15"/>
  <c r="AF62" i="15"/>
  <c r="AE62" i="15"/>
  <c r="AC62" i="15"/>
  <c r="AB62" i="15"/>
  <c r="AA62" i="15"/>
  <c r="Y62" i="15"/>
  <c r="X62" i="15"/>
  <c r="W62" i="15"/>
  <c r="U62" i="15"/>
  <c r="T62" i="15"/>
  <c r="S62" i="15"/>
  <c r="Q62" i="15"/>
  <c r="P62" i="15"/>
  <c r="O62" i="15"/>
  <c r="M62" i="15"/>
  <c r="L62" i="15"/>
  <c r="K62" i="15"/>
  <c r="I62" i="15"/>
  <c r="G62" i="15"/>
  <c r="E62" i="15"/>
  <c r="AQ61" i="15"/>
  <c r="AO61" i="15"/>
  <c r="AN61" i="15"/>
  <c r="AM61" i="15"/>
  <c r="AK61" i="15"/>
  <c r="AJ61" i="15"/>
  <c r="AI61" i="15"/>
  <c r="AG61" i="15"/>
  <c r="AF61" i="15"/>
  <c r="AE61" i="15"/>
  <c r="AC61" i="15"/>
  <c r="AB61" i="15"/>
  <c r="AA61" i="15"/>
  <c r="Y61" i="15"/>
  <c r="X61" i="15"/>
  <c r="W61" i="15"/>
  <c r="U61" i="15"/>
  <c r="T61" i="15"/>
  <c r="S61" i="15"/>
  <c r="Q61" i="15"/>
  <c r="P61" i="15"/>
  <c r="O61" i="15"/>
  <c r="M61" i="15"/>
  <c r="L61" i="15"/>
  <c r="K61" i="15"/>
  <c r="I61" i="15"/>
  <c r="G61" i="15"/>
  <c r="E61" i="15"/>
  <c r="AQ60" i="15"/>
  <c r="AO60" i="15"/>
  <c r="AN60" i="15"/>
  <c r="AM60" i="15"/>
  <c r="AK60" i="15"/>
  <c r="AJ60" i="15"/>
  <c r="AI60" i="15"/>
  <c r="AG60" i="15"/>
  <c r="AF60" i="15"/>
  <c r="AE60" i="15"/>
  <c r="AC60" i="15"/>
  <c r="AB60" i="15"/>
  <c r="AA60" i="15"/>
  <c r="Y60" i="15"/>
  <c r="X60" i="15"/>
  <c r="W60" i="15"/>
  <c r="U60" i="15"/>
  <c r="T60" i="15"/>
  <c r="S60" i="15"/>
  <c r="Q60" i="15"/>
  <c r="P60" i="15"/>
  <c r="O60" i="15"/>
  <c r="M60" i="15"/>
  <c r="L60" i="15"/>
  <c r="K60" i="15"/>
  <c r="I60" i="15"/>
  <c r="G60" i="15"/>
  <c r="E60" i="15"/>
  <c r="AQ59" i="15"/>
  <c r="AO59" i="15"/>
  <c r="AN59" i="15"/>
  <c r="AM59" i="15"/>
  <c r="AK59" i="15"/>
  <c r="AJ59" i="15"/>
  <c r="AI59" i="15"/>
  <c r="AG59" i="15"/>
  <c r="AF59" i="15"/>
  <c r="AE59" i="15"/>
  <c r="AC59" i="15"/>
  <c r="AB59" i="15"/>
  <c r="AA59" i="15"/>
  <c r="Y59" i="15"/>
  <c r="X59" i="15"/>
  <c r="W59" i="15"/>
  <c r="U59" i="15"/>
  <c r="T59" i="15"/>
  <c r="S59" i="15"/>
  <c r="Q59" i="15"/>
  <c r="P59" i="15"/>
  <c r="O59" i="15"/>
  <c r="M59" i="15"/>
  <c r="L59" i="15"/>
  <c r="K59" i="15"/>
  <c r="I59" i="15"/>
  <c r="G59" i="15"/>
  <c r="E59" i="15"/>
  <c r="AQ58" i="15"/>
  <c r="AO58" i="15"/>
  <c r="AN58" i="15"/>
  <c r="AM58" i="15"/>
  <c r="AK58" i="15"/>
  <c r="AJ58" i="15"/>
  <c r="AI58" i="15"/>
  <c r="AG58" i="15"/>
  <c r="AF58" i="15"/>
  <c r="AE58" i="15"/>
  <c r="AC58" i="15"/>
  <c r="AB58" i="15"/>
  <c r="AA58" i="15"/>
  <c r="Y58" i="15"/>
  <c r="X58" i="15"/>
  <c r="W58" i="15"/>
  <c r="U58" i="15"/>
  <c r="T58" i="15"/>
  <c r="S58" i="15"/>
  <c r="Q58" i="15"/>
  <c r="P58" i="15"/>
  <c r="O58" i="15"/>
  <c r="M58" i="15"/>
  <c r="L58" i="15"/>
  <c r="K58" i="15"/>
  <c r="I58" i="15"/>
  <c r="G58" i="15"/>
  <c r="E58" i="15"/>
  <c r="AQ57" i="15"/>
  <c r="AO57" i="15"/>
  <c r="AN57" i="15"/>
  <c r="AM57" i="15"/>
  <c r="AK57" i="15"/>
  <c r="AJ57" i="15"/>
  <c r="AI57" i="15"/>
  <c r="AG57" i="15"/>
  <c r="AF57" i="15"/>
  <c r="AE57" i="15"/>
  <c r="AC57" i="15"/>
  <c r="AB57" i="15"/>
  <c r="AA57" i="15"/>
  <c r="Y57" i="15"/>
  <c r="X57" i="15"/>
  <c r="W57" i="15"/>
  <c r="U57" i="15"/>
  <c r="T57" i="15"/>
  <c r="S57" i="15"/>
  <c r="Q57" i="15"/>
  <c r="P57" i="15"/>
  <c r="O57" i="15"/>
  <c r="M57" i="15"/>
  <c r="L57" i="15"/>
  <c r="K57" i="15"/>
  <c r="I57" i="15"/>
  <c r="G57" i="15"/>
  <c r="E57" i="15"/>
  <c r="AQ56" i="15"/>
  <c r="AO56" i="15"/>
  <c r="AN56" i="15"/>
  <c r="AM56" i="15"/>
  <c r="AK56" i="15"/>
  <c r="AJ56" i="15"/>
  <c r="AI56" i="15"/>
  <c r="AG56" i="15"/>
  <c r="AF56" i="15"/>
  <c r="AE56" i="15"/>
  <c r="AC56" i="15"/>
  <c r="AB56" i="15"/>
  <c r="AA56" i="15"/>
  <c r="Y56" i="15"/>
  <c r="X56" i="15"/>
  <c r="W56" i="15"/>
  <c r="U56" i="15"/>
  <c r="T56" i="15"/>
  <c r="S56" i="15"/>
  <c r="Q56" i="15"/>
  <c r="P56" i="15"/>
  <c r="O56" i="15"/>
  <c r="M56" i="15"/>
  <c r="L56" i="15"/>
  <c r="K56" i="15"/>
  <c r="I56" i="15"/>
  <c r="G56" i="15"/>
  <c r="E56" i="15"/>
  <c r="AQ55" i="15"/>
  <c r="AO55" i="15"/>
  <c r="AN55" i="15"/>
  <c r="AM55" i="15"/>
  <c r="AK55" i="15"/>
  <c r="AJ55" i="15"/>
  <c r="AI55" i="15"/>
  <c r="AG55" i="15"/>
  <c r="AF55" i="15"/>
  <c r="AE55" i="15"/>
  <c r="AC55" i="15"/>
  <c r="AB55" i="15"/>
  <c r="AA55" i="15"/>
  <c r="Y55" i="15"/>
  <c r="X55" i="15"/>
  <c r="W55" i="15"/>
  <c r="U55" i="15"/>
  <c r="T55" i="15"/>
  <c r="S55" i="15"/>
  <c r="Q55" i="15"/>
  <c r="P55" i="15"/>
  <c r="O55" i="15"/>
  <c r="M55" i="15"/>
  <c r="L55" i="15"/>
  <c r="K55" i="15"/>
  <c r="I55" i="15"/>
  <c r="G55" i="15"/>
  <c r="E55" i="15"/>
  <c r="AQ54" i="15"/>
  <c r="AO54" i="15"/>
  <c r="AN54" i="15"/>
  <c r="AM54" i="15"/>
  <c r="AK54" i="15"/>
  <c r="AJ54" i="15"/>
  <c r="AI54" i="15"/>
  <c r="AG54" i="15"/>
  <c r="AF54" i="15"/>
  <c r="AE54" i="15"/>
  <c r="AC54" i="15"/>
  <c r="AB54" i="15"/>
  <c r="AA54" i="15"/>
  <c r="Y54" i="15"/>
  <c r="X54" i="15"/>
  <c r="W54" i="15"/>
  <c r="U54" i="15"/>
  <c r="T54" i="15"/>
  <c r="S54" i="15"/>
  <c r="Q54" i="15"/>
  <c r="P54" i="15"/>
  <c r="O54" i="15"/>
  <c r="M54" i="15"/>
  <c r="L54" i="15"/>
  <c r="K54" i="15"/>
  <c r="I54" i="15"/>
  <c r="G54" i="15"/>
  <c r="E54" i="15"/>
  <c r="AQ53" i="15"/>
  <c r="AO53" i="15"/>
  <c r="AN53" i="15"/>
  <c r="AM53" i="15"/>
  <c r="AK53" i="15"/>
  <c r="AJ53" i="15"/>
  <c r="AI53" i="15"/>
  <c r="AG53" i="15"/>
  <c r="AF53" i="15"/>
  <c r="AE53" i="15"/>
  <c r="AC53" i="15"/>
  <c r="AB53" i="15"/>
  <c r="AA53" i="15"/>
  <c r="Y53" i="15"/>
  <c r="X53" i="15"/>
  <c r="W53" i="15"/>
  <c r="U53" i="15"/>
  <c r="T53" i="15"/>
  <c r="S53" i="15"/>
  <c r="Q53" i="15"/>
  <c r="P53" i="15"/>
  <c r="O53" i="15"/>
  <c r="M53" i="15"/>
  <c r="L53" i="15"/>
  <c r="K53" i="15"/>
  <c r="I53" i="15"/>
  <c r="G53" i="15"/>
  <c r="E53" i="15"/>
  <c r="AQ52" i="15"/>
  <c r="AO52" i="15"/>
  <c r="AN52" i="15"/>
  <c r="AM52" i="15"/>
  <c r="AK52" i="15"/>
  <c r="AJ52" i="15"/>
  <c r="AI52" i="15"/>
  <c r="AG52" i="15"/>
  <c r="AF52" i="15"/>
  <c r="AE52" i="15"/>
  <c r="AC52" i="15"/>
  <c r="AB52" i="15"/>
  <c r="AA52" i="15"/>
  <c r="Y52" i="15"/>
  <c r="X52" i="15"/>
  <c r="W52" i="15"/>
  <c r="U52" i="15"/>
  <c r="T52" i="15"/>
  <c r="S52" i="15"/>
  <c r="Q52" i="15"/>
  <c r="P52" i="15"/>
  <c r="O52" i="15"/>
  <c r="M52" i="15"/>
  <c r="L52" i="15"/>
  <c r="K52" i="15"/>
  <c r="I52" i="15"/>
  <c r="G52" i="15"/>
  <c r="E52" i="15"/>
  <c r="AQ51" i="15"/>
  <c r="AO51" i="15"/>
  <c r="AN51" i="15"/>
  <c r="AM51" i="15"/>
  <c r="AK51" i="15"/>
  <c r="AJ51" i="15"/>
  <c r="AI51" i="15"/>
  <c r="AG51" i="15"/>
  <c r="AF51" i="15"/>
  <c r="AE51" i="15"/>
  <c r="AC51" i="15"/>
  <c r="AB51" i="15"/>
  <c r="AA51" i="15"/>
  <c r="Y51" i="15"/>
  <c r="X51" i="15"/>
  <c r="W51" i="15"/>
  <c r="U51" i="15"/>
  <c r="T51" i="15"/>
  <c r="S51" i="15"/>
  <c r="Q51" i="15"/>
  <c r="P51" i="15"/>
  <c r="O51" i="15"/>
  <c r="M51" i="15"/>
  <c r="L51" i="15"/>
  <c r="K51" i="15"/>
  <c r="I51" i="15"/>
  <c r="G51" i="15"/>
  <c r="E51" i="15"/>
  <c r="AQ50" i="15"/>
  <c r="AO50" i="15"/>
  <c r="AN50" i="15"/>
  <c r="AM50" i="15"/>
  <c r="AK50" i="15"/>
  <c r="AJ50" i="15"/>
  <c r="AI50" i="15"/>
  <c r="AG50" i="15"/>
  <c r="AF50" i="15"/>
  <c r="AE50" i="15"/>
  <c r="AC50" i="15"/>
  <c r="AB50" i="15"/>
  <c r="AA50" i="15"/>
  <c r="Y50" i="15"/>
  <c r="X50" i="15"/>
  <c r="W50" i="15"/>
  <c r="U50" i="15"/>
  <c r="T50" i="15"/>
  <c r="S50" i="15"/>
  <c r="Q50" i="15"/>
  <c r="P50" i="15"/>
  <c r="O50" i="15"/>
  <c r="M50" i="15"/>
  <c r="L50" i="15"/>
  <c r="K50" i="15"/>
  <c r="I50" i="15"/>
  <c r="G50" i="15"/>
  <c r="E50" i="15"/>
  <c r="AQ49" i="15"/>
  <c r="AO49" i="15"/>
  <c r="AN49" i="15"/>
  <c r="AM49" i="15"/>
  <c r="AK49" i="15"/>
  <c r="AJ49" i="15"/>
  <c r="AI49" i="15"/>
  <c r="AG49" i="15"/>
  <c r="AF49" i="15"/>
  <c r="AE49" i="15"/>
  <c r="AC49" i="15"/>
  <c r="AB49" i="15"/>
  <c r="AA49" i="15"/>
  <c r="Y49" i="15"/>
  <c r="X49" i="15"/>
  <c r="W49" i="15"/>
  <c r="U49" i="15"/>
  <c r="T49" i="15"/>
  <c r="S49" i="15"/>
  <c r="Q49" i="15"/>
  <c r="P49" i="15"/>
  <c r="O49" i="15"/>
  <c r="M49" i="15"/>
  <c r="L49" i="15"/>
  <c r="K49" i="15"/>
  <c r="I49" i="15"/>
  <c r="G49" i="15"/>
  <c r="E49" i="15"/>
  <c r="AQ48" i="15"/>
  <c r="AO48" i="15"/>
  <c r="AN48" i="15"/>
  <c r="AM48" i="15"/>
  <c r="AK48" i="15"/>
  <c r="AJ48" i="15"/>
  <c r="AI48" i="15"/>
  <c r="AG48" i="15"/>
  <c r="AF48" i="15"/>
  <c r="AE48" i="15"/>
  <c r="AC48" i="15"/>
  <c r="AB48" i="15"/>
  <c r="AA48" i="15"/>
  <c r="Y48" i="15"/>
  <c r="X48" i="15"/>
  <c r="W48" i="15"/>
  <c r="U48" i="15"/>
  <c r="T48" i="15"/>
  <c r="S48" i="15"/>
  <c r="Q48" i="15"/>
  <c r="P48" i="15"/>
  <c r="O48" i="15"/>
  <c r="M48" i="15"/>
  <c r="L48" i="15"/>
  <c r="K48" i="15"/>
  <c r="I48" i="15"/>
  <c r="G48" i="15"/>
  <c r="E48" i="15"/>
  <c r="AQ47" i="15"/>
  <c r="AO47" i="15"/>
  <c r="AN47" i="15"/>
  <c r="AM47" i="15"/>
  <c r="AK47" i="15"/>
  <c r="AJ47" i="15"/>
  <c r="AI47" i="15"/>
  <c r="AG47" i="15"/>
  <c r="AF47" i="15"/>
  <c r="AE47" i="15"/>
  <c r="AC47" i="15"/>
  <c r="AB47" i="15"/>
  <c r="AA47" i="15"/>
  <c r="Y47" i="15"/>
  <c r="X47" i="15"/>
  <c r="W47" i="15"/>
  <c r="U47" i="15"/>
  <c r="T47" i="15"/>
  <c r="S47" i="15"/>
  <c r="Q47" i="15"/>
  <c r="P47" i="15"/>
  <c r="O47" i="15"/>
  <c r="M47" i="15"/>
  <c r="L47" i="15"/>
  <c r="K47" i="15"/>
  <c r="I47" i="15"/>
  <c r="G47" i="15"/>
  <c r="E47" i="15"/>
  <c r="AQ46" i="15"/>
  <c r="AO46" i="15"/>
  <c r="AN46" i="15"/>
  <c r="AM46" i="15"/>
  <c r="AK46" i="15"/>
  <c r="AJ46" i="15"/>
  <c r="AI46" i="15"/>
  <c r="AG46" i="15"/>
  <c r="AF46" i="15"/>
  <c r="AE46" i="15"/>
  <c r="AC46" i="15"/>
  <c r="AB46" i="15"/>
  <c r="AA46" i="15"/>
  <c r="Y46" i="15"/>
  <c r="X46" i="15"/>
  <c r="W46" i="15"/>
  <c r="U46" i="15"/>
  <c r="T46" i="15"/>
  <c r="S46" i="15"/>
  <c r="Q46" i="15"/>
  <c r="P46" i="15"/>
  <c r="O46" i="15"/>
  <c r="M46" i="15"/>
  <c r="L46" i="15"/>
  <c r="K46" i="15"/>
  <c r="I46" i="15"/>
  <c r="G46" i="15"/>
  <c r="E46" i="15"/>
  <c r="AQ45" i="15"/>
  <c r="AO45" i="15"/>
  <c r="AN45" i="15"/>
  <c r="AM45" i="15"/>
  <c r="AK45" i="15"/>
  <c r="AJ45" i="15"/>
  <c r="AI45" i="15"/>
  <c r="AG45" i="15"/>
  <c r="AF45" i="15"/>
  <c r="AE45" i="15"/>
  <c r="AC45" i="15"/>
  <c r="AB45" i="15"/>
  <c r="AA45" i="15"/>
  <c r="Y45" i="15"/>
  <c r="X45" i="15"/>
  <c r="W45" i="15"/>
  <c r="U45" i="15"/>
  <c r="T45" i="15"/>
  <c r="S45" i="15"/>
  <c r="Q45" i="15"/>
  <c r="P45" i="15"/>
  <c r="O45" i="15"/>
  <c r="M45" i="15"/>
  <c r="L45" i="15"/>
  <c r="K45" i="15"/>
  <c r="I45" i="15"/>
  <c r="G45" i="15"/>
  <c r="E45" i="15"/>
  <c r="AQ44" i="15"/>
  <c r="AO44" i="15"/>
  <c r="AN44" i="15"/>
  <c r="AM44" i="15"/>
  <c r="AK44" i="15"/>
  <c r="AJ44" i="15"/>
  <c r="AI44" i="15"/>
  <c r="AG44" i="15"/>
  <c r="AF44" i="15"/>
  <c r="AE44" i="15"/>
  <c r="AC44" i="15"/>
  <c r="AB44" i="15"/>
  <c r="AA44" i="15"/>
  <c r="Y44" i="15"/>
  <c r="X44" i="15"/>
  <c r="W44" i="15"/>
  <c r="U44" i="15"/>
  <c r="T44" i="15"/>
  <c r="S44" i="15"/>
  <c r="Q44" i="15"/>
  <c r="P44" i="15"/>
  <c r="O44" i="15"/>
  <c r="M44" i="15"/>
  <c r="L44" i="15"/>
  <c r="K44" i="15"/>
  <c r="I44" i="15"/>
  <c r="G44" i="15"/>
  <c r="E44" i="15"/>
  <c r="AQ43" i="15"/>
  <c r="AO43" i="15"/>
  <c r="AN43" i="15"/>
  <c r="AM43" i="15"/>
  <c r="AK43" i="15"/>
  <c r="AJ43" i="15"/>
  <c r="AI43" i="15"/>
  <c r="AG43" i="15"/>
  <c r="AF43" i="15"/>
  <c r="AE43" i="15"/>
  <c r="AC43" i="15"/>
  <c r="AB43" i="15"/>
  <c r="AA43" i="15"/>
  <c r="Y43" i="15"/>
  <c r="X43" i="15"/>
  <c r="W43" i="15"/>
  <c r="U43" i="15"/>
  <c r="T43" i="15"/>
  <c r="S43" i="15"/>
  <c r="Q43" i="15"/>
  <c r="P43" i="15"/>
  <c r="O43" i="15"/>
  <c r="M43" i="15"/>
  <c r="L43" i="15"/>
  <c r="K43" i="15"/>
  <c r="I43" i="15"/>
  <c r="G43" i="15"/>
  <c r="E43" i="15"/>
  <c r="AQ42" i="15"/>
  <c r="AO42" i="15"/>
  <c r="AN42" i="15"/>
  <c r="AM42" i="15"/>
  <c r="AK42" i="15"/>
  <c r="AJ42" i="15"/>
  <c r="AI42" i="15"/>
  <c r="AG42" i="15"/>
  <c r="AF42" i="15"/>
  <c r="AE42" i="15"/>
  <c r="AC42" i="15"/>
  <c r="AB42" i="15"/>
  <c r="AA42" i="15"/>
  <c r="Y42" i="15"/>
  <c r="X42" i="15"/>
  <c r="W42" i="15"/>
  <c r="U42" i="15"/>
  <c r="T42" i="15"/>
  <c r="S42" i="15"/>
  <c r="Q42" i="15"/>
  <c r="P42" i="15"/>
  <c r="O42" i="15"/>
  <c r="M42" i="15"/>
  <c r="L42" i="15"/>
  <c r="K42" i="15"/>
  <c r="I42" i="15"/>
  <c r="G42" i="15"/>
  <c r="E42" i="15"/>
  <c r="AQ41" i="15"/>
  <c r="AO41" i="15"/>
  <c r="AN41" i="15"/>
  <c r="AM41" i="15"/>
  <c r="AK41" i="15"/>
  <c r="AJ41" i="15"/>
  <c r="AI41" i="15"/>
  <c r="AG41" i="15"/>
  <c r="AF41" i="15"/>
  <c r="AE41" i="15"/>
  <c r="AC41" i="15"/>
  <c r="AB41" i="15"/>
  <c r="AA41" i="15"/>
  <c r="Y41" i="15"/>
  <c r="X41" i="15"/>
  <c r="W41" i="15"/>
  <c r="U41" i="15"/>
  <c r="T41" i="15"/>
  <c r="S41" i="15"/>
  <c r="Q41" i="15"/>
  <c r="P41" i="15"/>
  <c r="O41" i="15"/>
  <c r="M41" i="15"/>
  <c r="L41" i="15"/>
  <c r="K41" i="15"/>
  <c r="I41" i="15"/>
  <c r="G41" i="15"/>
  <c r="E41" i="15"/>
  <c r="AQ40" i="15"/>
  <c r="AO40" i="15"/>
  <c r="AN40" i="15"/>
  <c r="AM40" i="15"/>
  <c r="AK40" i="15"/>
  <c r="AJ40" i="15"/>
  <c r="AI40" i="15"/>
  <c r="AG40" i="15"/>
  <c r="AF40" i="15"/>
  <c r="AE40" i="15"/>
  <c r="AC40" i="15"/>
  <c r="AB40" i="15"/>
  <c r="AA40" i="15"/>
  <c r="Y40" i="15"/>
  <c r="X40" i="15"/>
  <c r="W40" i="15"/>
  <c r="U40" i="15"/>
  <c r="T40" i="15"/>
  <c r="S40" i="15"/>
  <c r="Q40" i="15"/>
  <c r="P40" i="15"/>
  <c r="O40" i="15"/>
  <c r="M40" i="15"/>
  <c r="L40" i="15"/>
  <c r="K40" i="15"/>
  <c r="I40" i="15"/>
  <c r="G40" i="15"/>
  <c r="E40" i="15"/>
  <c r="AQ39" i="15"/>
  <c r="AO39" i="15"/>
  <c r="AN39" i="15"/>
  <c r="AM39" i="15"/>
  <c r="AK39" i="15"/>
  <c r="AJ39" i="15"/>
  <c r="AI39" i="15"/>
  <c r="AG39" i="15"/>
  <c r="AF39" i="15"/>
  <c r="AE39" i="15"/>
  <c r="AC39" i="15"/>
  <c r="AB39" i="15"/>
  <c r="AA39" i="15"/>
  <c r="Y39" i="15"/>
  <c r="X39" i="15"/>
  <c r="W39" i="15"/>
  <c r="U39" i="15"/>
  <c r="T39" i="15"/>
  <c r="S39" i="15"/>
  <c r="Q39" i="15"/>
  <c r="P39" i="15"/>
  <c r="O39" i="15"/>
  <c r="M39" i="15"/>
  <c r="L39" i="15"/>
  <c r="K39" i="15"/>
  <c r="I39" i="15"/>
  <c r="G39" i="15"/>
  <c r="E39" i="15"/>
  <c r="AQ38" i="15"/>
  <c r="AO38" i="15"/>
  <c r="AN38" i="15"/>
  <c r="AM38" i="15"/>
  <c r="AK38" i="15"/>
  <c r="AJ38" i="15"/>
  <c r="AI38" i="15"/>
  <c r="AG38" i="15"/>
  <c r="AF38" i="15"/>
  <c r="AE38" i="15"/>
  <c r="AC38" i="15"/>
  <c r="AB38" i="15"/>
  <c r="AA38" i="15"/>
  <c r="Y38" i="15"/>
  <c r="X38" i="15"/>
  <c r="W38" i="15"/>
  <c r="U38" i="15"/>
  <c r="T38" i="15"/>
  <c r="S38" i="15"/>
  <c r="Q38" i="15"/>
  <c r="P38" i="15"/>
  <c r="O38" i="15"/>
  <c r="M38" i="15"/>
  <c r="L38" i="15"/>
  <c r="K38" i="15"/>
  <c r="I38" i="15"/>
  <c r="G38" i="15"/>
  <c r="E38" i="15"/>
  <c r="AQ37" i="15"/>
  <c r="AO37" i="15"/>
  <c r="AN37" i="15"/>
  <c r="AM37" i="15"/>
  <c r="AK37" i="15"/>
  <c r="AJ37" i="15"/>
  <c r="AI37" i="15"/>
  <c r="AG37" i="15"/>
  <c r="AF37" i="15"/>
  <c r="AE37" i="15"/>
  <c r="AC37" i="15"/>
  <c r="AB37" i="15"/>
  <c r="AA37" i="15"/>
  <c r="Y37" i="15"/>
  <c r="X37" i="15"/>
  <c r="W37" i="15"/>
  <c r="U37" i="15"/>
  <c r="T37" i="15"/>
  <c r="S37" i="15"/>
  <c r="Q37" i="15"/>
  <c r="P37" i="15"/>
  <c r="O37" i="15"/>
  <c r="M37" i="15"/>
  <c r="L37" i="15"/>
  <c r="K37" i="15"/>
  <c r="I37" i="15"/>
  <c r="G37" i="15"/>
  <c r="E37" i="15"/>
  <c r="AQ36" i="15"/>
  <c r="AO36" i="15"/>
  <c r="AN36" i="15"/>
  <c r="AM36" i="15"/>
  <c r="AK36" i="15"/>
  <c r="AJ36" i="15"/>
  <c r="AI36" i="15"/>
  <c r="AG36" i="15"/>
  <c r="AF36" i="15"/>
  <c r="AE36" i="15"/>
  <c r="AC36" i="15"/>
  <c r="AB36" i="15"/>
  <c r="AA36" i="15"/>
  <c r="Y36" i="15"/>
  <c r="X36" i="15"/>
  <c r="W36" i="15"/>
  <c r="U36" i="15"/>
  <c r="T36" i="15"/>
  <c r="S36" i="15"/>
  <c r="Q36" i="15"/>
  <c r="P36" i="15"/>
  <c r="O36" i="15"/>
  <c r="M36" i="15"/>
  <c r="L36" i="15"/>
  <c r="K36" i="15"/>
  <c r="I36" i="15"/>
  <c r="G36" i="15"/>
  <c r="E36" i="15"/>
  <c r="AQ35" i="15"/>
  <c r="AO35" i="15"/>
  <c r="AN35" i="15"/>
  <c r="AM35" i="15"/>
  <c r="AK35" i="15"/>
  <c r="AJ35" i="15"/>
  <c r="AI35" i="15"/>
  <c r="AG35" i="15"/>
  <c r="AF35" i="15"/>
  <c r="AE35" i="15"/>
  <c r="AC35" i="15"/>
  <c r="AB35" i="15"/>
  <c r="AA35" i="15"/>
  <c r="Y35" i="15"/>
  <c r="X35" i="15"/>
  <c r="W35" i="15"/>
  <c r="U35" i="15"/>
  <c r="T35" i="15"/>
  <c r="S35" i="15"/>
  <c r="Q35" i="15"/>
  <c r="P35" i="15"/>
  <c r="O35" i="15"/>
  <c r="M35" i="15"/>
  <c r="L35" i="15"/>
  <c r="K35" i="15"/>
  <c r="I35" i="15"/>
  <c r="G35" i="15"/>
  <c r="E35" i="15"/>
  <c r="AQ34" i="15"/>
  <c r="AO34" i="15"/>
  <c r="AN34" i="15"/>
  <c r="AM34" i="15"/>
  <c r="AK34" i="15"/>
  <c r="AJ34" i="15"/>
  <c r="AI34" i="15"/>
  <c r="AG34" i="15"/>
  <c r="AF34" i="15"/>
  <c r="AE34" i="15"/>
  <c r="AC34" i="15"/>
  <c r="AB34" i="15"/>
  <c r="AA34" i="15"/>
  <c r="Y34" i="15"/>
  <c r="X34" i="15"/>
  <c r="W34" i="15"/>
  <c r="U34" i="15"/>
  <c r="T34" i="15"/>
  <c r="S34" i="15"/>
  <c r="Q34" i="15"/>
  <c r="P34" i="15"/>
  <c r="O34" i="15"/>
  <c r="M34" i="15"/>
  <c r="L34" i="15"/>
  <c r="K34" i="15"/>
  <c r="I34" i="15"/>
  <c r="G34" i="15"/>
  <c r="E34" i="15"/>
  <c r="AQ33" i="15"/>
  <c r="AO33" i="15"/>
  <c r="AN33" i="15"/>
  <c r="AM33" i="15"/>
  <c r="AK33" i="15"/>
  <c r="AJ33" i="15"/>
  <c r="AI33" i="15"/>
  <c r="AG33" i="15"/>
  <c r="AF33" i="15"/>
  <c r="AE33" i="15"/>
  <c r="AC33" i="15"/>
  <c r="AB33" i="15"/>
  <c r="AA33" i="15"/>
  <c r="Y33" i="15"/>
  <c r="X33" i="15"/>
  <c r="W33" i="15"/>
  <c r="U33" i="15"/>
  <c r="T33" i="15"/>
  <c r="S33" i="15"/>
  <c r="Q33" i="15"/>
  <c r="P33" i="15"/>
  <c r="O33" i="15"/>
  <c r="M33" i="15"/>
  <c r="L33" i="15"/>
  <c r="K33" i="15"/>
  <c r="I33" i="15"/>
  <c r="G33" i="15"/>
  <c r="E33" i="15"/>
  <c r="AQ32" i="15"/>
  <c r="AO32" i="15"/>
  <c r="AN32" i="15"/>
  <c r="AM32" i="15"/>
  <c r="AK32" i="15"/>
  <c r="AJ32" i="15"/>
  <c r="AI32" i="15"/>
  <c r="AG32" i="15"/>
  <c r="AF32" i="15"/>
  <c r="AE32" i="15"/>
  <c r="AC32" i="15"/>
  <c r="AB32" i="15"/>
  <c r="AA32" i="15"/>
  <c r="Y32" i="15"/>
  <c r="X32" i="15"/>
  <c r="W32" i="15"/>
  <c r="U32" i="15"/>
  <c r="T32" i="15"/>
  <c r="S32" i="15"/>
  <c r="Q32" i="15"/>
  <c r="P32" i="15"/>
  <c r="O32" i="15"/>
  <c r="M32" i="15"/>
  <c r="L32" i="15"/>
  <c r="K32" i="15"/>
  <c r="I32" i="15"/>
  <c r="G32" i="15"/>
  <c r="E32" i="15"/>
  <c r="AQ31" i="15"/>
  <c r="AO31" i="15"/>
  <c r="AN31" i="15"/>
  <c r="AM31" i="15"/>
  <c r="AK31" i="15"/>
  <c r="AJ31" i="15"/>
  <c r="AI31" i="15"/>
  <c r="AG31" i="15"/>
  <c r="AF31" i="15"/>
  <c r="AE31" i="15"/>
  <c r="AC31" i="15"/>
  <c r="AB31" i="15"/>
  <c r="AA31" i="15"/>
  <c r="Y31" i="15"/>
  <c r="X31" i="15"/>
  <c r="W31" i="15"/>
  <c r="U31" i="15"/>
  <c r="T31" i="15"/>
  <c r="S31" i="15"/>
  <c r="Q31" i="15"/>
  <c r="P31" i="15"/>
  <c r="O31" i="15"/>
  <c r="M31" i="15"/>
  <c r="L31" i="15"/>
  <c r="K31" i="15"/>
  <c r="I31" i="15"/>
  <c r="G31" i="15"/>
  <c r="E31" i="15"/>
  <c r="AQ30" i="15"/>
  <c r="AO30" i="15"/>
  <c r="AN30" i="15"/>
  <c r="AM30" i="15"/>
  <c r="AK30" i="15"/>
  <c r="AJ30" i="15"/>
  <c r="AI30" i="15"/>
  <c r="AG30" i="15"/>
  <c r="AF30" i="15"/>
  <c r="AE30" i="15"/>
  <c r="AC30" i="15"/>
  <c r="AB30" i="15"/>
  <c r="AA30" i="15"/>
  <c r="Y30" i="15"/>
  <c r="X30" i="15"/>
  <c r="W30" i="15"/>
  <c r="U30" i="15"/>
  <c r="T30" i="15"/>
  <c r="S30" i="15"/>
  <c r="Q30" i="15"/>
  <c r="P30" i="15"/>
  <c r="O30" i="15"/>
  <c r="M30" i="15"/>
  <c r="L30" i="15"/>
  <c r="K30" i="15"/>
  <c r="I30" i="15"/>
  <c r="G30" i="15"/>
  <c r="E30" i="15"/>
  <c r="AQ29" i="15"/>
  <c r="AO29" i="15"/>
  <c r="AN29" i="15"/>
  <c r="AM29" i="15"/>
  <c r="AK29" i="15"/>
  <c r="AJ29" i="15"/>
  <c r="AI29" i="15"/>
  <c r="AG29" i="15"/>
  <c r="AF29" i="15"/>
  <c r="AE29" i="15"/>
  <c r="AC29" i="15"/>
  <c r="AB29" i="15"/>
  <c r="AA29" i="15"/>
  <c r="Y29" i="15"/>
  <c r="X29" i="15"/>
  <c r="W29" i="15"/>
  <c r="U29" i="15"/>
  <c r="T29" i="15"/>
  <c r="S29" i="15"/>
  <c r="Q29" i="15"/>
  <c r="P29" i="15"/>
  <c r="O29" i="15"/>
  <c r="M29" i="15"/>
  <c r="AP29" i="15" s="1"/>
  <c r="L29" i="15"/>
  <c r="K29" i="15"/>
  <c r="I29" i="15"/>
  <c r="G29" i="15"/>
  <c r="E29" i="15"/>
  <c r="AQ28" i="15"/>
  <c r="AO28" i="15"/>
  <c r="AN28" i="15"/>
  <c r="AM28" i="15"/>
  <c r="AK28" i="15"/>
  <c r="AJ28" i="15"/>
  <c r="AI28" i="15"/>
  <c r="AG28" i="15"/>
  <c r="AF28" i="15"/>
  <c r="AE28" i="15"/>
  <c r="AC28" i="15"/>
  <c r="AB28" i="15"/>
  <c r="AA28" i="15"/>
  <c r="Y28" i="15"/>
  <c r="X28" i="15"/>
  <c r="W28" i="15"/>
  <c r="U28" i="15"/>
  <c r="T28" i="15"/>
  <c r="S28" i="15"/>
  <c r="Q28" i="15"/>
  <c r="P28" i="15"/>
  <c r="O28" i="15"/>
  <c r="M28" i="15"/>
  <c r="L28" i="15"/>
  <c r="K28" i="15"/>
  <c r="I28" i="15"/>
  <c r="G28" i="15"/>
  <c r="E28" i="15"/>
  <c r="AQ27" i="15"/>
  <c r="AO27" i="15"/>
  <c r="AN27" i="15"/>
  <c r="AM27" i="15"/>
  <c r="AK27" i="15"/>
  <c r="AJ27" i="15"/>
  <c r="AI27" i="15"/>
  <c r="AG27" i="15"/>
  <c r="AF27" i="15"/>
  <c r="AE27" i="15"/>
  <c r="AC27" i="15"/>
  <c r="AB27" i="15"/>
  <c r="AA27" i="15"/>
  <c r="Y27" i="15"/>
  <c r="X27" i="15"/>
  <c r="W27" i="15"/>
  <c r="U27" i="15"/>
  <c r="T27" i="15"/>
  <c r="S27" i="15"/>
  <c r="Q27" i="15"/>
  <c r="P27" i="15"/>
  <c r="O27" i="15"/>
  <c r="M27" i="15"/>
  <c r="L27" i="15"/>
  <c r="K27" i="15"/>
  <c r="I27" i="15"/>
  <c r="G27" i="15"/>
  <c r="E27" i="15"/>
  <c r="AQ26" i="15"/>
  <c r="AO26" i="15"/>
  <c r="AN26" i="15"/>
  <c r="AM26" i="15"/>
  <c r="AK26" i="15"/>
  <c r="AJ26" i="15"/>
  <c r="AI26" i="15"/>
  <c r="AG26" i="15"/>
  <c r="AF26" i="15"/>
  <c r="AE26" i="15"/>
  <c r="AC26" i="15"/>
  <c r="AB26" i="15"/>
  <c r="AA26" i="15"/>
  <c r="Y26" i="15"/>
  <c r="X26" i="15"/>
  <c r="W26" i="15"/>
  <c r="U26" i="15"/>
  <c r="T26" i="15"/>
  <c r="S26" i="15"/>
  <c r="Q26" i="15"/>
  <c r="P26" i="15"/>
  <c r="O26" i="15"/>
  <c r="M26" i="15"/>
  <c r="L26" i="15"/>
  <c r="K26" i="15"/>
  <c r="I26" i="15"/>
  <c r="G26" i="15"/>
  <c r="E26" i="15"/>
  <c r="AQ25" i="15"/>
  <c r="AO25" i="15"/>
  <c r="AN25" i="15"/>
  <c r="AM25" i="15"/>
  <c r="AK25" i="15"/>
  <c r="AJ25" i="15"/>
  <c r="AI25" i="15"/>
  <c r="AG25" i="15"/>
  <c r="AF25" i="15"/>
  <c r="AE25" i="15"/>
  <c r="AC25" i="15"/>
  <c r="AB25" i="15"/>
  <c r="AA25" i="15"/>
  <c r="Y25" i="15"/>
  <c r="X25" i="15"/>
  <c r="W25" i="15"/>
  <c r="U25" i="15"/>
  <c r="T25" i="15"/>
  <c r="S25" i="15"/>
  <c r="Q25" i="15"/>
  <c r="P25" i="15"/>
  <c r="O25" i="15"/>
  <c r="M25" i="15"/>
  <c r="AP25" i="15" s="1"/>
  <c r="L25" i="15"/>
  <c r="K25" i="15"/>
  <c r="I25" i="15"/>
  <c r="G25" i="15"/>
  <c r="E25" i="15"/>
  <c r="AQ24" i="15"/>
  <c r="AO24" i="15"/>
  <c r="AN24" i="15"/>
  <c r="AM24" i="15"/>
  <c r="AK24" i="15"/>
  <c r="AJ24" i="15"/>
  <c r="AI24" i="15"/>
  <c r="AG24" i="15"/>
  <c r="AF24" i="15"/>
  <c r="AE24" i="15"/>
  <c r="AC24" i="15"/>
  <c r="AB24" i="15"/>
  <c r="AA24" i="15"/>
  <c r="Y24" i="15"/>
  <c r="X24" i="15"/>
  <c r="W24" i="15"/>
  <c r="U24" i="15"/>
  <c r="T24" i="15"/>
  <c r="S24" i="15"/>
  <c r="Q24" i="15"/>
  <c r="P24" i="15"/>
  <c r="O24" i="15"/>
  <c r="M24" i="15"/>
  <c r="L24" i="15"/>
  <c r="K24" i="15"/>
  <c r="I24" i="15"/>
  <c r="G24" i="15"/>
  <c r="E24" i="15"/>
  <c r="AQ23" i="15"/>
  <c r="AO23" i="15"/>
  <c r="AN23" i="15"/>
  <c r="AM23" i="15"/>
  <c r="AK23" i="15"/>
  <c r="AJ23" i="15"/>
  <c r="AI23" i="15"/>
  <c r="AG23" i="15"/>
  <c r="AF23" i="15"/>
  <c r="AE23" i="15"/>
  <c r="AC23" i="15"/>
  <c r="AB23" i="15"/>
  <c r="AA23" i="15"/>
  <c r="Y23" i="15"/>
  <c r="X23" i="15"/>
  <c r="W23" i="15"/>
  <c r="U23" i="15"/>
  <c r="T23" i="15"/>
  <c r="S23" i="15"/>
  <c r="Q23" i="15"/>
  <c r="P23" i="15"/>
  <c r="O23" i="15"/>
  <c r="M23" i="15"/>
  <c r="L23" i="15"/>
  <c r="K23" i="15"/>
  <c r="I23" i="15"/>
  <c r="G23" i="15"/>
  <c r="E23" i="15"/>
  <c r="AQ22" i="15"/>
  <c r="AO22" i="15"/>
  <c r="AN22" i="15"/>
  <c r="AM22" i="15"/>
  <c r="AK22" i="15"/>
  <c r="AJ22" i="15"/>
  <c r="AI22" i="15"/>
  <c r="AG22" i="15"/>
  <c r="AF22" i="15"/>
  <c r="AE22" i="15"/>
  <c r="AC22" i="15"/>
  <c r="AB22" i="15"/>
  <c r="AA22" i="15"/>
  <c r="Y22" i="15"/>
  <c r="X22" i="15"/>
  <c r="W22" i="15"/>
  <c r="U22" i="15"/>
  <c r="T22" i="15"/>
  <c r="S22" i="15"/>
  <c r="Q22" i="15"/>
  <c r="P22" i="15"/>
  <c r="O22" i="15"/>
  <c r="M22" i="15"/>
  <c r="L22" i="15"/>
  <c r="K22" i="15"/>
  <c r="I22" i="15"/>
  <c r="G22" i="15"/>
  <c r="E22" i="15"/>
  <c r="AQ21" i="15"/>
  <c r="AO21" i="15"/>
  <c r="AN21" i="15"/>
  <c r="AM21" i="15"/>
  <c r="AK21" i="15"/>
  <c r="AJ21" i="15"/>
  <c r="AI21" i="15"/>
  <c r="AG21" i="15"/>
  <c r="AF21" i="15"/>
  <c r="AE21" i="15"/>
  <c r="AC21" i="15"/>
  <c r="AB21" i="15"/>
  <c r="AA21" i="15"/>
  <c r="Y21" i="15"/>
  <c r="X21" i="15"/>
  <c r="W21" i="15"/>
  <c r="U21" i="15"/>
  <c r="T21" i="15"/>
  <c r="S21" i="15"/>
  <c r="Q21" i="15"/>
  <c r="P21" i="15"/>
  <c r="O21" i="15"/>
  <c r="M21" i="15"/>
  <c r="AP21" i="15" s="1"/>
  <c r="L21" i="15"/>
  <c r="K21" i="15"/>
  <c r="I21" i="15"/>
  <c r="G21" i="15"/>
  <c r="E21" i="15"/>
  <c r="AQ20" i="15"/>
  <c r="AO20" i="15"/>
  <c r="AN20" i="15"/>
  <c r="AM20" i="15"/>
  <c r="AK20" i="15"/>
  <c r="AJ20" i="15"/>
  <c r="AI20" i="15"/>
  <c r="AG20" i="15"/>
  <c r="AF20" i="15"/>
  <c r="AE20" i="15"/>
  <c r="AC20" i="15"/>
  <c r="AB20" i="15"/>
  <c r="AA20" i="15"/>
  <c r="Y20" i="15"/>
  <c r="X20" i="15"/>
  <c r="W20" i="15"/>
  <c r="U20" i="15"/>
  <c r="T20" i="15"/>
  <c r="S20" i="15"/>
  <c r="Q20" i="15"/>
  <c r="P20" i="15"/>
  <c r="O20" i="15"/>
  <c r="M20" i="15"/>
  <c r="L20" i="15"/>
  <c r="K20" i="15"/>
  <c r="I20" i="15"/>
  <c r="G20" i="15"/>
  <c r="E20" i="15"/>
  <c r="AQ19" i="15"/>
  <c r="AO19" i="15"/>
  <c r="AN19" i="15"/>
  <c r="AM19" i="15"/>
  <c r="AK19" i="15"/>
  <c r="AJ19" i="15"/>
  <c r="AI19" i="15"/>
  <c r="AG19" i="15"/>
  <c r="AF19" i="15"/>
  <c r="AE19" i="15"/>
  <c r="AC19" i="15"/>
  <c r="AB19" i="15"/>
  <c r="AA19" i="15"/>
  <c r="Y19" i="15"/>
  <c r="X19" i="15"/>
  <c r="W19" i="15"/>
  <c r="U19" i="15"/>
  <c r="T19" i="15"/>
  <c r="S19" i="15"/>
  <c r="Q19" i="15"/>
  <c r="P19" i="15"/>
  <c r="O19" i="15"/>
  <c r="M19" i="15"/>
  <c r="L19" i="15"/>
  <c r="K19" i="15"/>
  <c r="I19" i="15"/>
  <c r="G19" i="15"/>
  <c r="E19" i="15"/>
  <c r="AQ18" i="15"/>
  <c r="AO18" i="15"/>
  <c r="AN18" i="15"/>
  <c r="AM18" i="15"/>
  <c r="AK18" i="15"/>
  <c r="AJ18" i="15"/>
  <c r="AI18" i="15"/>
  <c r="AG18" i="15"/>
  <c r="AF18" i="15"/>
  <c r="AE18" i="15"/>
  <c r="AC18" i="15"/>
  <c r="AB18" i="15"/>
  <c r="AA18" i="15"/>
  <c r="Y18" i="15"/>
  <c r="X18" i="15"/>
  <c r="W18" i="15"/>
  <c r="U18" i="15"/>
  <c r="T18" i="15"/>
  <c r="S18" i="15"/>
  <c r="Q18" i="15"/>
  <c r="P18" i="15"/>
  <c r="O18" i="15"/>
  <c r="M18" i="15"/>
  <c r="L18" i="15"/>
  <c r="K18" i="15"/>
  <c r="I18" i="15"/>
  <c r="G18" i="15"/>
  <c r="E18" i="15"/>
  <c r="AQ17" i="15"/>
  <c r="AO17" i="15"/>
  <c r="AN17" i="15"/>
  <c r="AM17" i="15"/>
  <c r="AK17" i="15"/>
  <c r="AJ17" i="15"/>
  <c r="AI17" i="15"/>
  <c r="AG17" i="15"/>
  <c r="AF17" i="15"/>
  <c r="AE17" i="15"/>
  <c r="AC17" i="15"/>
  <c r="AB17" i="15"/>
  <c r="AA17" i="15"/>
  <c r="Y17" i="15"/>
  <c r="X17" i="15"/>
  <c r="W17" i="15"/>
  <c r="U17" i="15"/>
  <c r="T17" i="15"/>
  <c r="S17" i="15"/>
  <c r="Q17" i="15"/>
  <c r="P17" i="15"/>
  <c r="O17" i="15"/>
  <c r="M17" i="15"/>
  <c r="AP17" i="15" s="1"/>
  <c r="L17" i="15"/>
  <c r="K17" i="15"/>
  <c r="I17" i="15"/>
  <c r="G17" i="15"/>
  <c r="E17" i="15"/>
  <c r="AQ16" i="15"/>
  <c r="AO16" i="15"/>
  <c r="AN16" i="15"/>
  <c r="AM16" i="15"/>
  <c r="AK16" i="15"/>
  <c r="AJ16" i="15"/>
  <c r="AI16" i="15"/>
  <c r="AG16" i="15"/>
  <c r="AF16" i="15"/>
  <c r="AE16" i="15"/>
  <c r="AC16" i="15"/>
  <c r="AB16" i="15"/>
  <c r="AA16" i="15"/>
  <c r="Y16" i="15"/>
  <c r="X16" i="15"/>
  <c r="W16" i="15"/>
  <c r="U16" i="15"/>
  <c r="T16" i="15"/>
  <c r="S16" i="15"/>
  <c r="Q16" i="15"/>
  <c r="P16" i="15"/>
  <c r="O16" i="15"/>
  <c r="M16" i="15"/>
  <c r="L16" i="15"/>
  <c r="K16" i="15"/>
  <c r="I16" i="15"/>
  <c r="G16" i="15"/>
  <c r="E16" i="15"/>
  <c r="AQ108" i="19"/>
  <c r="AO108" i="19"/>
  <c r="AN108" i="19"/>
  <c r="AM108" i="19"/>
  <c r="AK108" i="19"/>
  <c r="AJ108" i="19"/>
  <c r="AI108" i="19"/>
  <c r="AG108" i="19"/>
  <c r="AF108" i="19"/>
  <c r="AE108" i="19"/>
  <c r="AC108" i="19"/>
  <c r="AB108" i="19"/>
  <c r="AA108" i="19"/>
  <c r="Y108" i="19"/>
  <c r="X108" i="19"/>
  <c r="W108" i="19"/>
  <c r="U108" i="19"/>
  <c r="T108" i="19"/>
  <c r="S108" i="19"/>
  <c r="Q108" i="19"/>
  <c r="P108" i="19"/>
  <c r="O108" i="19"/>
  <c r="M108" i="19"/>
  <c r="AP108" i="19" s="1"/>
  <c r="L108" i="19"/>
  <c r="K108" i="19"/>
  <c r="I108" i="19"/>
  <c r="G108" i="19"/>
  <c r="E108" i="19"/>
  <c r="AQ107" i="19"/>
  <c r="AO107" i="19"/>
  <c r="AN107" i="19"/>
  <c r="AM107" i="19"/>
  <c r="AK107" i="19"/>
  <c r="AJ107" i="19"/>
  <c r="AI107" i="19"/>
  <c r="AG107" i="19"/>
  <c r="AF107" i="19"/>
  <c r="AE107" i="19"/>
  <c r="AC107" i="19"/>
  <c r="AB107" i="19"/>
  <c r="AA107" i="19"/>
  <c r="Y107" i="19"/>
  <c r="X107" i="19"/>
  <c r="W107" i="19"/>
  <c r="U107" i="19"/>
  <c r="T107" i="19"/>
  <c r="S107" i="19"/>
  <c r="Q107" i="19"/>
  <c r="P107" i="19"/>
  <c r="O107" i="19"/>
  <c r="M107" i="19"/>
  <c r="L107" i="19"/>
  <c r="K107" i="19"/>
  <c r="I107" i="19"/>
  <c r="G107" i="19"/>
  <c r="E107" i="19"/>
  <c r="AQ106" i="19"/>
  <c r="AO106" i="19"/>
  <c r="AN106" i="19"/>
  <c r="AM106" i="19"/>
  <c r="AK106" i="19"/>
  <c r="AJ106" i="19"/>
  <c r="AI106" i="19"/>
  <c r="AG106" i="19"/>
  <c r="AF106" i="19"/>
  <c r="AE106" i="19"/>
  <c r="AC106" i="19"/>
  <c r="AB106" i="19"/>
  <c r="AA106" i="19"/>
  <c r="Y106" i="19"/>
  <c r="X106" i="19"/>
  <c r="W106" i="19"/>
  <c r="U106" i="19"/>
  <c r="T106" i="19"/>
  <c r="S106" i="19"/>
  <c r="Q106" i="19"/>
  <c r="P106" i="19"/>
  <c r="O106" i="19"/>
  <c r="M106" i="19"/>
  <c r="AP106" i="19" s="1"/>
  <c r="L106" i="19"/>
  <c r="K106" i="19"/>
  <c r="I106" i="19"/>
  <c r="G106" i="19"/>
  <c r="E106" i="19"/>
  <c r="AQ105" i="19"/>
  <c r="AO105" i="19"/>
  <c r="AN105" i="19"/>
  <c r="AM105" i="19"/>
  <c r="AK105" i="19"/>
  <c r="AJ105" i="19"/>
  <c r="AI105" i="19"/>
  <c r="AG105" i="19"/>
  <c r="AF105" i="19"/>
  <c r="AE105" i="19"/>
  <c r="AC105" i="19"/>
  <c r="AB105" i="19"/>
  <c r="AA105" i="19"/>
  <c r="Y105" i="19"/>
  <c r="X105" i="19"/>
  <c r="W105" i="19"/>
  <c r="U105" i="19"/>
  <c r="T105" i="19"/>
  <c r="S105" i="19"/>
  <c r="Q105" i="19"/>
  <c r="P105" i="19"/>
  <c r="O105" i="19"/>
  <c r="M105" i="19"/>
  <c r="L105" i="19"/>
  <c r="K105" i="19"/>
  <c r="I105" i="19"/>
  <c r="G105" i="19"/>
  <c r="E105" i="19"/>
  <c r="AQ104" i="19"/>
  <c r="AO104" i="19"/>
  <c r="AN104" i="19"/>
  <c r="AM104" i="19"/>
  <c r="AK104" i="19"/>
  <c r="AJ104" i="19"/>
  <c r="AI104" i="19"/>
  <c r="AG104" i="19"/>
  <c r="AF104" i="19"/>
  <c r="AE104" i="19"/>
  <c r="AC104" i="19"/>
  <c r="AB104" i="19"/>
  <c r="AA104" i="19"/>
  <c r="Y104" i="19"/>
  <c r="X104" i="19"/>
  <c r="W104" i="19"/>
  <c r="U104" i="19"/>
  <c r="T104" i="19"/>
  <c r="S104" i="19"/>
  <c r="Q104" i="19"/>
  <c r="P104" i="19"/>
  <c r="O104" i="19"/>
  <c r="M104" i="19"/>
  <c r="AP104" i="19" s="1"/>
  <c r="L104" i="19"/>
  <c r="K104" i="19"/>
  <c r="I104" i="19"/>
  <c r="G104" i="19"/>
  <c r="E104" i="19"/>
  <c r="AQ103" i="19"/>
  <c r="AO103" i="19"/>
  <c r="AN103" i="19"/>
  <c r="AM103" i="19"/>
  <c r="AK103" i="19"/>
  <c r="AJ103" i="19"/>
  <c r="AI103" i="19"/>
  <c r="AG103" i="19"/>
  <c r="AF103" i="19"/>
  <c r="AE103" i="19"/>
  <c r="AC103" i="19"/>
  <c r="AB103" i="19"/>
  <c r="AA103" i="19"/>
  <c r="Y103" i="19"/>
  <c r="X103" i="19"/>
  <c r="W103" i="19"/>
  <c r="U103" i="19"/>
  <c r="T103" i="19"/>
  <c r="S103" i="19"/>
  <c r="Q103" i="19"/>
  <c r="P103" i="19"/>
  <c r="O103" i="19"/>
  <c r="M103" i="19"/>
  <c r="L103" i="19"/>
  <c r="K103" i="19"/>
  <c r="I103" i="19"/>
  <c r="G103" i="19"/>
  <c r="E103" i="19"/>
  <c r="AQ102" i="19"/>
  <c r="AO102" i="19"/>
  <c r="AN102" i="19"/>
  <c r="AM102" i="19"/>
  <c r="AK102" i="19"/>
  <c r="AJ102" i="19"/>
  <c r="AI102" i="19"/>
  <c r="AG102" i="19"/>
  <c r="AF102" i="19"/>
  <c r="AE102" i="19"/>
  <c r="AC102" i="19"/>
  <c r="AB102" i="19"/>
  <c r="AA102" i="19"/>
  <c r="Y102" i="19"/>
  <c r="X102" i="19"/>
  <c r="W102" i="19"/>
  <c r="U102" i="19"/>
  <c r="T102" i="19"/>
  <c r="S102" i="19"/>
  <c r="Q102" i="19"/>
  <c r="P102" i="19"/>
  <c r="O102" i="19"/>
  <c r="M102" i="19"/>
  <c r="L102" i="19"/>
  <c r="K102" i="19"/>
  <c r="I102" i="19"/>
  <c r="G102" i="19"/>
  <c r="E102" i="19"/>
  <c r="AQ101" i="19"/>
  <c r="AO101" i="19"/>
  <c r="AN101" i="19"/>
  <c r="AM101" i="19"/>
  <c r="AK101" i="19"/>
  <c r="AJ101" i="19"/>
  <c r="AI101" i="19"/>
  <c r="AG101" i="19"/>
  <c r="AF101" i="19"/>
  <c r="AE101" i="19"/>
  <c r="AC101" i="19"/>
  <c r="AB101" i="19"/>
  <c r="AA101" i="19"/>
  <c r="Y101" i="19"/>
  <c r="X101" i="19"/>
  <c r="W101" i="19"/>
  <c r="U101" i="19"/>
  <c r="T101" i="19"/>
  <c r="S101" i="19"/>
  <c r="Q101" i="19"/>
  <c r="P101" i="19"/>
  <c r="O101" i="19"/>
  <c r="M101" i="19"/>
  <c r="L101" i="19"/>
  <c r="K101" i="19"/>
  <c r="I101" i="19"/>
  <c r="G101" i="19"/>
  <c r="E101" i="19"/>
  <c r="AQ100" i="19"/>
  <c r="AO100" i="19"/>
  <c r="AN100" i="19"/>
  <c r="AM100" i="19"/>
  <c r="AK100" i="19"/>
  <c r="AJ100" i="19"/>
  <c r="AI100" i="19"/>
  <c r="AG100" i="19"/>
  <c r="AF100" i="19"/>
  <c r="AE100" i="19"/>
  <c r="AC100" i="19"/>
  <c r="AB100" i="19"/>
  <c r="AA100" i="19"/>
  <c r="Y100" i="19"/>
  <c r="X100" i="19"/>
  <c r="W100" i="19"/>
  <c r="U100" i="19"/>
  <c r="T100" i="19"/>
  <c r="S100" i="19"/>
  <c r="Q100" i="19"/>
  <c r="P100" i="19"/>
  <c r="O100" i="19"/>
  <c r="M100" i="19"/>
  <c r="AP100" i="19" s="1"/>
  <c r="L100" i="19"/>
  <c r="K100" i="19"/>
  <c r="I100" i="19"/>
  <c r="G100" i="19"/>
  <c r="E100" i="19"/>
  <c r="AQ99" i="19"/>
  <c r="AO99" i="19"/>
  <c r="AN99" i="19"/>
  <c r="AM99" i="19"/>
  <c r="AK99" i="19"/>
  <c r="AJ99" i="19"/>
  <c r="AI99" i="19"/>
  <c r="AG99" i="19"/>
  <c r="AF99" i="19"/>
  <c r="AE99" i="19"/>
  <c r="AC99" i="19"/>
  <c r="AB99" i="19"/>
  <c r="AA99" i="19"/>
  <c r="Y99" i="19"/>
  <c r="X99" i="19"/>
  <c r="W99" i="19"/>
  <c r="U99" i="19"/>
  <c r="T99" i="19"/>
  <c r="S99" i="19"/>
  <c r="Q99" i="19"/>
  <c r="P99" i="19"/>
  <c r="O99" i="19"/>
  <c r="M99" i="19"/>
  <c r="L99" i="19"/>
  <c r="K99" i="19"/>
  <c r="I99" i="19"/>
  <c r="G99" i="19"/>
  <c r="E99" i="19"/>
  <c r="AQ98" i="19"/>
  <c r="AO98" i="19"/>
  <c r="AN98" i="19"/>
  <c r="AM98" i="19"/>
  <c r="AK98" i="19"/>
  <c r="AJ98" i="19"/>
  <c r="AI98" i="19"/>
  <c r="AG98" i="19"/>
  <c r="AF98" i="19"/>
  <c r="AE98" i="19"/>
  <c r="AC98" i="19"/>
  <c r="AB98" i="19"/>
  <c r="AA98" i="19"/>
  <c r="Y98" i="19"/>
  <c r="X98" i="19"/>
  <c r="W98" i="19"/>
  <c r="U98" i="19"/>
  <c r="T98" i="19"/>
  <c r="S98" i="19"/>
  <c r="Q98" i="19"/>
  <c r="P98" i="19"/>
  <c r="O98" i="19"/>
  <c r="M98" i="19"/>
  <c r="AP98" i="19" s="1"/>
  <c r="L98" i="19"/>
  <c r="K98" i="19"/>
  <c r="I98" i="19"/>
  <c r="G98" i="19"/>
  <c r="E98" i="19"/>
  <c r="AQ97" i="19"/>
  <c r="AO97" i="19"/>
  <c r="AN97" i="19"/>
  <c r="AM97" i="19"/>
  <c r="AK97" i="19"/>
  <c r="AJ97" i="19"/>
  <c r="AI97" i="19"/>
  <c r="AG97" i="19"/>
  <c r="AF97" i="19"/>
  <c r="AE97" i="19"/>
  <c r="AC97" i="19"/>
  <c r="AB97" i="19"/>
  <c r="AA97" i="19"/>
  <c r="Y97" i="19"/>
  <c r="X97" i="19"/>
  <c r="W97" i="19"/>
  <c r="U97" i="19"/>
  <c r="T97" i="19"/>
  <c r="S97" i="19"/>
  <c r="Q97" i="19"/>
  <c r="P97" i="19"/>
  <c r="O97" i="19"/>
  <c r="M97" i="19"/>
  <c r="L97" i="19"/>
  <c r="K97" i="19"/>
  <c r="I97" i="19"/>
  <c r="G97" i="19"/>
  <c r="E97" i="19"/>
  <c r="AQ96" i="19"/>
  <c r="AO96" i="19"/>
  <c r="AN96" i="19"/>
  <c r="AM96" i="19"/>
  <c r="AK96" i="19"/>
  <c r="AJ96" i="19"/>
  <c r="AI96" i="19"/>
  <c r="AG96" i="19"/>
  <c r="AF96" i="19"/>
  <c r="AE96" i="19"/>
  <c r="AC96" i="19"/>
  <c r="AB96" i="19"/>
  <c r="AA96" i="19"/>
  <c r="Y96" i="19"/>
  <c r="X96" i="19"/>
  <c r="W96" i="19"/>
  <c r="U96" i="19"/>
  <c r="T96" i="19"/>
  <c r="S96" i="19"/>
  <c r="Q96" i="19"/>
  <c r="P96" i="19"/>
  <c r="O96" i="19"/>
  <c r="M96" i="19"/>
  <c r="AP96" i="19" s="1"/>
  <c r="L96" i="19"/>
  <c r="K96" i="19"/>
  <c r="I96" i="19"/>
  <c r="G96" i="19"/>
  <c r="E96" i="19"/>
  <c r="AQ95" i="19"/>
  <c r="AO95" i="19"/>
  <c r="AN95" i="19"/>
  <c r="AM95" i="19"/>
  <c r="AK95" i="19"/>
  <c r="AJ95" i="19"/>
  <c r="AI95" i="19"/>
  <c r="AG95" i="19"/>
  <c r="AF95" i="19"/>
  <c r="AE95" i="19"/>
  <c r="AC95" i="19"/>
  <c r="AB95" i="19"/>
  <c r="AA95" i="19"/>
  <c r="Y95" i="19"/>
  <c r="X95" i="19"/>
  <c r="W95" i="19"/>
  <c r="U95" i="19"/>
  <c r="T95" i="19"/>
  <c r="S95" i="19"/>
  <c r="Q95" i="19"/>
  <c r="P95" i="19"/>
  <c r="O95" i="19"/>
  <c r="M95" i="19"/>
  <c r="L95" i="19"/>
  <c r="K95" i="19"/>
  <c r="I95" i="19"/>
  <c r="G95" i="19"/>
  <c r="E95" i="19"/>
  <c r="AQ94" i="19"/>
  <c r="AO94" i="19"/>
  <c r="AN94" i="19"/>
  <c r="AM94" i="19"/>
  <c r="AK94" i="19"/>
  <c r="AJ94" i="19"/>
  <c r="AI94" i="19"/>
  <c r="AG94" i="19"/>
  <c r="AF94" i="19"/>
  <c r="AE94" i="19"/>
  <c r="AC94" i="19"/>
  <c r="AB94" i="19"/>
  <c r="AA94" i="19"/>
  <c r="Y94" i="19"/>
  <c r="X94" i="19"/>
  <c r="W94" i="19"/>
  <c r="U94" i="19"/>
  <c r="T94" i="19"/>
  <c r="S94" i="19"/>
  <c r="Q94" i="19"/>
  <c r="P94" i="19"/>
  <c r="O94" i="19"/>
  <c r="M94" i="19"/>
  <c r="L94" i="19"/>
  <c r="K94" i="19"/>
  <c r="I94" i="19"/>
  <c r="G94" i="19"/>
  <c r="E94" i="19"/>
  <c r="AQ93" i="19"/>
  <c r="AO93" i="19"/>
  <c r="AN93" i="19"/>
  <c r="AM93" i="19"/>
  <c r="AK93" i="19"/>
  <c r="AJ93" i="19"/>
  <c r="AI93" i="19"/>
  <c r="AG93" i="19"/>
  <c r="AF93" i="19"/>
  <c r="AE93" i="19"/>
  <c r="AC93" i="19"/>
  <c r="AB93" i="19"/>
  <c r="AA93" i="19"/>
  <c r="Y93" i="19"/>
  <c r="X93" i="19"/>
  <c r="W93" i="19"/>
  <c r="U93" i="19"/>
  <c r="T93" i="19"/>
  <c r="S93" i="19"/>
  <c r="Q93" i="19"/>
  <c r="P93" i="19"/>
  <c r="O93" i="19"/>
  <c r="M93" i="19"/>
  <c r="L93" i="19"/>
  <c r="K93" i="19"/>
  <c r="I93" i="19"/>
  <c r="G93" i="19"/>
  <c r="E93" i="19"/>
  <c r="AQ92" i="19"/>
  <c r="AO92" i="19"/>
  <c r="AN92" i="19"/>
  <c r="AM92" i="19"/>
  <c r="AK92" i="19"/>
  <c r="AJ92" i="19"/>
  <c r="AI92" i="19"/>
  <c r="AG92" i="19"/>
  <c r="AF92" i="19"/>
  <c r="AE92" i="19"/>
  <c r="AC92" i="19"/>
  <c r="AB92" i="19"/>
  <c r="AA92" i="19"/>
  <c r="Y92" i="19"/>
  <c r="X92" i="19"/>
  <c r="W92" i="19"/>
  <c r="U92" i="19"/>
  <c r="T92" i="19"/>
  <c r="S92" i="19"/>
  <c r="Q92" i="19"/>
  <c r="P92" i="19"/>
  <c r="O92" i="19"/>
  <c r="M92" i="19"/>
  <c r="AP92" i="19" s="1"/>
  <c r="L92" i="19"/>
  <c r="K92" i="19"/>
  <c r="I92" i="19"/>
  <c r="G92" i="19"/>
  <c r="E92" i="19"/>
  <c r="AQ91" i="19"/>
  <c r="AO91" i="19"/>
  <c r="AN91" i="19"/>
  <c r="AM91" i="19"/>
  <c r="AK91" i="19"/>
  <c r="AJ91" i="19"/>
  <c r="AI91" i="19"/>
  <c r="AG91" i="19"/>
  <c r="AF91" i="19"/>
  <c r="AE91" i="19"/>
  <c r="AC91" i="19"/>
  <c r="AB91" i="19"/>
  <c r="AA91" i="19"/>
  <c r="Y91" i="19"/>
  <c r="X91" i="19"/>
  <c r="W91" i="19"/>
  <c r="U91" i="19"/>
  <c r="T91" i="19"/>
  <c r="S91" i="19"/>
  <c r="Q91" i="19"/>
  <c r="P91" i="19"/>
  <c r="O91" i="19"/>
  <c r="M91" i="19"/>
  <c r="L91" i="19"/>
  <c r="K91" i="19"/>
  <c r="I91" i="19"/>
  <c r="G91" i="19"/>
  <c r="E91" i="19"/>
  <c r="AQ90" i="19"/>
  <c r="AO90" i="19"/>
  <c r="AN90" i="19"/>
  <c r="AM90" i="19"/>
  <c r="AK90" i="19"/>
  <c r="AJ90" i="19"/>
  <c r="AI90" i="19"/>
  <c r="AG90" i="19"/>
  <c r="AF90" i="19"/>
  <c r="AE90" i="19"/>
  <c r="AC90" i="19"/>
  <c r="AB90" i="19"/>
  <c r="AA90" i="19"/>
  <c r="Y90" i="19"/>
  <c r="X90" i="19"/>
  <c r="W90" i="19"/>
  <c r="U90" i="19"/>
  <c r="T90" i="19"/>
  <c r="S90" i="19"/>
  <c r="Q90" i="19"/>
  <c r="P90" i="19"/>
  <c r="O90" i="19"/>
  <c r="M90" i="19"/>
  <c r="AP90" i="19" s="1"/>
  <c r="L90" i="19"/>
  <c r="K90" i="19"/>
  <c r="I90" i="19"/>
  <c r="G90" i="19"/>
  <c r="E90" i="19"/>
  <c r="AQ89" i="19"/>
  <c r="AO89" i="19"/>
  <c r="AN89" i="19"/>
  <c r="AM89" i="19"/>
  <c r="AK89" i="19"/>
  <c r="AJ89" i="19"/>
  <c r="AI89" i="19"/>
  <c r="AG89" i="19"/>
  <c r="AF89" i="19"/>
  <c r="AE89" i="19"/>
  <c r="AC89" i="19"/>
  <c r="AB89" i="19"/>
  <c r="AA89" i="19"/>
  <c r="Y89" i="19"/>
  <c r="X89" i="19"/>
  <c r="W89" i="19"/>
  <c r="U89" i="19"/>
  <c r="T89" i="19"/>
  <c r="S89" i="19"/>
  <c r="Q89" i="19"/>
  <c r="P89" i="19"/>
  <c r="O89" i="19"/>
  <c r="M89" i="19"/>
  <c r="L89" i="19"/>
  <c r="K89" i="19"/>
  <c r="I89" i="19"/>
  <c r="G89" i="19"/>
  <c r="E89" i="19"/>
  <c r="AQ88" i="19"/>
  <c r="AO88" i="19"/>
  <c r="AN88" i="19"/>
  <c r="AM88" i="19"/>
  <c r="AK88" i="19"/>
  <c r="AJ88" i="19"/>
  <c r="AI88" i="19"/>
  <c r="AG88" i="19"/>
  <c r="AF88" i="19"/>
  <c r="AE88" i="19"/>
  <c r="AC88" i="19"/>
  <c r="AB88" i="19"/>
  <c r="AA88" i="19"/>
  <c r="Y88" i="19"/>
  <c r="X88" i="19"/>
  <c r="W88" i="19"/>
  <c r="U88" i="19"/>
  <c r="T88" i="19"/>
  <c r="S88" i="19"/>
  <c r="Q88" i="19"/>
  <c r="P88" i="19"/>
  <c r="O88" i="19"/>
  <c r="M88" i="19"/>
  <c r="AP88" i="19" s="1"/>
  <c r="L88" i="19"/>
  <c r="K88" i="19"/>
  <c r="I88" i="19"/>
  <c r="G88" i="19"/>
  <c r="E88" i="19"/>
  <c r="AQ87" i="19"/>
  <c r="AO87" i="19"/>
  <c r="AN87" i="19"/>
  <c r="AM87" i="19"/>
  <c r="AK87" i="19"/>
  <c r="AJ87" i="19"/>
  <c r="AI87" i="19"/>
  <c r="AG87" i="19"/>
  <c r="AF87" i="19"/>
  <c r="AE87" i="19"/>
  <c r="AC87" i="19"/>
  <c r="AB87" i="19"/>
  <c r="AA87" i="19"/>
  <c r="Y87" i="19"/>
  <c r="X87" i="19"/>
  <c r="W87" i="19"/>
  <c r="U87" i="19"/>
  <c r="T87" i="19"/>
  <c r="S87" i="19"/>
  <c r="Q87" i="19"/>
  <c r="P87" i="19"/>
  <c r="O87" i="19"/>
  <c r="M87" i="19"/>
  <c r="L87" i="19"/>
  <c r="K87" i="19"/>
  <c r="I87" i="19"/>
  <c r="G87" i="19"/>
  <c r="E87" i="19"/>
  <c r="AQ86" i="19"/>
  <c r="AO86" i="19"/>
  <c r="AN86" i="19"/>
  <c r="AM86" i="19"/>
  <c r="AK86" i="19"/>
  <c r="AJ86" i="19"/>
  <c r="AI86" i="19"/>
  <c r="AG86" i="19"/>
  <c r="AF86" i="19"/>
  <c r="AE86" i="19"/>
  <c r="AC86" i="19"/>
  <c r="AB86" i="19"/>
  <c r="AA86" i="19"/>
  <c r="Y86" i="19"/>
  <c r="X86" i="19"/>
  <c r="W86" i="19"/>
  <c r="U86" i="19"/>
  <c r="T86" i="19"/>
  <c r="S86" i="19"/>
  <c r="Q86" i="19"/>
  <c r="P86" i="19"/>
  <c r="O86" i="19"/>
  <c r="M86" i="19"/>
  <c r="L86" i="19"/>
  <c r="K86" i="19"/>
  <c r="I86" i="19"/>
  <c r="G86" i="19"/>
  <c r="E86" i="19"/>
  <c r="AQ85" i="19"/>
  <c r="AO85" i="19"/>
  <c r="AN85" i="19"/>
  <c r="AM85" i="19"/>
  <c r="AK85" i="19"/>
  <c r="AJ85" i="19"/>
  <c r="AI85" i="19"/>
  <c r="AG85" i="19"/>
  <c r="AF85" i="19"/>
  <c r="AE85" i="19"/>
  <c r="AC85" i="19"/>
  <c r="AB85" i="19"/>
  <c r="AA85" i="19"/>
  <c r="Y85" i="19"/>
  <c r="X85" i="19"/>
  <c r="W85" i="19"/>
  <c r="U85" i="19"/>
  <c r="T85" i="19"/>
  <c r="S85" i="19"/>
  <c r="Q85" i="19"/>
  <c r="P85" i="19"/>
  <c r="O85" i="19"/>
  <c r="M85" i="19"/>
  <c r="L85" i="19"/>
  <c r="K85" i="19"/>
  <c r="I85" i="19"/>
  <c r="G85" i="19"/>
  <c r="E85" i="19"/>
  <c r="AQ84" i="19"/>
  <c r="AO84" i="19"/>
  <c r="AN84" i="19"/>
  <c r="AM84" i="19"/>
  <c r="AK84" i="19"/>
  <c r="AJ84" i="19"/>
  <c r="AI84" i="19"/>
  <c r="AG84" i="19"/>
  <c r="AF84" i="19"/>
  <c r="AE84" i="19"/>
  <c r="AC84" i="19"/>
  <c r="AB84" i="19"/>
  <c r="AA84" i="19"/>
  <c r="Y84" i="19"/>
  <c r="X84" i="19"/>
  <c r="W84" i="19"/>
  <c r="U84" i="19"/>
  <c r="T84" i="19"/>
  <c r="S84" i="19"/>
  <c r="Q84" i="19"/>
  <c r="P84" i="19"/>
  <c r="O84" i="19"/>
  <c r="M84" i="19"/>
  <c r="AP84" i="19" s="1"/>
  <c r="L84" i="19"/>
  <c r="K84" i="19"/>
  <c r="I84" i="19"/>
  <c r="G84" i="19"/>
  <c r="E84" i="19"/>
  <c r="AQ83" i="19"/>
  <c r="AO83" i="19"/>
  <c r="AN83" i="19"/>
  <c r="AM83" i="19"/>
  <c r="AK83" i="19"/>
  <c r="AJ83" i="19"/>
  <c r="AI83" i="19"/>
  <c r="AG83" i="19"/>
  <c r="AF83" i="19"/>
  <c r="AE83" i="19"/>
  <c r="AC83" i="19"/>
  <c r="AB83" i="19"/>
  <c r="AA83" i="19"/>
  <c r="Y83" i="19"/>
  <c r="X83" i="19"/>
  <c r="W83" i="19"/>
  <c r="U83" i="19"/>
  <c r="T83" i="19"/>
  <c r="S83" i="19"/>
  <c r="Q83" i="19"/>
  <c r="P83" i="19"/>
  <c r="O83" i="19"/>
  <c r="M83" i="19"/>
  <c r="L83" i="19"/>
  <c r="K83" i="19"/>
  <c r="I83" i="19"/>
  <c r="G83" i="19"/>
  <c r="E83" i="19"/>
  <c r="AQ82" i="19"/>
  <c r="AO82" i="19"/>
  <c r="AN82" i="19"/>
  <c r="AM82" i="19"/>
  <c r="AK82" i="19"/>
  <c r="AJ82" i="19"/>
  <c r="AI82" i="19"/>
  <c r="AG82" i="19"/>
  <c r="AF82" i="19"/>
  <c r="AE82" i="19"/>
  <c r="AC82" i="19"/>
  <c r="AB82" i="19"/>
  <c r="AA82" i="19"/>
  <c r="Y82" i="19"/>
  <c r="X82" i="19"/>
  <c r="W82" i="19"/>
  <c r="U82" i="19"/>
  <c r="T82" i="19"/>
  <c r="S82" i="19"/>
  <c r="Q82" i="19"/>
  <c r="P82" i="19"/>
  <c r="O82" i="19"/>
  <c r="M82" i="19"/>
  <c r="L82" i="19"/>
  <c r="K82" i="19"/>
  <c r="I82" i="19"/>
  <c r="G82" i="19"/>
  <c r="E82" i="19"/>
  <c r="AQ81" i="19"/>
  <c r="AO81" i="19"/>
  <c r="AN81" i="19"/>
  <c r="AM81" i="19"/>
  <c r="AK81" i="19"/>
  <c r="AJ81" i="19"/>
  <c r="AI81" i="19"/>
  <c r="AG81" i="19"/>
  <c r="AF81" i="19"/>
  <c r="AE81" i="19"/>
  <c r="AC81" i="19"/>
  <c r="AB81" i="19"/>
  <c r="AA81" i="19"/>
  <c r="Y81" i="19"/>
  <c r="X81" i="19"/>
  <c r="W81" i="19"/>
  <c r="U81" i="19"/>
  <c r="T81" i="19"/>
  <c r="S81" i="19"/>
  <c r="Q81" i="19"/>
  <c r="P81" i="19"/>
  <c r="O81" i="19"/>
  <c r="M81" i="19"/>
  <c r="L81" i="19"/>
  <c r="K81" i="19"/>
  <c r="I81" i="19"/>
  <c r="G81" i="19"/>
  <c r="E81" i="19"/>
  <c r="AQ80" i="19"/>
  <c r="AO80" i="19"/>
  <c r="AN80" i="19"/>
  <c r="AM80" i="19"/>
  <c r="AK80" i="19"/>
  <c r="AJ80" i="19"/>
  <c r="AI80" i="19"/>
  <c r="AG80" i="19"/>
  <c r="AF80" i="19"/>
  <c r="AE80" i="19"/>
  <c r="AC80" i="19"/>
  <c r="AB80" i="19"/>
  <c r="AA80" i="19"/>
  <c r="Y80" i="19"/>
  <c r="X80" i="19"/>
  <c r="W80" i="19"/>
  <c r="U80" i="19"/>
  <c r="T80" i="19"/>
  <c r="S80" i="19"/>
  <c r="Q80" i="19"/>
  <c r="P80" i="19"/>
  <c r="O80" i="19"/>
  <c r="M80" i="19"/>
  <c r="L80" i="19"/>
  <c r="K80" i="19"/>
  <c r="I80" i="19"/>
  <c r="G80" i="19"/>
  <c r="E80" i="19"/>
  <c r="AQ79" i="19"/>
  <c r="AO79" i="19"/>
  <c r="AN79" i="19"/>
  <c r="AM79" i="19"/>
  <c r="AK79" i="19"/>
  <c r="AJ79" i="19"/>
  <c r="AI79" i="19"/>
  <c r="AG79" i="19"/>
  <c r="AF79" i="19"/>
  <c r="AE79" i="19"/>
  <c r="AC79" i="19"/>
  <c r="AB79" i="19"/>
  <c r="AA79" i="19"/>
  <c r="Y79" i="19"/>
  <c r="X79" i="19"/>
  <c r="W79" i="19"/>
  <c r="U79" i="19"/>
  <c r="T79" i="19"/>
  <c r="S79" i="19"/>
  <c r="Q79" i="19"/>
  <c r="P79" i="19"/>
  <c r="O79" i="19"/>
  <c r="M79" i="19"/>
  <c r="L79" i="19"/>
  <c r="K79" i="19"/>
  <c r="I79" i="19"/>
  <c r="G79" i="19"/>
  <c r="E79" i="19"/>
  <c r="AQ78" i="19"/>
  <c r="AO78" i="19"/>
  <c r="AN78" i="19"/>
  <c r="AM78" i="19"/>
  <c r="AK78" i="19"/>
  <c r="AJ78" i="19"/>
  <c r="AI78" i="19"/>
  <c r="AG78" i="19"/>
  <c r="AF78" i="19"/>
  <c r="AE78" i="19"/>
  <c r="AC78" i="19"/>
  <c r="AB78" i="19"/>
  <c r="AA78" i="19"/>
  <c r="Y78" i="19"/>
  <c r="X78" i="19"/>
  <c r="W78" i="19"/>
  <c r="U78" i="19"/>
  <c r="T78" i="19"/>
  <c r="S78" i="19"/>
  <c r="Q78" i="19"/>
  <c r="P78" i="19"/>
  <c r="O78" i="19"/>
  <c r="M78" i="19"/>
  <c r="L78" i="19"/>
  <c r="K78" i="19"/>
  <c r="I78" i="19"/>
  <c r="G78" i="19"/>
  <c r="E78" i="19"/>
  <c r="AQ77" i="19"/>
  <c r="AO77" i="19"/>
  <c r="AN77" i="19"/>
  <c r="AM77" i="19"/>
  <c r="AK77" i="19"/>
  <c r="AJ77" i="19"/>
  <c r="AI77" i="19"/>
  <c r="AG77" i="19"/>
  <c r="AF77" i="19"/>
  <c r="AE77" i="19"/>
  <c r="AC77" i="19"/>
  <c r="AB77" i="19"/>
  <c r="AA77" i="19"/>
  <c r="Y77" i="19"/>
  <c r="X77" i="19"/>
  <c r="W77" i="19"/>
  <c r="U77" i="19"/>
  <c r="T77" i="19"/>
  <c r="S77" i="19"/>
  <c r="Q77" i="19"/>
  <c r="P77" i="19"/>
  <c r="O77" i="19"/>
  <c r="M77" i="19"/>
  <c r="L77" i="19"/>
  <c r="K77" i="19"/>
  <c r="I77" i="19"/>
  <c r="G77" i="19"/>
  <c r="E77" i="19"/>
  <c r="AQ76" i="19"/>
  <c r="AO76" i="19"/>
  <c r="AN76" i="19"/>
  <c r="AM76" i="19"/>
  <c r="AK76" i="19"/>
  <c r="AJ76" i="19"/>
  <c r="AI76" i="19"/>
  <c r="AG76" i="19"/>
  <c r="AF76" i="19"/>
  <c r="AE76" i="19"/>
  <c r="AC76" i="19"/>
  <c r="AB76" i="19"/>
  <c r="AA76" i="19"/>
  <c r="Y76" i="19"/>
  <c r="X76" i="19"/>
  <c r="W76" i="19"/>
  <c r="U76" i="19"/>
  <c r="T76" i="19"/>
  <c r="S76" i="19"/>
  <c r="Q76" i="19"/>
  <c r="P76" i="19"/>
  <c r="O76" i="19"/>
  <c r="M76" i="19"/>
  <c r="AP76" i="19" s="1"/>
  <c r="L76" i="19"/>
  <c r="K76" i="19"/>
  <c r="I76" i="19"/>
  <c r="G76" i="19"/>
  <c r="E76" i="19"/>
  <c r="AQ75" i="19"/>
  <c r="AO75" i="19"/>
  <c r="AN75" i="19"/>
  <c r="AM75" i="19"/>
  <c r="AK75" i="19"/>
  <c r="AJ75" i="19"/>
  <c r="AI75" i="19"/>
  <c r="AG75" i="19"/>
  <c r="AF75" i="19"/>
  <c r="AE75" i="19"/>
  <c r="AC75" i="19"/>
  <c r="AB75" i="19"/>
  <c r="AA75" i="19"/>
  <c r="Y75" i="19"/>
  <c r="X75" i="19"/>
  <c r="W75" i="19"/>
  <c r="U75" i="19"/>
  <c r="T75" i="19"/>
  <c r="S75" i="19"/>
  <c r="Q75" i="19"/>
  <c r="P75" i="19"/>
  <c r="O75" i="19"/>
  <c r="M75" i="19"/>
  <c r="L75" i="19"/>
  <c r="K75" i="19"/>
  <c r="I75" i="19"/>
  <c r="G75" i="19"/>
  <c r="E75" i="19"/>
  <c r="AQ74" i="19"/>
  <c r="AO74" i="19"/>
  <c r="AN74" i="19"/>
  <c r="AM74" i="19"/>
  <c r="AK74" i="19"/>
  <c r="AJ74" i="19"/>
  <c r="AI74" i="19"/>
  <c r="AG74" i="19"/>
  <c r="AF74" i="19"/>
  <c r="AE74" i="19"/>
  <c r="AC74" i="19"/>
  <c r="AB74" i="19"/>
  <c r="AA74" i="19"/>
  <c r="Y74" i="19"/>
  <c r="X74" i="19"/>
  <c r="W74" i="19"/>
  <c r="U74" i="19"/>
  <c r="T74" i="19"/>
  <c r="S74" i="19"/>
  <c r="Q74" i="19"/>
  <c r="P74" i="19"/>
  <c r="O74" i="19"/>
  <c r="M74" i="19"/>
  <c r="L74" i="19"/>
  <c r="K74" i="19"/>
  <c r="I74" i="19"/>
  <c r="G74" i="19"/>
  <c r="E74" i="19"/>
  <c r="AQ73" i="19"/>
  <c r="AO73" i="19"/>
  <c r="AN73" i="19"/>
  <c r="AM73" i="19"/>
  <c r="AK73" i="19"/>
  <c r="AJ73" i="19"/>
  <c r="AI73" i="19"/>
  <c r="AG73" i="19"/>
  <c r="AF73" i="19"/>
  <c r="AE73" i="19"/>
  <c r="AC73" i="19"/>
  <c r="AB73" i="19"/>
  <c r="AA73" i="19"/>
  <c r="Y73" i="19"/>
  <c r="X73" i="19"/>
  <c r="W73" i="19"/>
  <c r="U73" i="19"/>
  <c r="T73" i="19"/>
  <c r="S73" i="19"/>
  <c r="Q73" i="19"/>
  <c r="P73" i="19"/>
  <c r="O73" i="19"/>
  <c r="M73" i="19"/>
  <c r="L73" i="19"/>
  <c r="K73" i="19"/>
  <c r="I73" i="19"/>
  <c r="G73" i="19"/>
  <c r="E73" i="19"/>
  <c r="AQ72" i="19"/>
  <c r="AO72" i="19"/>
  <c r="AN72" i="19"/>
  <c r="AM72" i="19"/>
  <c r="AK72" i="19"/>
  <c r="AJ72" i="19"/>
  <c r="AI72" i="19"/>
  <c r="AG72" i="19"/>
  <c r="AF72" i="19"/>
  <c r="AE72" i="19"/>
  <c r="AC72" i="19"/>
  <c r="AB72" i="19"/>
  <c r="AA72" i="19"/>
  <c r="Y72" i="19"/>
  <c r="X72" i="19"/>
  <c r="W72" i="19"/>
  <c r="U72" i="19"/>
  <c r="T72" i="19"/>
  <c r="S72" i="19"/>
  <c r="Q72" i="19"/>
  <c r="P72" i="19"/>
  <c r="O72" i="19"/>
  <c r="M72" i="19"/>
  <c r="L72" i="19"/>
  <c r="K72" i="19"/>
  <c r="I72" i="19"/>
  <c r="G72" i="19"/>
  <c r="E72" i="19"/>
  <c r="AQ71" i="19"/>
  <c r="AO71" i="19"/>
  <c r="AN71" i="19"/>
  <c r="AM71" i="19"/>
  <c r="AK71" i="19"/>
  <c r="AJ71" i="19"/>
  <c r="AI71" i="19"/>
  <c r="AG71" i="19"/>
  <c r="AF71" i="19"/>
  <c r="AE71" i="19"/>
  <c r="AC71" i="19"/>
  <c r="AB71" i="19"/>
  <c r="AA71" i="19"/>
  <c r="Y71" i="19"/>
  <c r="X71" i="19"/>
  <c r="W71" i="19"/>
  <c r="U71" i="19"/>
  <c r="T71" i="19"/>
  <c r="S71" i="19"/>
  <c r="Q71" i="19"/>
  <c r="P71" i="19"/>
  <c r="O71" i="19"/>
  <c r="M71" i="19"/>
  <c r="L71" i="19"/>
  <c r="K71" i="19"/>
  <c r="I71" i="19"/>
  <c r="G71" i="19"/>
  <c r="E71" i="19"/>
  <c r="AQ70" i="19"/>
  <c r="AO70" i="19"/>
  <c r="AN70" i="19"/>
  <c r="AM70" i="19"/>
  <c r="AK70" i="19"/>
  <c r="AJ70" i="19"/>
  <c r="AI70" i="19"/>
  <c r="AG70" i="19"/>
  <c r="AF70" i="19"/>
  <c r="AE70" i="19"/>
  <c r="AC70" i="19"/>
  <c r="AB70" i="19"/>
  <c r="AA70" i="19"/>
  <c r="Y70" i="19"/>
  <c r="X70" i="19"/>
  <c r="W70" i="19"/>
  <c r="U70" i="19"/>
  <c r="T70" i="19"/>
  <c r="S70" i="19"/>
  <c r="Q70" i="19"/>
  <c r="P70" i="19"/>
  <c r="O70" i="19"/>
  <c r="M70" i="19"/>
  <c r="L70" i="19"/>
  <c r="K70" i="19"/>
  <c r="I70" i="19"/>
  <c r="G70" i="19"/>
  <c r="E70" i="19"/>
  <c r="AQ69" i="19"/>
  <c r="AO69" i="19"/>
  <c r="AN69" i="19"/>
  <c r="AM69" i="19"/>
  <c r="AK69" i="19"/>
  <c r="AJ69" i="19"/>
  <c r="AI69" i="19"/>
  <c r="AG69" i="19"/>
  <c r="AF69" i="19"/>
  <c r="AE69" i="19"/>
  <c r="AC69" i="19"/>
  <c r="AB69" i="19"/>
  <c r="AA69" i="19"/>
  <c r="Y69" i="19"/>
  <c r="X69" i="19"/>
  <c r="W69" i="19"/>
  <c r="U69" i="19"/>
  <c r="T69" i="19"/>
  <c r="S69" i="19"/>
  <c r="Q69" i="19"/>
  <c r="P69" i="19"/>
  <c r="O69" i="19"/>
  <c r="M69" i="19"/>
  <c r="L69" i="19"/>
  <c r="K69" i="19"/>
  <c r="I69" i="19"/>
  <c r="G69" i="19"/>
  <c r="E69" i="19"/>
  <c r="AQ68" i="19"/>
  <c r="AO68" i="19"/>
  <c r="AN68" i="19"/>
  <c r="AM68" i="19"/>
  <c r="AK68" i="19"/>
  <c r="AJ68" i="19"/>
  <c r="AI68" i="19"/>
  <c r="AG68" i="19"/>
  <c r="AF68" i="19"/>
  <c r="AE68" i="19"/>
  <c r="AC68" i="19"/>
  <c r="AB68" i="19"/>
  <c r="AA68" i="19"/>
  <c r="Y68" i="19"/>
  <c r="X68" i="19"/>
  <c r="W68" i="19"/>
  <c r="U68" i="19"/>
  <c r="T68" i="19"/>
  <c r="S68" i="19"/>
  <c r="Q68" i="19"/>
  <c r="P68" i="19"/>
  <c r="O68" i="19"/>
  <c r="M68" i="19"/>
  <c r="AP68" i="19" s="1"/>
  <c r="L68" i="19"/>
  <c r="K68" i="19"/>
  <c r="I68" i="19"/>
  <c r="G68" i="19"/>
  <c r="E68" i="19"/>
  <c r="AQ67" i="19"/>
  <c r="AO67" i="19"/>
  <c r="AN67" i="19"/>
  <c r="AM67" i="19"/>
  <c r="AK67" i="19"/>
  <c r="AJ67" i="19"/>
  <c r="AI67" i="19"/>
  <c r="AG67" i="19"/>
  <c r="AF67" i="19"/>
  <c r="AE67" i="19"/>
  <c r="AC67" i="19"/>
  <c r="AB67" i="19"/>
  <c r="AA67" i="19"/>
  <c r="Y67" i="19"/>
  <c r="X67" i="19"/>
  <c r="W67" i="19"/>
  <c r="U67" i="19"/>
  <c r="T67" i="19"/>
  <c r="S67" i="19"/>
  <c r="Q67" i="19"/>
  <c r="P67" i="19"/>
  <c r="O67" i="19"/>
  <c r="M67" i="19"/>
  <c r="L67" i="19"/>
  <c r="K67" i="19"/>
  <c r="I67" i="19"/>
  <c r="G67" i="19"/>
  <c r="E67" i="19"/>
  <c r="AQ66" i="19"/>
  <c r="AO66" i="19"/>
  <c r="AN66" i="19"/>
  <c r="AM66" i="19"/>
  <c r="AK66" i="19"/>
  <c r="AJ66" i="19"/>
  <c r="AI66" i="19"/>
  <c r="AG66" i="19"/>
  <c r="AF66" i="19"/>
  <c r="AE66" i="19"/>
  <c r="AC66" i="19"/>
  <c r="AB66" i="19"/>
  <c r="AA66" i="19"/>
  <c r="Y66" i="19"/>
  <c r="X66" i="19"/>
  <c r="W66" i="19"/>
  <c r="U66" i="19"/>
  <c r="T66" i="19"/>
  <c r="S66" i="19"/>
  <c r="Q66" i="19"/>
  <c r="P66" i="19"/>
  <c r="O66" i="19"/>
  <c r="M66" i="19"/>
  <c r="AP66" i="19" s="1"/>
  <c r="L66" i="19"/>
  <c r="K66" i="19"/>
  <c r="I66" i="19"/>
  <c r="G66" i="19"/>
  <c r="E66" i="19"/>
  <c r="AQ65" i="19"/>
  <c r="AO65" i="19"/>
  <c r="AN65" i="19"/>
  <c r="AM65" i="19"/>
  <c r="AK65" i="19"/>
  <c r="AJ65" i="19"/>
  <c r="AI65" i="19"/>
  <c r="AG65" i="19"/>
  <c r="AF65" i="19"/>
  <c r="AE65" i="19"/>
  <c r="AC65" i="19"/>
  <c r="AB65" i="19"/>
  <c r="AA65" i="19"/>
  <c r="Y65" i="19"/>
  <c r="X65" i="19"/>
  <c r="W65" i="19"/>
  <c r="U65" i="19"/>
  <c r="T65" i="19"/>
  <c r="S65" i="19"/>
  <c r="Q65" i="19"/>
  <c r="P65" i="19"/>
  <c r="O65" i="19"/>
  <c r="M65" i="19"/>
  <c r="L65" i="19"/>
  <c r="K65" i="19"/>
  <c r="I65" i="19"/>
  <c r="G65" i="19"/>
  <c r="E65" i="19"/>
  <c r="AQ64" i="19"/>
  <c r="AO64" i="19"/>
  <c r="AN64" i="19"/>
  <c r="AM64" i="19"/>
  <c r="AK64" i="19"/>
  <c r="AJ64" i="19"/>
  <c r="AI64" i="19"/>
  <c r="AG64" i="19"/>
  <c r="AF64" i="19"/>
  <c r="AE64" i="19"/>
  <c r="AC64" i="19"/>
  <c r="AB64" i="19"/>
  <c r="AA64" i="19"/>
  <c r="Y64" i="19"/>
  <c r="X64" i="19"/>
  <c r="W64" i="19"/>
  <c r="U64" i="19"/>
  <c r="T64" i="19"/>
  <c r="S64" i="19"/>
  <c r="Q64" i="19"/>
  <c r="P64" i="19"/>
  <c r="O64" i="19"/>
  <c r="M64" i="19"/>
  <c r="AP64" i="19" s="1"/>
  <c r="L64" i="19"/>
  <c r="K64" i="19"/>
  <c r="I64" i="19"/>
  <c r="G64" i="19"/>
  <c r="E64" i="19"/>
  <c r="AQ63" i="19"/>
  <c r="AO63" i="19"/>
  <c r="AN63" i="19"/>
  <c r="AM63" i="19"/>
  <c r="AK63" i="19"/>
  <c r="AJ63" i="19"/>
  <c r="AI63" i="19"/>
  <c r="AG63" i="19"/>
  <c r="AF63" i="19"/>
  <c r="AE63" i="19"/>
  <c r="AC63" i="19"/>
  <c r="AB63" i="19"/>
  <c r="AA63" i="19"/>
  <c r="Y63" i="19"/>
  <c r="X63" i="19"/>
  <c r="W63" i="19"/>
  <c r="U63" i="19"/>
  <c r="T63" i="19"/>
  <c r="S63" i="19"/>
  <c r="Q63" i="19"/>
  <c r="P63" i="19"/>
  <c r="O63" i="19"/>
  <c r="M63" i="19"/>
  <c r="L63" i="19"/>
  <c r="K63" i="19"/>
  <c r="I63" i="19"/>
  <c r="G63" i="19"/>
  <c r="E63" i="19"/>
  <c r="AQ62" i="19"/>
  <c r="AO62" i="19"/>
  <c r="AN62" i="19"/>
  <c r="AM62" i="19"/>
  <c r="AK62" i="19"/>
  <c r="AJ62" i="19"/>
  <c r="AI62" i="19"/>
  <c r="AG62" i="19"/>
  <c r="AF62" i="19"/>
  <c r="AE62" i="19"/>
  <c r="AC62" i="19"/>
  <c r="AB62" i="19"/>
  <c r="AA62" i="19"/>
  <c r="Y62" i="19"/>
  <c r="X62" i="19"/>
  <c r="W62" i="19"/>
  <c r="U62" i="19"/>
  <c r="T62" i="19"/>
  <c r="S62" i="19"/>
  <c r="Q62" i="19"/>
  <c r="P62" i="19"/>
  <c r="O62" i="19"/>
  <c r="M62" i="19"/>
  <c r="L62" i="19"/>
  <c r="K62" i="19"/>
  <c r="I62" i="19"/>
  <c r="G62" i="19"/>
  <c r="E62" i="19"/>
  <c r="AQ61" i="19"/>
  <c r="AO61" i="19"/>
  <c r="AN61" i="19"/>
  <c r="AM61" i="19"/>
  <c r="AK61" i="19"/>
  <c r="AJ61" i="19"/>
  <c r="AI61" i="19"/>
  <c r="AG61" i="19"/>
  <c r="AF61" i="19"/>
  <c r="AE61" i="19"/>
  <c r="AC61" i="19"/>
  <c r="AB61" i="19"/>
  <c r="AA61" i="19"/>
  <c r="Y61" i="19"/>
  <c r="X61" i="19"/>
  <c r="W61" i="19"/>
  <c r="U61" i="19"/>
  <c r="T61" i="19"/>
  <c r="S61" i="19"/>
  <c r="Q61" i="19"/>
  <c r="P61" i="19"/>
  <c r="O61" i="19"/>
  <c r="M61" i="19"/>
  <c r="L61" i="19"/>
  <c r="K61" i="19"/>
  <c r="I61" i="19"/>
  <c r="G61" i="19"/>
  <c r="E61" i="19"/>
  <c r="AQ60" i="19"/>
  <c r="AO60" i="19"/>
  <c r="AN60" i="19"/>
  <c r="AM60" i="19"/>
  <c r="AK60" i="19"/>
  <c r="AJ60" i="19"/>
  <c r="AI60" i="19"/>
  <c r="AG60" i="19"/>
  <c r="AF60" i="19"/>
  <c r="AE60" i="19"/>
  <c r="AC60" i="19"/>
  <c r="AB60" i="19"/>
  <c r="AA60" i="19"/>
  <c r="Y60" i="19"/>
  <c r="X60" i="19"/>
  <c r="W60" i="19"/>
  <c r="U60" i="19"/>
  <c r="T60" i="19"/>
  <c r="S60" i="19"/>
  <c r="Q60" i="19"/>
  <c r="P60" i="19"/>
  <c r="O60" i="19"/>
  <c r="M60" i="19"/>
  <c r="AP60" i="19" s="1"/>
  <c r="L60" i="19"/>
  <c r="K60" i="19"/>
  <c r="I60" i="19"/>
  <c r="G60" i="19"/>
  <c r="E60" i="19"/>
  <c r="AQ59" i="19"/>
  <c r="AO59" i="19"/>
  <c r="AN59" i="19"/>
  <c r="AM59" i="19"/>
  <c r="AK59" i="19"/>
  <c r="AJ59" i="19"/>
  <c r="AI59" i="19"/>
  <c r="AG59" i="19"/>
  <c r="AF59" i="19"/>
  <c r="AE59" i="19"/>
  <c r="AC59" i="19"/>
  <c r="AB59" i="19"/>
  <c r="AA59" i="19"/>
  <c r="Y59" i="19"/>
  <c r="X59" i="19"/>
  <c r="W59" i="19"/>
  <c r="U59" i="19"/>
  <c r="T59" i="19"/>
  <c r="S59" i="19"/>
  <c r="Q59" i="19"/>
  <c r="P59" i="19"/>
  <c r="O59" i="19"/>
  <c r="M59" i="19"/>
  <c r="L59" i="19"/>
  <c r="K59" i="19"/>
  <c r="I59" i="19"/>
  <c r="G59" i="19"/>
  <c r="E59" i="19"/>
  <c r="AQ58" i="19"/>
  <c r="AO58" i="19"/>
  <c r="AN58" i="19"/>
  <c r="AM58" i="19"/>
  <c r="AK58" i="19"/>
  <c r="AJ58" i="19"/>
  <c r="AI58" i="19"/>
  <c r="AG58" i="19"/>
  <c r="AF58" i="19"/>
  <c r="AE58" i="19"/>
  <c r="AC58" i="19"/>
  <c r="AB58" i="19"/>
  <c r="AA58" i="19"/>
  <c r="Y58" i="19"/>
  <c r="X58" i="19"/>
  <c r="W58" i="19"/>
  <c r="U58" i="19"/>
  <c r="T58" i="19"/>
  <c r="S58" i="19"/>
  <c r="Q58" i="19"/>
  <c r="P58" i="19"/>
  <c r="O58" i="19"/>
  <c r="M58" i="19"/>
  <c r="AP58" i="19" s="1"/>
  <c r="L58" i="19"/>
  <c r="K58" i="19"/>
  <c r="I58" i="19"/>
  <c r="G58" i="19"/>
  <c r="E58" i="19"/>
  <c r="AQ57" i="19"/>
  <c r="AO57" i="19"/>
  <c r="AN57" i="19"/>
  <c r="AM57" i="19"/>
  <c r="AK57" i="19"/>
  <c r="AJ57" i="19"/>
  <c r="AI57" i="19"/>
  <c r="AG57" i="19"/>
  <c r="AF57" i="19"/>
  <c r="AE57" i="19"/>
  <c r="AC57" i="19"/>
  <c r="AB57" i="19"/>
  <c r="AA57" i="19"/>
  <c r="Y57" i="19"/>
  <c r="X57" i="19"/>
  <c r="W57" i="19"/>
  <c r="U57" i="19"/>
  <c r="T57" i="19"/>
  <c r="S57" i="19"/>
  <c r="Q57" i="19"/>
  <c r="P57" i="19"/>
  <c r="O57" i="19"/>
  <c r="M57" i="19"/>
  <c r="L57" i="19"/>
  <c r="K57" i="19"/>
  <c r="I57" i="19"/>
  <c r="G57" i="19"/>
  <c r="E57" i="19"/>
  <c r="AQ56" i="19"/>
  <c r="AO56" i="19"/>
  <c r="AN56" i="19"/>
  <c r="AM56" i="19"/>
  <c r="AK56" i="19"/>
  <c r="AJ56" i="19"/>
  <c r="AI56" i="19"/>
  <c r="AG56" i="19"/>
  <c r="AF56" i="19"/>
  <c r="AE56" i="19"/>
  <c r="AC56" i="19"/>
  <c r="AB56" i="19"/>
  <c r="AA56" i="19"/>
  <c r="Y56" i="19"/>
  <c r="X56" i="19"/>
  <c r="W56" i="19"/>
  <c r="U56" i="19"/>
  <c r="T56" i="19"/>
  <c r="S56" i="19"/>
  <c r="Q56" i="19"/>
  <c r="P56" i="19"/>
  <c r="O56" i="19"/>
  <c r="M56" i="19"/>
  <c r="L56" i="19"/>
  <c r="K56" i="19"/>
  <c r="I56" i="19"/>
  <c r="G56" i="19"/>
  <c r="E56" i="19"/>
  <c r="AQ55" i="19"/>
  <c r="AO55" i="19"/>
  <c r="AN55" i="19"/>
  <c r="AM55" i="19"/>
  <c r="AK55" i="19"/>
  <c r="AJ55" i="19"/>
  <c r="AI55" i="19"/>
  <c r="AG55" i="19"/>
  <c r="AF55" i="19"/>
  <c r="AE55" i="19"/>
  <c r="AC55" i="19"/>
  <c r="AB55" i="19"/>
  <c r="AA55" i="19"/>
  <c r="Y55" i="19"/>
  <c r="X55" i="19"/>
  <c r="W55" i="19"/>
  <c r="U55" i="19"/>
  <c r="T55" i="19"/>
  <c r="S55" i="19"/>
  <c r="Q55" i="19"/>
  <c r="P55" i="19"/>
  <c r="O55" i="19"/>
  <c r="M55" i="19"/>
  <c r="L55" i="19"/>
  <c r="K55" i="19"/>
  <c r="I55" i="19"/>
  <c r="G55" i="19"/>
  <c r="E55" i="19"/>
  <c r="AQ54" i="19"/>
  <c r="AO54" i="19"/>
  <c r="AN54" i="19"/>
  <c r="AM54" i="19"/>
  <c r="AK54" i="19"/>
  <c r="AJ54" i="19"/>
  <c r="AI54" i="19"/>
  <c r="AG54" i="19"/>
  <c r="AF54" i="19"/>
  <c r="AE54" i="19"/>
  <c r="AC54" i="19"/>
  <c r="AB54" i="19"/>
  <c r="AA54" i="19"/>
  <c r="Y54" i="19"/>
  <c r="X54" i="19"/>
  <c r="W54" i="19"/>
  <c r="U54" i="19"/>
  <c r="T54" i="19"/>
  <c r="S54" i="19"/>
  <c r="Q54" i="19"/>
  <c r="P54" i="19"/>
  <c r="O54" i="19"/>
  <c r="M54" i="19"/>
  <c r="L54" i="19"/>
  <c r="K54" i="19"/>
  <c r="I54" i="19"/>
  <c r="G54" i="19"/>
  <c r="E54" i="19"/>
  <c r="AQ53" i="19"/>
  <c r="AO53" i="19"/>
  <c r="AN53" i="19"/>
  <c r="AM53" i="19"/>
  <c r="AK53" i="19"/>
  <c r="AJ53" i="19"/>
  <c r="AI53" i="19"/>
  <c r="AG53" i="19"/>
  <c r="AF53" i="19"/>
  <c r="AE53" i="19"/>
  <c r="AC53" i="19"/>
  <c r="AB53" i="19"/>
  <c r="AA53" i="19"/>
  <c r="Y53" i="19"/>
  <c r="X53" i="19"/>
  <c r="W53" i="19"/>
  <c r="U53" i="19"/>
  <c r="T53" i="19"/>
  <c r="S53" i="19"/>
  <c r="Q53" i="19"/>
  <c r="P53" i="19"/>
  <c r="O53" i="19"/>
  <c r="M53" i="19"/>
  <c r="L53" i="19"/>
  <c r="K53" i="19"/>
  <c r="I53" i="19"/>
  <c r="G53" i="19"/>
  <c r="E53" i="19"/>
  <c r="AQ52" i="19"/>
  <c r="AO52" i="19"/>
  <c r="AN52" i="19"/>
  <c r="AM52" i="19"/>
  <c r="AK52" i="19"/>
  <c r="AJ52" i="19"/>
  <c r="AI52" i="19"/>
  <c r="AG52" i="19"/>
  <c r="AF52" i="19"/>
  <c r="AE52" i="19"/>
  <c r="AC52" i="19"/>
  <c r="AB52" i="19"/>
  <c r="AA52" i="19"/>
  <c r="Y52" i="19"/>
  <c r="X52" i="19"/>
  <c r="W52" i="19"/>
  <c r="U52" i="19"/>
  <c r="T52" i="19"/>
  <c r="S52" i="19"/>
  <c r="Q52" i="19"/>
  <c r="P52" i="19"/>
  <c r="O52" i="19"/>
  <c r="M52" i="19"/>
  <c r="AP52" i="19" s="1"/>
  <c r="L52" i="19"/>
  <c r="K52" i="19"/>
  <c r="I52" i="19"/>
  <c r="G52" i="19"/>
  <c r="E52" i="19"/>
  <c r="AQ51" i="19"/>
  <c r="AO51" i="19"/>
  <c r="AN51" i="19"/>
  <c r="AM51" i="19"/>
  <c r="AK51" i="19"/>
  <c r="AJ51" i="19"/>
  <c r="AI51" i="19"/>
  <c r="AG51" i="19"/>
  <c r="AF51" i="19"/>
  <c r="AE51" i="19"/>
  <c r="AC51" i="19"/>
  <c r="AB51" i="19"/>
  <c r="AA51" i="19"/>
  <c r="Y51" i="19"/>
  <c r="X51" i="19"/>
  <c r="W51" i="19"/>
  <c r="U51" i="19"/>
  <c r="T51" i="19"/>
  <c r="S51" i="19"/>
  <c r="Q51" i="19"/>
  <c r="P51" i="19"/>
  <c r="O51" i="19"/>
  <c r="M51" i="19"/>
  <c r="L51" i="19"/>
  <c r="K51" i="19"/>
  <c r="I51" i="19"/>
  <c r="G51" i="19"/>
  <c r="E51" i="19"/>
  <c r="AQ50" i="19"/>
  <c r="AO50" i="19"/>
  <c r="AN50" i="19"/>
  <c r="AM50" i="19"/>
  <c r="AK50" i="19"/>
  <c r="AJ50" i="19"/>
  <c r="AI50" i="19"/>
  <c r="AG50" i="19"/>
  <c r="AF50" i="19"/>
  <c r="AE50" i="19"/>
  <c r="AC50" i="19"/>
  <c r="AB50" i="19"/>
  <c r="AA50" i="19"/>
  <c r="Y50" i="19"/>
  <c r="X50" i="19"/>
  <c r="W50" i="19"/>
  <c r="U50" i="19"/>
  <c r="T50" i="19"/>
  <c r="S50" i="19"/>
  <c r="Q50" i="19"/>
  <c r="P50" i="19"/>
  <c r="O50" i="19"/>
  <c r="M50" i="19"/>
  <c r="AP50" i="19" s="1"/>
  <c r="L50" i="19"/>
  <c r="K50" i="19"/>
  <c r="I50" i="19"/>
  <c r="G50" i="19"/>
  <c r="E50" i="19"/>
  <c r="AQ49" i="19"/>
  <c r="AO49" i="19"/>
  <c r="AN49" i="19"/>
  <c r="AM49" i="19"/>
  <c r="AK49" i="19"/>
  <c r="AJ49" i="19"/>
  <c r="AI49" i="19"/>
  <c r="AG49" i="19"/>
  <c r="AF49" i="19"/>
  <c r="AE49" i="19"/>
  <c r="AC49" i="19"/>
  <c r="AB49" i="19"/>
  <c r="AA49" i="19"/>
  <c r="Y49" i="19"/>
  <c r="X49" i="19"/>
  <c r="W49" i="19"/>
  <c r="U49" i="19"/>
  <c r="T49" i="19"/>
  <c r="S49" i="19"/>
  <c r="Q49" i="19"/>
  <c r="P49" i="19"/>
  <c r="O49" i="19"/>
  <c r="M49" i="19"/>
  <c r="L49" i="19"/>
  <c r="K49" i="19"/>
  <c r="I49" i="19"/>
  <c r="G49" i="19"/>
  <c r="E49" i="19"/>
  <c r="AQ48" i="19"/>
  <c r="AO48" i="19"/>
  <c r="AN48" i="19"/>
  <c r="AM48" i="19"/>
  <c r="AK48" i="19"/>
  <c r="AJ48" i="19"/>
  <c r="AI48" i="19"/>
  <c r="AG48" i="19"/>
  <c r="AF48" i="19"/>
  <c r="AE48" i="19"/>
  <c r="AC48" i="19"/>
  <c r="AB48" i="19"/>
  <c r="AA48" i="19"/>
  <c r="Y48" i="19"/>
  <c r="X48" i="19"/>
  <c r="W48" i="19"/>
  <c r="U48" i="19"/>
  <c r="T48" i="19"/>
  <c r="S48" i="19"/>
  <c r="Q48" i="19"/>
  <c r="P48" i="19"/>
  <c r="O48" i="19"/>
  <c r="M48" i="19"/>
  <c r="L48" i="19"/>
  <c r="K48" i="19"/>
  <c r="I48" i="19"/>
  <c r="G48" i="19"/>
  <c r="E48" i="19"/>
  <c r="AQ47" i="19"/>
  <c r="AO47" i="19"/>
  <c r="AN47" i="19"/>
  <c r="AM47" i="19"/>
  <c r="AK47" i="19"/>
  <c r="AJ47" i="19"/>
  <c r="AI47" i="19"/>
  <c r="AG47" i="19"/>
  <c r="AF47" i="19"/>
  <c r="AE47" i="19"/>
  <c r="AC47" i="19"/>
  <c r="AB47" i="19"/>
  <c r="AA47" i="19"/>
  <c r="Y47" i="19"/>
  <c r="X47" i="19"/>
  <c r="W47" i="19"/>
  <c r="U47" i="19"/>
  <c r="T47" i="19"/>
  <c r="S47" i="19"/>
  <c r="Q47" i="19"/>
  <c r="P47" i="19"/>
  <c r="O47" i="19"/>
  <c r="M47" i="19"/>
  <c r="L47" i="19"/>
  <c r="K47" i="19"/>
  <c r="I47" i="19"/>
  <c r="G47" i="19"/>
  <c r="E47" i="19"/>
  <c r="AQ46" i="19"/>
  <c r="AO46" i="19"/>
  <c r="AN46" i="19"/>
  <c r="AM46" i="19"/>
  <c r="AK46" i="19"/>
  <c r="AJ46" i="19"/>
  <c r="AI46" i="19"/>
  <c r="AG46" i="19"/>
  <c r="AF46" i="19"/>
  <c r="AE46" i="19"/>
  <c r="AC46" i="19"/>
  <c r="AB46" i="19"/>
  <c r="AA46" i="19"/>
  <c r="Y46" i="19"/>
  <c r="X46" i="19"/>
  <c r="W46" i="19"/>
  <c r="U46" i="19"/>
  <c r="T46" i="19"/>
  <c r="S46" i="19"/>
  <c r="Q46" i="19"/>
  <c r="P46" i="19"/>
  <c r="O46" i="19"/>
  <c r="M46" i="19"/>
  <c r="AP46" i="19" s="1"/>
  <c r="L46" i="19"/>
  <c r="K46" i="19"/>
  <c r="I46" i="19"/>
  <c r="G46" i="19"/>
  <c r="E46" i="19"/>
  <c r="AQ45" i="19"/>
  <c r="AO45" i="19"/>
  <c r="AN45" i="19"/>
  <c r="AM45" i="19"/>
  <c r="AK45" i="19"/>
  <c r="AJ45" i="19"/>
  <c r="AI45" i="19"/>
  <c r="AG45" i="19"/>
  <c r="AF45" i="19"/>
  <c r="AE45" i="19"/>
  <c r="AC45" i="19"/>
  <c r="AB45" i="19"/>
  <c r="AA45" i="19"/>
  <c r="Y45" i="19"/>
  <c r="X45" i="19"/>
  <c r="W45" i="19"/>
  <c r="U45" i="19"/>
  <c r="T45" i="19"/>
  <c r="S45" i="19"/>
  <c r="Q45" i="19"/>
  <c r="P45" i="19"/>
  <c r="O45" i="19"/>
  <c r="M45" i="19"/>
  <c r="L45" i="19"/>
  <c r="K45" i="19"/>
  <c r="I45" i="19"/>
  <c r="G45" i="19"/>
  <c r="E45" i="19"/>
  <c r="AQ44" i="19"/>
  <c r="AO44" i="19"/>
  <c r="AN44" i="19"/>
  <c r="AM44" i="19"/>
  <c r="AK44" i="19"/>
  <c r="AJ44" i="19"/>
  <c r="AI44" i="19"/>
  <c r="AG44" i="19"/>
  <c r="AF44" i="19"/>
  <c r="AE44" i="19"/>
  <c r="AC44" i="19"/>
  <c r="AB44" i="19"/>
  <c r="AA44" i="19"/>
  <c r="Y44" i="19"/>
  <c r="X44" i="19"/>
  <c r="W44" i="19"/>
  <c r="U44" i="19"/>
  <c r="T44" i="19"/>
  <c r="S44" i="19"/>
  <c r="Q44" i="19"/>
  <c r="P44" i="19"/>
  <c r="O44" i="19"/>
  <c r="M44" i="19"/>
  <c r="L44" i="19"/>
  <c r="K44" i="19"/>
  <c r="I44" i="19"/>
  <c r="G44" i="19"/>
  <c r="E44" i="19"/>
  <c r="AQ43" i="19"/>
  <c r="AO43" i="19"/>
  <c r="AN43" i="19"/>
  <c r="AM43" i="19"/>
  <c r="AK43" i="19"/>
  <c r="AJ43" i="19"/>
  <c r="AI43" i="19"/>
  <c r="AG43" i="19"/>
  <c r="AF43" i="19"/>
  <c r="AE43" i="19"/>
  <c r="AC43" i="19"/>
  <c r="AB43" i="19"/>
  <c r="AA43" i="19"/>
  <c r="Y43" i="19"/>
  <c r="X43" i="19"/>
  <c r="W43" i="19"/>
  <c r="U43" i="19"/>
  <c r="T43" i="19"/>
  <c r="S43" i="19"/>
  <c r="Q43" i="19"/>
  <c r="P43" i="19"/>
  <c r="O43" i="19"/>
  <c r="M43" i="19"/>
  <c r="L43" i="19"/>
  <c r="K43" i="19"/>
  <c r="I43" i="19"/>
  <c r="G43" i="19"/>
  <c r="E43" i="19"/>
  <c r="AQ42" i="19"/>
  <c r="AO42" i="19"/>
  <c r="AN42" i="19"/>
  <c r="AM42" i="19"/>
  <c r="AK42" i="19"/>
  <c r="AJ42" i="19"/>
  <c r="AI42" i="19"/>
  <c r="AG42" i="19"/>
  <c r="AF42" i="19"/>
  <c r="AE42" i="19"/>
  <c r="AC42" i="19"/>
  <c r="AB42" i="19"/>
  <c r="AA42" i="19"/>
  <c r="Y42" i="19"/>
  <c r="X42" i="19"/>
  <c r="W42" i="19"/>
  <c r="U42" i="19"/>
  <c r="T42" i="19"/>
  <c r="S42" i="19"/>
  <c r="Q42" i="19"/>
  <c r="P42" i="19"/>
  <c r="O42" i="19"/>
  <c r="M42" i="19"/>
  <c r="L42" i="19"/>
  <c r="K42" i="19"/>
  <c r="I42" i="19"/>
  <c r="G42" i="19"/>
  <c r="E42" i="19"/>
  <c r="AQ41" i="19"/>
  <c r="AO41" i="19"/>
  <c r="AN41" i="19"/>
  <c r="AM41" i="19"/>
  <c r="AK41" i="19"/>
  <c r="AJ41" i="19"/>
  <c r="AI41" i="19"/>
  <c r="AG41" i="19"/>
  <c r="AF41" i="19"/>
  <c r="AE41" i="19"/>
  <c r="AC41" i="19"/>
  <c r="AB41" i="19"/>
  <c r="AA41" i="19"/>
  <c r="Y41" i="19"/>
  <c r="X41" i="19"/>
  <c r="W41" i="19"/>
  <c r="U41" i="19"/>
  <c r="T41" i="19"/>
  <c r="S41" i="19"/>
  <c r="Q41" i="19"/>
  <c r="P41" i="19"/>
  <c r="O41" i="19"/>
  <c r="M41" i="19"/>
  <c r="L41" i="19"/>
  <c r="K41" i="19"/>
  <c r="I41" i="19"/>
  <c r="G41" i="19"/>
  <c r="E41" i="19"/>
  <c r="AQ40" i="19"/>
  <c r="AO40" i="19"/>
  <c r="AN40" i="19"/>
  <c r="AM40" i="19"/>
  <c r="AK40" i="19"/>
  <c r="AJ40" i="19"/>
  <c r="AI40" i="19"/>
  <c r="AG40" i="19"/>
  <c r="AF40" i="19"/>
  <c r="AE40" i="19"/>
  <c r="AC40" i="19"/>
  <c r="AB40" i="19"/>
  <c r="AA40" i="19"/>
  <c r="Y40" i="19"/>
  <c r="X40" i="19"/>
  <c r="W40" i="19"/>
  <c r="U40" i="19"/>
  <c r="T40" i="19"/>
  <c r="S40" i="19"/>
  <c r="Q40" i="19"/>
  <c r="P40" i="19"/>
  <c r="O40" i="19"/>
  <c r="M40" i="19"/>
  <c r="L40" i="19"/>
  <c r="K40" i="19"/>
  <c r="I40" i="19"/>
  <c r="G40" i="19"/>
  <c r="E40" i="19"/>
  <c r="AQ39" i="19"/>
  <c r="AO39" i="19"/>
  <c r="AN39" i="19"/>
  <c r="AM39" i="19"/>
  <c r="AK39" i="19"/>
  <c r="AJ39" i="19"/>
  <c r="AI39" i="19"/>
  <c r="AG39" i="19"/>
  <c r="AF39" i="19"/>
  <c r="AE39" i="19"/>
  <c r="AC39" i="19"/>
  <c r="AB39" i="19"/>
  <c r="AA39" i="19"/>
  <c r="Y39" i="19"/>
  <c r="X39" i="19"/>
  <c r="W39" i="19"/>
  <c r="U39" i="19"/>
  <c r="T39" i="19"/>
  <c r="S39" i="19"/>
  <c r="Q39" i="19"/>
  <c r="P39" i="19"/>
  <c r="O39" i="19"/>
  <c r="M39" i="19"/>
  <c r="L39" i="19"/>
  <c r="K39" i="19"/>
  <c r="I39" i="19"/>
  <c r="G39" i="19"/>
  <c r="E39" i="19"/>
  <c r="AQ38" i="19"/>
  <c r="AO38" i="19"/>
  <c r="AN38" i="19"/>
  <c r="AM38" i="19"/>
  <c r="AK38" i="19"/>
  <c r="AJ38" i="19"/>
  <c r="AI38" i="19"/>
  <c r="AG38" i="19"/>
  <c r="AF38" i="19"/>
  <c r="AE38" i="19"/>
  <c r="AC38" i="19"/>
  <c r="AB38" i="19"/>
  <c r="AA38" i="19"/>
  <c r="Y38" i="19"/>
  <c r="X38" i="19"/>
  <c r="W38" i="19"/>
  <c r="U38" i="19"/>
  <c r="T38" i="19"/>
  <c r="S38" i="19"/>
  <c r="Q38" i="19"/>
  <c r="P38" i="19"/>
  <c r="O38" i="19"/>
  <c r="M38" i="19"/>
  <c r="L38" i="19"/>
  <c r="K38" i="19"/>
  <c r="I38" i="19"/>
  <c r="G38" i="19"/>
  <c r="E38" i="19"/>
  <c r="AQ37" i="19"/>
  <c r="AO37" i="19"/>
  <c r="AN37" i="19"/>
  <c r="AM37" i="19"/>
  <c r="AK37" i="19"/>
  <c r="AJ37" i="19"/>
  <c r="AI37" i="19"/>
  <c r="AG37" i="19"/>
  <c r="AF37" i="19"/>
  <c r="AE37" i="19"/>
  <c r="AC37" i="19"/>
  <c r="AB37" i="19"/>
  <c r="AA37" i="19"/>
  <c r="Y37" i="19"/>
  <c r="X37" i="19"/>
  <c r="W37" i="19"/>
  <c r="U37" i="19"/>
  <c r="T37" i="19"/>
  <c r="S37" i="19"/>
  <c r="Q37" i="19"/>
  <c r="P37" i="19"/>
  <c r="O37" i="19"/>
  <c r="M37" i="19"/>
  <c r="L37" i="19"/>
  <c r="K37" i="19"/>
  <c r="I37" i="19"/>
  <c r="G37" i="19"/>
  <c r="E37" i="19"/>
  <c r="AQ36" i="19"/>
  <c r="AO36" i="19"/>
  <c r="AN36" i="19"/>
  <c r="AM36" i="19"/>
  <c r="AK36" i="19"/>
  <c r="AJ36" i="19"/>
  <c r="AI36" i="19"/>
  <c r="AG36" i="19"/>
  <c r="AF36" i="19"/>
  <c r="AE36" i="19"/>
  <c r="AC36" i="19"/>
  <c r="AB36" i="19"/>
  <c r="AA36" i="19"/>
  <c r="Y36" i="19"/>
  <c r="X36" i="19"/>
  <c r="W36" i="19"/>
  <c r="U36" i="19"/>
  <c r="T36" i="19"/>
  <c r="S36" i="19"/>
  <c r="Q36" i="19"/>
  <c r="P36" i="19"/>
  <c r="O36" i="19"/>
  <c r="M36" i="19"/>
  <c r="L36" i="19"/>
  <c r="K36" i="19"/>
  <c r="I36" i="19"/>
  <c r="G36" i="19"/>
  <c r="E36" i="19"/>
  <c r="AQ35" i="19"/>
  <c r="AO35" i="19"/>
  <c r="AN35" i="19"/>
  <c r="AM35" i="19"/>
  <c r="AK35" i="19"/>
  <c r="AJ35" i="19"/>
  <c r="AI35" i="19"/>
  <c r="AG35" i="19"/>
  <c r="AF35" i="19"/>
  <c r="AE35" i="19"/>
  <c r="AC35" i="19"/>
  <c r="AB35" i="19"/>
  <c r="AA35" i="19"/>
  <c r="Y35" i="19"/>
  <c r="X35" i="19"/>
  <c r="W35" i="19"/>
  <c r="U35" i="19"/>
  <c r="T35" i="19"/>
  <c r="S35" i="19"/>
  <c r="Q35" i="19"/>
  <c r="P35" i="19"/>
  <c r="O35" i="19"/>
  <c r="M35" i="19"/>
  <c r="L35" i="19"/>
  <c r="K35" i="19"/>
  <c r="I35" i="19"/>
  <c r="G35" i="19"/>
  <c r="E35" i="19"/>
  <c r="AQ34" i="19"/>
  <c r="AO34" i="19"/>
  <c r="AN34" i="19"/>
  <c r="AM34" i="19"/>
  <c r="AK34" i="19"/>
  <c r="AJ34" i="19"/>
  <c r="AI34" i="19"/>
  <c r="AG34" i="19"/>
  <c r="AF34" i="19"/>
  <c r="AE34" i="19"/>
  <c r="AC34" i="19"/>
  <c r="AB34" i="19"/>
  <c r="AA34" i="19"/>
  <c r="Y34" i="19"/>
  <c r="X34" i="19"/>
  <c r="W34" i="19"/>
  <c r="U34" i="19"/>
  <c r="T34" i="19"/>
  <c r="S34" i="19"/>
  <c r="Q34" i="19"/>
  <c r="P34" i="19"/>
  <c r="O34" i="19"/>
  <c r="M34" i="19"/>
  <c r="L34" i="19"/>
  <c r="K34" i="19"/>
  <c r="I34" i="19"/>
  <c r="G34" i="19"/>
  <c r="E34" i="19"/>
  <c r="AQ33" i="19"/>
  <c r="AO33" i="19"/>
  <c r="AN33" i="19"/>
  <c r="AM33" i="19"/>
  <c r="AK33" i="19"/>
  <c r="AJ33" i="19"/>
  <c r="AI33" i="19"/>
  <c r="AG33" i="19"/>
  <c r="AF33" i="19"/>
  <c r="AE33" i="19"/>
  <c r="AC33" i="19"/>
  <c r="AB33" i="19"/>
  <c r="AA33" i="19"/>
  <c r="Y33" i="19"/>
  <c r="X33" i="19"/>
  <c r="W33" i="19"/>
  <c r="U33" i="19"/>
  <c r="T33" i="19"/>
  <c r="S33" i="19"/>
  <c r="Q33" i="19"/>
  <c r="P33" i="19"/>
  <c r="O33" i="19"/>
  <c r="M33" i="19"/>
  <c r="L33" i="19"/>
  <c r="K33" i="19"/>
  <c r="I33" i="19"/>
  <c r="G33" i="19"/>
  <c r="E33" i="19"/>
  <c r="AQ32" i="19"/>
  <c r="AO32" i="19"/>
  <c r="AN32" i="19"/>
  <c r="AM32" i="19"/>
  <c r="AK32" i="19"/>
  <c r="AJ32" i="19"/>
  <c r="AI32" i="19"/>
  <c r="AG32" i="19"/>
  <c r="AF32" i="19"/>
  <c r="AE32" i="19"/>
  <c r="AC32" i="19"/>
  <c r="AB32" i="19"/>
  <c r="AA32" i="19"/>
  <c r="Y32" i="19"/>
  <c r="X32" i="19"/>
  <c r="W32" i="19"/>
  <c r="U32" i="19"/>
  <c r="T32" i="19"/>
  <c r="S32" i="19"/>
  <c r="Q32" i="19"/>
  <c r="P32" i="19"/>
  <c r="O32" i="19"/>
  <c r="M32" i="19"/>
  <c r="L32" i="19"/>
  <c r="K32" i="19"/>
  <c r="I32" i="19"/>
  <c r="G32" i="19"/>
  <c r="E32" i="19"/>
  <c r="AQ31" i="19"/>
  <c r="AO31" i="19"/>
  <c r="AN31" i="19"/>
  <c r="AM31" i="19"/>
  <c r="AK31" i="19"/>
  <c r="AJ31" i="19"/>
  <c r="AI31" i="19"/>
  <c r="AG31" i="19"/>
  <c r="AF31" i="19"/>
  <c r="AE31" i="19"/>
  <c r="AC31" i="19"/>
  <c r="AB31" i="19"/>
  <c r="AA31" i="19"/>
  <c r="Y31" i="19"/>
  <c r="X31" i="19"/>
  <c r="W31" i="19"/>
  <c r="U31" i="19"/>
  <c r="T31" i="19"/>
  <c r="S31" i="19"/>
  <c r="Q31" i="19"/>
  <c r="P31" i="19"/>
  <c r="O31" i="19"/>
  <c r="M31" i="19"/>
  <c r="L31" i="19"/>
  <c r="K31" i="19"/>
  <c r="I31" i="19"/>
  <c r="G31" i="19"/>
  <c r="E31" i="19"/>
  <c r="AQ30" i="19"/>
  <c r="AO30" i="19"/>
  <c r="AN30" i="19"/>
  <c r="AM30" i="19"/>
  <c r="AK30" i="19"/>
  <c r="AJ30" i="19"/>
  <c r="AI30" i="19"/>
  <c r="AG30" i="19"/>
  <c r="AF30" i="19"/>
  <c r="AE30" i="19"/>
  <c r="AC30" i="19"/>
  <c r="AB30" i="19"/>
  <c r="AA30" i="19"/>
  <c r="Y30" i="19"/>
  <c r="X30" i="19"/>
  <c r="W30" i="19"/>
  <c r="U30" i="19"/>
  <c r="T30" i="19"/>
  <c r="S30" i="19"/>
  <c r="Q30" i="19"/>
  <c r="P30" i="19"/>
  <c r="O30" i="19"/>
  <c r="M30" i="19"/>
  <c r="L30" i="19"/>
  <c r="K30" i="19"/>
  <c r="I30" i="19"/>
  <c r="G30" i="19"/>
  <c r="E30" i="19"/>
  <c r="AQ29" i="19"/>
  <c r="AO29" i="19"/>
  <c r="AN29" i="19"/>
  <c r="AM29" i="19"/>
  <c r="AK29" i="19"/>
  <c r="AJ29" i="19"/>
  <c r="AI29" i="19"/>
  <c r="AG29" i="19"/>
  <c r="AF29" i="19"/>
  <c r="AE29" i="19"/>
  <c r="AC29" i="19"/>
  <c r="AB29" i="19"/>
  <c r="AA29" i="19"/>
  <c r="Y29" i="19"/>
  <c r="X29" i="19"/>
  <c r="W29" i="19"/>
  <c r="U29" i="19"/>
  <c r="T29" i="19"/>
  <c r="S29" i="19"/>
  <c r="Q29" i="19"/>
  <c r="P29" i="19"/>
  <c r="O29" i="19"/>
  <c r="M29" i="19"/>
  <c r="L29" i="19"/>
  <c r="K29" i="19"/>
  <c r="I29" i="19"/>
  <c r="G29" i="19"/>
  <c r="E29" i="19"/>
  <c r="AQ28" i="19"/>
  <c r="AO28" i="19"/>
  <c r="AN28" i="19"/>
  <c r="AM28" i="19"/>
  <c r="AK28" i="19"/>
  <c r="AJ28" i="19"/>
  <c r="AI28" i="19"/>
  <c r="AG28" i="19"/>
  <c r="AF28" i="19"/>
  <c r="AE28" i="19"/>
  <c r="AC28" i="19"/>
  <c r="AB28" i="19"/>
  <c r="AA28" i="19"/>
  <c r="Y28" i="19"/>
  <c r="X28" i="19"/>
  <c r="W28" i="19"/>
  <c r="U28" i="19"/>
  <c r="T28" i="19"/>
  <c r="S28" i="19"/>
  <c r="Q28" i="19"/>
  <c r="P28" i="19"/>
  <c r="O28" i="19"/>
  <c r="M28" i="19"/>
  <c r="L28" i="19"/>
  <c r="K28" i="19"/>
  <c r="I28" i="19"/>
  <c r="G28" i="19"/>
  <c r="E28" i="19"/>
  <c r="AQ27" i="19"/>
  <c r="AO27" i="19"/>
  <c r="AN27" i="19"/>
  <c r="AM27" i="19"/>
  <c r="AK27" i="19"/>
  <c r="AJ27" i="19"/>
  <c r="AI27" i="19"/>
  <c r="AG27" i="19"/>
  <c r="AF27" i="19"/>
  <c r="AE27" i="19"/>
  <c r="AC27" i="19"/>
  <c r="AB27" i="19"/>
  <c r="AA27" i="19"/>
  <c r="Y27" i="19"/>
  <c r="X27" i="19"/>
  <c r="W27" i="19"/>
  <c r="U27" i="19"/>
  <c r="T27" i="19"/>
  <c r="S27" i="19"/>
  <c r="Q27" i="19"/>
  <c r="P27" i="19"/>
  <c r="O27" i="19"/>
  <c r="M27" i="19"/>
  <c r="L27" i="19"/>
  <c r="K27" i="19"/>
  <c r="I27" i="19"/>
  <c r="G27" i="19"/>
  <c r="E27" i="19"/>
  <c r="AQ26" i="19"/>
  <c r="AO26" i="19"/>
  <c r="AN26" i="19"/>
  <c r="AM26" i="19"/>
  <c r="AK26" i="19"/>
  <c r="AJ26" i="19"/>
  <c r="AI26" i="19"/>
  <c r="AG26" i="19"/>
  <c r="AF26" i="19"/>
  <c r="AE26" i="19"/>
  <c r="AC26" i="19"/>
  <c r="AB26" i="19"/>
  <c r="AA26" i="19"/>
  <c r="Y26" i="19"/>
  <c r="X26" i="19"/>
  <c r="W26" i="19"/>
  <c r="U26" i="19"/>
  <c r="T26" i="19"/>
  <c r="S26" i="19"/>
  <c r="Q26" i="19"/>
  <c r="P26" i="19"/>
  <c r="O26" i="19"/>
  <c r="M26" i="19"/>
  <c r="L26" i="19"/>
  <c r="K26" i="19"/>
  <c r="I26" i="19"/>
  <c r="G26" i="19"/>
  <c r="E26" i="19"/>
  <c r="AQ25" i="19"/>
  <c r="AO25" i="19"/>
  <c r="AN25" i="19"/>
  <c r="AM25" i="19"/>
  <c r="AK25" i="19"/>
  <c r="AJ25" i="19"/>
  <c r="AI25" i="19"/>
  <c r="AG25" i="19"/>
  <c r="AF25" i="19"/>
  <c r="AE25" i="19"/>
  <c r="AC25" i="19"/>
  <c r="AB25" i="19"/>
  <c r="AA25" i="19"/>
  <c r="Y25" i="19"/>
  <c r="X25" i="19"/>
  <c r="W25" i="19"/>
  <c r="U25" i="19"/>
  <c r="T25" i="19"/>
  <c r="S25" i="19"/>
  <c r="Q25" i="19"/>
  <c r="P25" i="19"/>
  <c r="O25" i="19"/>
  <c r="M25" i="19"/>
  <c r="L25" i="19"/>
  <c r="K25" i="19"/>
  <c r="I25" i="19"/>
  <c r="G25" i="19"/>
  <c r="E25" i="19"/>
  <c r="AQ24" i="19"/>
  <c r="AO24" i="19"/>
  <c r="AN24" i="19"/>
  <c r="AM24" i="19"/>
  <c r="AK24" i="19"/>
  <c r="AJ24" i="19"/>
  <c r="AI24" i="19"/>
  <c r="AG24" i="19"/>
  <c r="AF24" i="19"/>
  <c r="AE24" i="19"/>
  <c r="AC24" i="19"/>
  <c r="AB24" i="19"/>
  <c r="AA24" i="19"/>
  <c r="Y24" i="19"/>
  <c r="X24" i="19"/>
  <c r="W24" i="19"/>
  <c r="U24" i="19"/>
  <c r="T24" i="19"/>
  <c r="S24" i="19"/>
  <c r="Q24" i="19"/>
  <c r="P24" i="19"/>
  <c r="O24" i="19"/>
  <c r="M24" i="19"/>
  <c r="L24" i="19"/>
  <c r="K24" i="19"/>
  <c r="I24" i="19"/>
  <c r="G24" i="19"/>
  <c r="E24" i="19"/>
  <c r="AQ23" i="19"/>
  <c r="AO23" i="19"/>
  <c r="AN23" i="19"/>
  <c r="AM23" i="19"/>
  <c r="AK23" i="19"/>
  <c r="AJ23" i="19"/>
  <c r="AI23" i="19"/>
  <c r="AG23" i="19"/>
  <c r="AF23" i="19"/>
  <c r="AE23" i="19"/>
  <c r="AC23" i="19"/>
  <c r="AB23" i="19"/>
  <c r="AA23" i="19"/>
  <c r="Y23" i="19"/>
  <c r="X23" i="19"/>
  <c r="W23" i="19"/>
  <c r="U23" i="19"/>
  <c r="T23" i="19"/>
  <c r="S23" i="19"/>
  <c r="Q23" i="19"/>
  <c r="P23" i="19"/>
  <c r="O23" i="19"/>
  <c r="M23" i="19"/>
  <c r="L23" i="19"/>
  <c r="K23" i="19"/>
  <c r="I23" i="19"/>
  <c r="G23" i="19"/>
  <c r="E23" i="19"/>
  <c r="AQ22" i="19"/>
  <c r="AO22" i="19"/>
  <c r="AN22" i="19"/>
  <c r="AM22" i="19"/>
  <c r="AK22" i="19"/>
  <c r="AJ22" i="19"/>
  <c r="AI22" i="19"/>
  <c r="AG22" i="19"/>
  <c r="AF22" i="19"/>
  <c r="AE22" i="19"/>
  <c r="AC22" i="19"/>
  <c r="AB22" i="19"/>
  <c r="AA22" i="19"/>
  <c r="Y22" i="19"/>
  <c r="X22" i="19"/>
  <c r="W22" i="19"/>
  <c r="U22" i="19"/>
  <c r="T22" i="19"/>
  <c r="S22" i="19"/>
  <c r="Q22" i="19"/>
  <c r="P22" i="19"/>
  <c r="O22" i="19"/>
  <c r="M22" i="19"/>
  <c r="L22" i="19"/>
  <c r="K22" i="19"/>
  <c r="I22" i="19"/>
  <c r="G22" i="19"/>
  <c r="E22" i="19"/>
  <c r="AQ21" i="19"/>
  <c r="AO21" i="19"/>
  <c r="AN21" i="19"/>
  <c r="AM21" i="19"/>
  <c r="AK21" i="19"/>
  <c r="AJ21" i="19"/>
  <c r="AI21" i="19"/>
  <c r="AG21" i="19"/>
  <c r="AF21" i="19"/>
  <c r="AE21" i="19"/>
  <c r="AC21" i="19"/>
  <c r="AB21" i="19"/>
  <c r="AA21" i="19"/>
  <c r="Y21" i="19"/>
  <c r="X21" i="19"/>
  <c r="W21" i="19"/>
  <c r="U21" i="19"/>
  <c r="T21" i="19"/>
  <c r="S21" i="19"/>
  <c r="Q21" i="19"/>
  <c r="P21" i="19"/>
  <c r="O21" i="19"/>
  <c r="M21" i="19"/>
  <c r="L21" i="19"/>
  <c r="K21" i="19"/>
  <c r="I21" i="19"/>
  <c r="G21" i="19"/>
  <c r="E21" i="19"/>
  <c r="AQ108" i="4"/>
  <c r="AO108" i="4"/>
  <c r="AN108" i="4"/>
  <c r="AM108" i="4"/>
  <c r="AK108" i="4"/>
  <c r="AJ108" i="4"/>
  <c r="AI108" i="4"/>
  <c r="AG108" i="4"/>
  <c r="AF108" i="4"/>
  <c r="AE108" i="4"/>
  <c r="AC108" i="4"/>
  <c r="AB108" i="4"/>
  <c r="AA108" i="4"/>
  <c r="Y108" i="4"/>
  <c r="X108" i="4"/>
  <c r="W108" i="4"/>
  <c r="U108" i="4"/>
  <c r="T108" i="4"/>
  <c r="S108" i="4"/>
  <c r="Q108" i="4"/>
  <c r="P108" i="4"/>
  <c r="O108" i="4"/>
  <c r="M108" i="4"/>
  <c r="L108" i="4"/>
  <c r="K108" i="4"/>
  <c r="I108" i="4"/>
  <c r="G108" i="4"/>
  <c r="E108" i="4"/>
  <c r="AQ107" i="4"/>
  <c r="AO107" i="4"/>
  <c r="AN107" i="4"/>
  <c r="AM107" i="4"/>
  <c r="AK107" i="4"/>
  <c r="AJ107" i="4"/>
  <c r="AI107" i="4"/>
  <c r="AG107" i="4"/>
  <c r="AF107" i="4"/>
  <c r="AE107" i="4"/>
  <c r="AC107" i="4"/>
  <c r="AB107" i="4"/>
  <c r="AA107" i="4"/>
  <c r="Y107" i="4"/>
  <c r="X107" i="4"/>
  <c r="W107" i="4"/>
  <c r="U107" i="4"/>
  <c r="T107" i="4"/>
  <c r="S107" i="4"/>
  <c r="Q107" i="4"/>
  <c r="P107" i="4"/>
  <c r="O107" i="4"/>
  <c r="M107" i="4"/>
  <c r="L107" i="4"/>
  <c r="K107" i="4"/>
  <c r="I107" i="4"/>
  <c r="G107" i="4"/>
  <c r="E107" i="4"/>
  <c r="AQ106" i="4"/>
  <c r="AO106" i="4"/>
  <c r="AN106" i="4"/>
  <c r="AM106" i="4"/>
  <c r="AK106" i="4"/>
  <c r="AJ106" i="4"/>
  <c r="AI106" i="4"/>
  <c r="AG106" i="4"/>
  <c r="AF106" i="4"/>
  <c r="AE106" i="4"/>
  <c r="AC106" i="4"/>
  <c r="AB106" i="4"/>
  <c r="AA106" i="4"/>
  <c r="Y106" i="4"/>
  <c r="X106" i="4"/>
  <c r="W106" i="4"/>
  <c r="U106" i="4"/>
  <c r="T106" i="4"/>
  <c r="S106" i="4"/>
  <c r="Q106" i="4"/>
  <c r="P106" i="4"/>
  <c r="O106" i="4"/>
  <c r="M106" i="4"/>
  <c r="L106" i="4"/>
  <c r="K106" i="4"/>
  <c r="I106" i="4"/>
  <c r="G106" i="4"/>
  <c r="E106" i="4"/>
  <c r="AQ105" i="4"/>
  <c r="AO105" i="4"/>
  <c r="AN105" i="4"/>
  <c r="AM105" i="4"/>
  <c r="AK105" i="4"/>
  <c r="AJ105" i="4"/>
  <c r="AI105" i="4"/>
  <c r="AG105" i="4"/>
  <c r="AF105" i="4"/>
  <c r="AE105" i="4"/>
  <c r="AC105" i="4"/>
  <c r="AB105" i="4"/>
  <c r="AA105" i="4"/>
  <c r="Y105" i="4"/>
  <c r="X105" i="4"/>
  <c r="W105" i="4"/>
  <c r="U105" i="4"/>
  <c r="T105" i="4"/>
  <c r="S105" i="4"/>
  <c r="Q105" i="4"/>
  <c r="P105" i="4"/>
  <c r="O105" i="4"/>
  <c r="M105" i="4"/>
  <c r="L105" i="4"/>
  <c r="K105" i="4"/>
  <c r="I105" i="4"/>
  <c r="G105" i="4"/>
  <c r="E105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G104" i="4"/>
  <c r="E104" i="4"/>
  <c r="AQ103" i="4"/>
  <c r="AO103" i="4"/>
  <c r="AN103" i="4"/>
  <c r="AM103" i="4"/>
  <c r="AK103" i="4"/>
  <c r="AJ103" i="4"/>
  <c r="AI103" i="4"/>
  <c r="AG103" i="4"/>
  <c r="AF103" i="4"/>
  <c r="AE103" i="4"/>
  <c r="AC103" i="4"/>
  <c r="AB103" i="4"/>
  <c r="AA103" i="4"/>
  <c r="Y103" i="4"/>
  <c r="X103" i="4"/>
  <c r="W103" i="4"/>
  <c r="U103" i="4"/>
  <c r="T103" i="4"/>
  <c r="S103" i="4"/>
  <c r="Q103" i="4"/>
  <c r="P103" i="4"/>
  <c r="O103" i="4"/>
  <c r="M103" i="4"/>
  <c r="L103" i="4"/>
  <c r="K103" i="4"/>
  <c r="I103" i="4"/>
  <c r="G103" i="4"/>
  <c r="E103" i="4"/>
  <c r="AQ102" i="4"/>
  <c r="AO102" i="4"/>
  <c r="AN102" i="4"/>
  <c r="AM102" i="4"/>
  <c r="AK102" i="4"/>
  <c r="AJ102" i="4"/>
  <c r="AI102" i="4"/>
  <c r="AG102" i="4"/>
  <c r="AF102" i="4"/>
  <c r="AE102" i="4"/>
  <c r="AC102" i="4"/>
  <c r="AB102" i="4"/>
  <c r="AA102" i="4"/>
  <c r="Y102" i="4"/>
  <c r="X102" i="4"/>
  <c r="W102" i="4"/>
  <c r="U102" i="4"/>
  <c r="T102" i="4"/>
  <c r="S102" i="4"/>
  <c r="Q102" i="4"/>
  <c r="P102" i="4"/>
  <c r="O102" i="4"/>
  <c r="M102" i="4"/>
  <c r="L102" i="4"/>
  <c r="K102" i="4"/>
  <c r="I102" i="4"/>
  <c r="G102" i="4"/>
  <c r="E102" i="4"/>
  <c r="AQ101" i="4"/>
  <c r="AO101" i="4"/>
  <c r="AN101" i="4"/>
  <c r="AM101" i="4"/>
  <c r="AK101" i="4"/>
  <c r="AJ101" i="4"/>
  <c r="AI101" i="4"/>
  <c r="AG101" i="4"/>
  <c r="AF101" i="4"/>
  <c r="AE101" i="4"/>
  <c r="AC101" i="4"/>
  <c r="AB101" i="4"/>
  <c r="AA101" i="4"/>
  <c r="Y101" i="4"/>
  <c r="X101" i="4"/>
  <c r="W101" i="4"/>
  <c r="U101" i="4"/>
  <c r="T101" i="4"/>
  <c r="S101" i="4"/>
  <c r="Q101" i="4"/>
  <c r="P101" i="4"/>
  <c r="O101" i="4"/>
  <c r="M101" i="4"/>
  <c r="L101" i="4"/>
  <c r="K101" i="4"/>
  <c r="I101" i="4"/>
  <c r="G101" i="4"/>
  <c r="E101" i="4"/>
  <c r="AQ100" i="4"/>
  <c r="AO100" i="4"/>
  <c r="AN100" i="4"/>
  <c r="AM100" i="4"/>
  <c r="AK100" i="4"/>
  <c r="AJ100" i="4"/>
  <c r="AI100" i="4"/>
  <c r="AG100" i="4"/>
  <c r="AF100" i="4"/>
  <c r="AE100" i="4"/>
  <c r="AC100" i="4"/>
  <c r="AB100" i="4"/>
  <c r="AA100" i="4"/>
  <c r="Y100" i="4"/>
  <c r="X100" i="4"/>
  <c r="W100" i="4"/>
  <c r="U100" i="4"/>
  <c r="T100" i="4"/>
  <c r="S100" i="4"/>
  <c r="Q100" i="4"/>
  <c r="P100" i="4"/>
  <c r="O100" i="4"/>
  <c r="M100" i="4"/>
  <c r="L100" i="4"/>
  <c r="K100" i="4"/>
  <c r="I100" i="4"/>
  <c r="G100" i="4"/>
  <c r="E100" i="4"/>
  <c r="AQ99" i="4"/>
  <c r="AO99" i="4"/>
  <c r="AN99" i="4"/>
  <c r="AM99" i="4"/>
  <c r="AK99" i="4"/>
  <c r="AJ99" i="4"/>
  <c r="AI99" i="4"/>
  <c r="AG99" i="4"/>
  <c r="AF99" i="4"/>
  <c r="AE99" i="4"/>
  <c r="AC99" i="4"/>
  <c r="AB99" i="4"/>
  <c r="AA99" i="4"/>
  <c r="Y99" i="4"/>
  <c r="X99" i="4"/>
  <c r="W99" i="4"/>
  <c r="U99" i="4"/>
  <c r="T99" i="4"/>
  <c r="S99" i="4"/>
  <c r="Q99" i="4"/>
  <c r="P99" i="4"/>
  <c r="O99" i="4"/>
  <c r="M99" i="4"/>
  <c r="L99" i="4"/>
  <c r="K99" i="4"/>
  <c r="I99" i="4"/>
  <c r="G99" i="4"/>
  <c r="E99" i="4"/>
  <c r="AQ98" i="4"/>
  <c r="AO98" i="4"/>
  <c r="AN98" i="4"/>
  <c r="AM98" i="4"/>
  <c r="AK98" i="4"/>
  <c r="AJ98" i="4"/>
  <c r="AI98" i="4"/>
  <c r="AG98" i="4"/>
  <c r="AF98" i="4"/>
  <c r="AE98" i="4"/>
  <c r="AC98" i="4"/>
  <c r="AB98" i="4"/>
  <c r="AA98" i="4"/>
  <c r="Y98" i="4"/>
  <c r="X98" i="4"/>
  <c r="W98" i="4"/>
  <c r="U98" i="4"/>
  <c r="T98" i="4"/>
  <c r="S98" i="4"/>
  <c r="Q98" i="4"/>
  <c r="P98" i="4"/>
  <c r="O98" i="4"/>
  <c r="M98" i="4"/>
  <c r="L98" i="4"/>
  <c r="K98" i="4"/>
  <c r="I98" i="4"/>
  <c r="G98" i="4"/>
  <c r="E98" i="4"/>
  <c r="AQ97" i="4"/>
  <c r="AO97" i="4"/>
  <c r="AN97" i="4"/>
  <c r="AM97" i="4"/>
  <c r="AK97" i="4"/>
  <c r="AJ97" i="4"/>
  <c r="AI97" i="4"/>
  <c r="AG97" i="4"/>
  <c r="AF97" i="4"/>
  <c r="AE97" i="4"/>
  <c r="AC97" i="4"/>
  <c r="AB97" i="4"/>
  <c r="AA97" i="4"/>
  <c r="Y97" i="4"/>
  <c r="X97" i="4"/>
  <c r="W97" i="4"/>
  <c r="U97" i="4"/>
  <c r="T97" i="4"/>
  <c r="S97" i="4"/>
  <c r="Q97" i="4"/>
  <c r="P97" i="4"/>
  <c r="O97" i="4"/>
  <c r="M97" i="4"/>
  <c r="L97" i="4"/>
  <c r="K97" i="4"/>
  <c r="I97" i="4"/>
  <c r="G97" i="4"/>
  <c r="E97" i="4"/>
  <c r="AQ96" i="4"/>
  <c r="AO96" i="4"/>
  <c r="AN96" i="4"/>
  <c r="AM96" i="4"/>
  <c r="AK96" i="4"/>
  <c r="AJ96" i="4"/>
  <c r="AI96" i="4"/>
  <c r="AG96" i="4"/>
  <c r="AF96" i="4"/>
  <c r="AE96" i="4"/>
  <c r="AC96" i="4"/>
  <c r="AB96" i="4"/>
  <c r="AA96" i="4"/>
  <c r="Y96" i="4"/>
  <c r="X96" i="4"/>
  <c r="W96" i="4"/>
  <c r="U96" i="4"/>
  <c r="T96" i="4"/>
  <c r="S96" i="4"/>
  <c r="Q96" i="4"/>
  <c r="P96" i="4"/>
  <c r="O96" i="4"/>
  <c r="M96" i="4"/>
  <c r="L96" i="4"/>
  <c r="K96" i="4"/>
  <c r="I96" i="4"/>
  <c r="G96" i="4"/>
  <c r="E96" i="4"/>
  <c r="AQ95" i="4"/>
  <c r="AO95" i="4"/>
  <c r="AN95" i="4"/>
  <c r="AM95" i="4"/>
  <c r="AK95" i="4"/>
  <c r="AJ95" i="4"/>
  <c r="AI95" i="4"/>
  <c r="AG95" i="4"/>
  <c r="AF95" i="4"/>
  <c r="AE95" i="4"/>
  <c r="AC95" i="4"/>
  <c r="AB95" i="4"/>
  <c r="AA95" i="4"/>
  <c r="Y95" i="4"/>
  <c r="X95" i="4"/>
  <c r="W95" i="4"/>
  <c r="U95" i="4"/>
  <c r="T95" i="4"/>
  <c r="S95" i="4"/>
  <c r="Q95" i="4"/>
  <c r="P95" i="4"/>
  <c r="O95" i="4"/>
  <c r="M95" i="4"/>
  <c r="L95" i="4"/>
  <c r="K95" i="4"/>
  <c r="I95" i="4"/>
  <c r="G95" i="4"/>
  <c r="E95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G94" i="4"/>
  <c r="E94" i="4"/>
  <c r="AQ93" i="4"/>
  <c r="AO93" i="4"/>
  <c r="AN93" i="4"/>
  <c r="AM93" i="4"/>
  <c r="AK93" i="4"/>
  <c r="AJ93" i="4"/>
  <c r="AI93" i="4"/>
  <c r="AG93" i="4"/>
  <c r="AF93" i="4"/>
  <c r="AE93" i="4"/>
  <c r="AC93" i="4"/>
  <c r="AB93" i="4"/>
  <c r="AA93" i="4"/>
  <c r="Y93" i="4"/>
  <c r="X93" i="4"/>
  <c r="W93" i="4"/>
  <c r="U93" i="4"/>
  <c r="T93" i="4"/>
  <c r="S93" i="4"/>
  <c r="Q93" i="4"/>
  <c r="P93" i="4"/>
  <c r="O93" i="4"/>
  <c r="M93" i="4"/>
  <c r="L93" i="4"/>
  <c r="K93" i="4"/>
  <c r="I93" i="4"/>
  <c r="G93" i="4"/>
  <c r="E93" i="4"/>
  <c r="AQ92" i="4"/>
  <c r="AO92" i="4"/>
  <c r="AN92" i="4"/>
  <c r="AM92" i="4"/>
  <c r="AK92" i="4"/>
  <c r="AJ92" i="4"/>
  <c r="AI92" i="4"/>
  <c r="AG92" i="4"/>
  <c r="AF92" i="4"/>
  <c r="AE92" i="4"/>
  <c r="AC92" i="4"/>
  <c r="AB92" i="4"/>
  <c r="AA92" i="4"/>
  <c r="Y92" i="4"/>
  <c r="X92" i="4"/>
  <c r="W92" i="4"/>
  <c r="U92" i="4"/>
  <c r="T92" i="4"/>
  <c r="S92" i="4"/>
  <c r="Q92" i="4"/>
  <c r="P92" i="4"/>
  <c r="O92" i="4"/>
  <c r="M92" i="4"/>
  <c r="L92" i="4"/>
  <c r="K92" i="4"/>
  <c r="I92" i="4"/>
  <c r="G92" i="4"/>
  <c r="E92" i="4"/>
  <c r="AQ91" i="4"/>
  <c r="AO91" i="4"/>
  <c r="AN91" i="4"/>
  <c r="AM91" i="4"/>
  <c r="AK91" i="4"/>
  <c r="AJ91" i="4"/>
  <c r="AI91" i="4"/>
  <c r="AG91" i="4"/>
  <c r="AF91" i="4"/>
  <c r="AE91" i="4"/>
  <c r="AC91" i="4"/>
  <c r="AB91" i="4"/>
  <c r="AA91" i="4"/>
  <c r="Y91" i="4"/>
  <c r="X91" i="4"/>
  <c r="W91" i="4"/>
  <c r="U91" i="4"/>
  <c r="T91" i="4"/>
  <c r="S91" i="4"/>
  <c r="Q91" i="4"/>
  <c r="P91" i="4"/>
  <c r="O91" i="4"/>
  <c r="M91" i="4"/>
  <c r="L91" i="4"/>
  <c r="K91" i="4"/>
  <c r="I91" i="4"/>
  <c r="G91" i="4"/>
  <c r="E91" i="4"/>
  <c r="AQ90" i="4"/>
  <c r="AO90" i="4"/>
  <c r="AN90" i="4"/>
  <c r="AM90" i="4"/>
  <c r="AK90" i="4"/>
  <c r="AJ90" i="4"/>
  <c r="AI90" i="4"/>
  <c r="AG90" i="4"/>
  <c r="AF90" i="4"/>
  <c r="AE90" i="4"/>
  <c r="AC90" i="4"/>
  <c r="AB90" i="4"/>
  <c r="AA90" i="4"/>
  <c r="Y90" i="4"/>
  <c r="X90" i="4"/>
  <c r="W90" i="4"/>
  <c r="U90" i="4"/>
  <c r="T90" i="4"/>
  <c r="S90" i="4"/>
  <c r="Q90" i="4"/>
  <c r="P90" i="4"/>
  <c r="O90" i="4"/>
  <c r="M90" i="4"/>
  <c r="L90" i="4"/>
  <c r="K90" i="4"/>
  <c r="I90" i="4"/>
  <c r="G90" i="4"/>
  <c r="E90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G89" i="4"/>
  <c r="E89" i="4"/>
  <c r="AQ88" i="4"/>
  <c r="AO88" i="4"/>
  <c r="AN88" i="4"/>
  <c r="AM88" i="4"/>
  <c r="AK88" i="4"/>
  <c r="AJ88" i="4"/>
  <c r="AI88" i="4"/>
  <c r="AG88" i="4"/>
  <c r="AF88" i="4"/>
  <c r="AE88" i="4"/>
  <c r="AC88" i="4"/>
  <c r="AB88" i="4"/>
  <c r="AA88" i="4"/>
  <c r="Y88" i="4"/>
  <c r="X88" i="4"/>
  <c r="W88" i="4"/>
  <c r="U88" i="4"/>
  <c r="T88" i="4"/>
  <c r="S88" i="4"/>
  <c r="Q88" i="4"/>
  <c r="P88" i="4"/>
  <c r="O88" i="4"/>
  <c r="M88" i="4"/>
  <c r="L88" i="4"/>
  <c r="K88" i="4"/>
  <c r="I88" i="4"/>
  <c r="G88" i="4"/>
  <c r="E88" i="4"/>
  <c r="AQ87" i="4"/>
  <c r="AO87" i="4"/>
  <c r="AN87" i="4"/>
  <c r="AM87" i="4"/>
  <c r="AK87" i="4"/>
  <c r="AJ87" i="4"/>
  <c r="AI87" i="4"/>
  <c r="AG87" i="4"/>
  <c r="AF87" i="4"/>
  <c r="AE87" i="4"/>
  <c r="AC87" i="4"/>
  <c r="AB87" i="4"/>
  <c r="AA87" i="4"/>
  <c r="Y87" i="4"/>
  <c r="X87" i="4"/>
  <c r="W87" i="4"/>
  <c r="U87" i="4"/>
  <c r="T87" i="4"/>
  <c r="S87" i="4"/>
  <c r="Q87" i="4"/>
  <c r="P87" i="4"/>
  <c r="O87" i="4"/>
  <c r="M87" i="4"/>
  <c r="L87" i="4"/>
  <c r="K87" i="4"/>
  <c r="I87" i="4"/>
  <c r="G87" i="4"/>
  <c r="E87" i="4"/>
  <c r="AQ86" i="4"/>
  <c r="AO86" i="4"/>
  <c r="AN86" i="4"/>
  <c r="AM86" i="4"/>
  <c r="AK86" i="4"/>
  <c r="AJ86" i="4"/>
  <c r="AI86" i="4"/>
  <c r="AG86" i="4"/>
  <c r="AF86" i="4"/>
  <c r="AE86" i="4"/>
  <c r="AC86" i="4"/>
  <c r="AB86" i="4"/>
  <c r="AA86" i="4"/>
  <c r="Y86" i="4"/>
  <c r="X86" i="4"/>
  <c r="W86" i="4"/>
  <c r="U86" i="4"/>
  <c r="T86" i="4"/>
  <c r="S86" i="4"/>
  <c r="Q86" i="4"/>
  <c r="P86" i="4"/>
  <c r="O86" i="4"/>
  <c r="M86" i="4"/>
  <c r="L86" i="4"/>
  <c r="K86" i="4"/>
  <c r="I86" i="4"/>
  <c r="G86" i="4"/>
  <c r="E86" i="4"/>
  <c r="AQ85" i="4"/>
  <c r="AO85" i="4"/>
  <c r="AN85" i="4"/>
  <c r="AM85" i="4"/>
  <c r="AK85" i="4"/>
  <c r="AJ85" i="4"/>
  <c r="AI85" i="4"/>
  <c r="AG85" i="4"/>
  <c r="AF85" i="4"/>
  <c r="AE85" i="4"/>
  <c r="AC85" i="4"/>
  <c r="AB85" i="4"/>
  <c r="AA85" i="4"/>
  <c r="Y85" i="4"/>
  <c r="X85" i="4"/>
  <c r="W85" i="4"/>
  <c r="U85" i="4"/>
  <c r="T85" i="4"/>
  <c r="S85" i="4"/>
  <c r="Q85" i="4"/>
  <c r="P85" i="4"/>
  <c r="O85" i="4"/>
  <c r="M85" i="4"/>
  <c r="L85" i="4"/>
  <c r="K85" i="4"/>
  <c r="I85" i="4"/>
  <c r="G85" i="4"/>
  <c r="E85" i="4"/>
  <c r="AQ84" i="4"/>
  <c r="AO84" i="4"/>
  <c r="AN84" i="4"/>
  <c r="AM84" i="4"/>
  <c r="AK84" i="4"/>
  <c r="AJ84" i="4"/>
  <c r="AI84" i="4"/>
  <c r="AG84" i="4"/>
  <c r="AF84" i="4"/>
  <c r="AE84" i="4"/>
  <c r="AC84" i="4"/>
  <c r="AB84" i="4"/>
  <c r="AA84" i="4"/>
  <c r="Y84" i="4"/>
  <c r="X84" i="4"/>
  <c r="W84" i="4"/>
  <c r="U84" i="4"/>
  <c r="T84" i="4"/>
  <c r="S84" i="4"/>
  <c r="Q84" i="4"/>
  <c r="P84" i="4"/>
  <c r="O84" i="4"/>
  <c r="M84" i="4"/>
  <c r="L84" i="4"/>
  <c r="K84" i="4"/>
  <c r="I84" i="4"/>
  <c r="G84" i="4"/>
  <c r="E84" i="4"/>
  <c r="AQ83" i="4"/>
  <c r="AO83" i="4"/>
  <c r="AN83" i="4"/>
  <c r="AM83" i="4"/>
  <c r="AK83" i="4"/>
  <c r="AJ83" i="4"/>
  <c r="AI83" i="4"/>
  <c r="AG83" i="4"/>
  <c r="AF83" i="4"/>
  <c r="AE83" i="4"/>
  <c r="AC83" i="4"/>
  <c r="AB83" i="4"/>
  <c r="AA83" i="4"/>
  <c r="Y83" i="4"/>
  <c r="X83" i="4"/>
  <c r="W83" i="4"/>
  <c r="U83" i="4"/>
  <c r="T83" i="4"/>
  <c r="S83" i="4"/>
  <c r="Q83" i="4"/>
  <c r="P83" i="4"/>
  <c r="O83" i="4"/>
  <c r="M83" i="4"/>
  <c r="L83" i="4"/>
  <c r="K83" i="4"/>
  <c r="I83" i="4"/>
  <c r="G83" i="4"/>
  <c r="E83" i="4"/>
  <c r="AQ82" i="4"/>
  <c r="AO82" i="4"/>
  <c r="AN82" i="4"/>
  <c r="AM82" i="4"/>
  <c r="AK82" i="4"/>
  <c r="AJ82" i="4"/>
  <c r="AI82" i="4"/>
  <c r="AG82" i="4"/>
  <c r="AF82" i="4"/>
  <c r="AE82" i="4"/>
  <c r="AC82" i="4"/>
  <c r="AB82" i="4"/>
  <c r="AA82" i="4"/>
  <c r="Y82" i="4"/>
  <c r="X82" i="4"/>
  <c r="W82" i="4"/>
  <c r="U82" i="4"/>
  <c r="T82" i="4"/>
  <c r="S82" i="4"/>
  <c r="Q82" i="4"/>
  <c r="P82" i="4"/>
  <c r="O82" i="4"/>
  <c r="M82" i="4"/>
  <c r="L82" i="4"/>
  <c r="K82" i="4"/>
  <c r="I82" i="4"/>
  <c r="G82" i="4"/>
  <c r="E82" i="4"/>
  <c r="AQ81" i="4"/>
  <c r="AO81" i="4"/>
  <c r="AN81" i="4"/>
  <c r="AM81" i="4"/>
  <c r="AK81" i="4"/>
  <c r="AJ81" i="4"/>
  <c r="AI81" i="4"/>
  <c r="AG81" i="4"/>
  <c r="AF81" i="4"/>
  <c r="AE81" i="4"/>
  <c r="AC81" i="4"/>
  <c r="AB81" i="4"/>
  <c r="AA81" i="4"/>
  <c r="Y81" i="4"/>
  <c r="X81" i="4"/>
  <c r="W81" i="4"/>
  <c r="U81" i="4"/>
  <c r="T81" i="4"/>
  <c r="S81" i="4"/>
  <c r="Q81" i="4"/>
  <c r="P81" i="4"/>
  <c r="O81" i="4"/>
  <c r="M81" i="4"/>
  <c r="L81" i="4"/>
  <c r="K81" i="4"/>
  <c r="I81" i="4"/>
  <c r="G81" i="4"/>
  <c r="E81" i="4"/>
  <c r="AQ80" i="4"/>
  <c r="AO80" i="4"/>
  <c r="AN80" i="4"/>
  <c r="AM80" i="4"/>
  <c r="AK80" i="4"/>
  <c r="AJ80" i="4"/>
  <c r="AI80" i="4"/>
  <c r="AG80" i="4"/>
  <c r="AF80" i="4"/>
  <c r="AE80" i="4"/>
  <c r="AC80" i="4"/>
  <c r="AB80" i="4"/>
  <c r="AA80" i="4"/>
  <c r="Y80" i="4"/>
  <c r="X80" i="4"/>
  <c r="W80" i="4"/>
  <c r="U80" i="4"/>
  <c r="T80" i="4"/>
  <c r="S80" i="4"/>
  <c r="Q80" i="4"/>
  <c r="P80" i="4"/>
  <c r="O80" i="4"/>
  <c r="M80" i="4"/>
  <c r="L80" i="4"/>
  <c r="K80" i="4"/>
  <c r="I80" i="4"/>
  <c r="G80" i="4"/>
  <c r="E80" i="4"/>
  <c r="AQ79" i="4"/>
  <c r="AO79" i="4"/>
  <c r="AN79" i="4"/>
  <c r="AM79" i="4"/>
  <c r="AK79" i="4"/>
  <c r="AJ79" i="4"/>
  <c r="AI79" i="4"/>
  <c r="AG79" i="4"/>
  <c r="AF79" i="4"/>
  <c r="AE79" i="4"/>
  <c r="AC79" i="4"/>
  <c r="AB79" i="4"/>
  <c r="AA79" i="4"/>
  <c r="Y79" i="4"/>
  <c r="X79" i="4"/>
  <c r="W79" i="4"/>
  <c r="U79" i="4"/>
  <c r="T79" i="4"/>
  <c r="S79" i="4"/>
  <c r="Q79" i="4"/>
  <c r="P79" i="4"/>
  <c r="O79" i="4"/>
  <c r="M79" i="4"/>
  <c r="L79" i="4"/>
  <c r="K79" i="4"/>
  <c r="I79" i="4"/>
  <c r="G79" i="4"/>
  <c r="E79" i="4"/>
  <c r="AQ78" i="4"/>
  <c r="AO78" i="4"/>
  <c r="AN78" i="4"/>
  <c r="AM78" i="4"/>
  <c r="AK78" i="4"/>
  <c r="AJ78" i="4"/>
  <c r="AI78" i="4"/>
  <c r="AG78" i="4"/>
  <c r="AF78" i="4"/>
  <c r="AE78" i="4"/>
  <c r="AC78" i="4"/>
  <c r="AB78" i="4"/>
  <c r="AA78" i="4"/>
  <c r="Y78" i="4"/>
  <c r="X78" i="4"/>
  <c r="W78" i="4"/>
  <c r="U78" i="4"/>
  <c r="T78" i="4"/>
  <c r="S78" i="4"/>
  <c r="Q78" i="4"/>
  <c r="P78" i="4"/>
  <c r="O78" i="4"/>
  <c r="M78" i="4"/>
  <c r="L78" i="4"/>
  <c r="K78" i="4"/>
  <c r="I78" i="4"/>
  <c r="G78" i="4"/>
  <c r="E78" i="4"/>
  <c r="AQ77" i="4"/>
  <c r="AO77" i="4"/>
  <c r="AN77" i="4"/>
  <c r="AM77" i="4"/>
  <c r="AK77" i="4"/>
  <c r="AJ77" i="4"/>
  <c r="AI77" i="4"/>
  <c r="AG77" i="4"/>
  <c r="AF77" i="4"/>
  <c r="AE77" i="4"/>
  <c r="AC77" i="4"/>
  <c r="AB77" i="4"/>
  <c r="AA77" i="4"/>
  <c r="Y77" i="4"/>
  <c r="X77" i="4"/>
  <c r="W77" i="4"/>
  <c r="U77" i="4"/>
  <c r="T77" i="4"/>
  <c r="S77" i="4"/>
  <c r="Q77" i="4"/>
  <c r="P77" i="4"/>
  <c r="O77" i="4"/>
  <c r="M77" i="4"/>
  <c r="L77" i="4"/>
  <c r="K77" i="4"/>
  <c r="I77" i="4"/>
  <c r="G77" i="4"/>
  <c r="E77" i="4"/>
  <c r="AQ76" i="4"/>
  <c r="AO76" i="4"/>
  <c r="AN76" i="4"/>
  <c r="AM76" i="4"/>
  <c r="AK76" i="4"/>
  <c r="AJ76" i="4"/>
  <c r="AI76" i="4"/>
  <c r="AG76" i="4"/>
  <c r="AF76" i="4"/>
  <c r="AE76" i="4"/>
  <c r="AC76" i="4"/>
  <c r="AB76" i="4"/>
  <c r="AA76" i="4"/>
  <c r="Y76" i="4"/>
  <c r="X76" i="4"/>
  <c r="W76" i="4"/>
  <c r="U76" i="4"/>
  <c r="T76" i="4"/>
  <c r="S76" i="4"/>
  <c r="Q76" i="4"/>
  <c r="P76" i="4"/>
  <c r="O76" i="4"/>
  <c r="M76" i="4"/>
  <c r="L76" i="4"/>
  <c r="K76" i="4"/>
  <c r="I76" i="4"/>
  <c r="G76" i="4"/>
  <c r="E76" i="4"/>
  <c r="AQ75" i="4"/>
  <c r="AO75" i="4"/>
  <c r="AN75" i="4"/>
  <c r="AM75" i="4"/>
  <c r="AK75" i="4"/>
  <c r="AJ75" i="4"/>
  <c r="AI75" i="4"/>
  <c r="AG75" i="4"/>
  <c r="AF75" i="4"/>
  <c r="AE75" i="4"/>
  <c r="AC75" i="4"/>
  <c r="AB75" i="4"/>
  <c r="AA75" i="4"/>
  <c r="Y75" i="4"/>
  <c r="X75" i="4"/>
  <c r="W75" i="4"/>
  <c r="U75" i="4"/>
  <c r="T75" i="4"/>
  <c r="S75" i="4"/>
  <c r="Q75" i="4"/>
  <c r="P75" i="4"/>
  <c r="O75" i="4"/>
  <c r="M75" i="4"/>
  <c r="L75" i="4"/>
  <c r="K75" i="4"/>
  <c r="I75" i="4"/>
  <c r="G75" i="4"/>
  <c r="E75" i="4"/>
  <c r="AQ74" i="4"/>
  <c r="AO74" i="4"/>
  <c r="AN74" i="4"/>
  <c r="AM74" i="4"/>
  <c r="AK74" i="4"/>
  <c r="AJ74" i="4"/>
  <c r="AI74" i="4"/>
  <c r="AG74" i="4"/>
  <c r="AF74" i="4"/>
  <c r="AE74" i="4"/>
  <c r="AC74" i="4"/>
  <c r="AB74" i="4"/>
  <c r="AA74" i="4"/>
  <c r="Y74" i="4"/>
  <c r="X74" i="4"/>
  <c r="W74" i="4"/>
  <c r="U74" i="4"/>
  <c r="T74" i="4"/>
  <c r="S74" i="4"/>
  <c r="Q74" i="4"/>
  <c r="P74" i="4"/>
  <c r="O74" i="4"/>
  <c r="M74" i="4"/>
  <c r="L74" i="4"/>
  <c r="K74" i="4"/>
  <c r="I74" i="4"/>
  <c r="G74" i="4"/>
  <c r="E74" i="4"/>
  <c r="AQ73" i="4"/>
  <c r="AO73" i="4"/>
  <c r="AN73" i="4"/>
  <c r="AM73" i="4"/>
  <c r="AK73" i="4"/>
  <c r="AJ73" i="4"/>
  <c r="AI73" i="4"/>
  <c r="AG73" i="4"/>
  <c r="AF73" i="4"/>
  <c r="AE73" i="4"/>
  <c r="AC73" i="4"/>
  <c r="AB73" i="4"/>
  <c r="AA73" i="4"/>
  <c r="Y73" i="4"/>
  <c r="X73" i="4"/>
  <c r="W73" i="4"/>
  <c r="U73" i="4"/>
  <c r="T73" i="4"/>
  <c r="S73" i="4"/>
  <c r="Q73" i="4"/>
  <c r="P73" i="4"/>
  <c r="O73" i="4"/>
  <c r="M73" i="4"/>
  <c r="L73" i="4"/>
  <c r="K73" i="4"/>
  <c r="I73" i="4"/>
  <c r="G73" i="4"/>
  <c r="E73" i="4"/>
  <c r="AQ72" i="4"/>
  <c r="AO72" i="4"/>
  <c r="AN72" i="4"/>
  <c r="AM72" i="4"/>
  <c r="AK72" i="4"/>
  <c r="AJ72" i="4"/>
  <c r="AI72" i="4"/>
  <c r="AG72" i="4"/>
  <c r="AF72" i="4"/>
  <c r="AE72" i="4"/>
  <c r="AC72" i="4"/>
  <c r="AB72" i="4"/>
  <c r="AA72" i="4"/>
  <c r="Y72" i="4"/>
  <c r="X72" i="4"/>
  <c r="W72" i="4"/>
  <c r="U72" i="4"/>
  <c r="T72" i="4"/>
  <c r="S72" i="4"/>
  <c r="Q72" i="4"/>
  <c r="P72" i="4"/>
  <c r="O72" i="4"/>
  <c r="M72" i="4"/>
  <c r="L72" i="4"/>
  <c r="K72" i="4"/>
  <c r="I72" i="4"/>
  <c r="G72" i="4"/>
  <c r="E72" i="4"/>
  <c r="AQ71" i="4"/>
  <c r="AO71" i="4"/>
  <c r="AN71" i="4"/>
  <c r="AM71" i="4"/>
  <c r="AK71" i="4"/>
  <c r="AJ71" i="4"/>
  <c r="AI71" i="4"/>
  <c r="AG71" i="4"/>
  <c r="AF71" i="4"/>
  <c r="AE71" i="4"/>
  <c r="AC71" i="4"/>
  <c r="AB71" i="4"/>
  <c r="AA71" i="4"/>
  <c r="Y71" i="4"/>
  <c r="X71" i="4"/>
  <c r="W71" i="4"/>
  <c r="U71" i="4"/>
  <c r="T71" i="4"/>
  <c r="S71" i="4"/>
  <c r="Q71" i="4"/>
  <c r="P71" i="4"/>
  <c r="O71" i="4"/>
  <c r="M71" i="4"/>
  <c r="L71" i="4"/>
  <c r="K71" i="4"/>
  <c r="I71" i="4"/>
  <c r="G71" i="4"/>
  <c r="E71" i="4"/>
  <c r="AQ70" i="4"/>
  <c r="AO70" i="4"/>
  <c r="AN70" i="4"/>
  <c r="AM70" i="4"/>
  <c r="AK70" i="4"/>
  <c r="AJ70" i="4"/>
  <c r="AI70" i="4"/>
  <c r="AG70" i="4"/>
  <c r="AF70" i="4"/>
  <c r="AE70" i="4"/>
  <c r="AC70" i="4"/>
  <c r="AB70" i="4"/>
  <c r="AA70" i="4"/>
  <c r="Y70" i="4"/>
  <c r="X70" i="4"/>
  <c r="W70" i="4"/>
  <c r="U70" i="4"/>
  <c r="T70" i="4"/>
  <c r="S70" i="4"/>
  <c r="Q70" i="4"/>
  <c r="P70" i="4"/>
  <c r="O70" i="4"/>
  <c r="M70" i="4"/>
  <c r="L70" i="4"/>
  <c r="K70" i="4"/>
  <c r="I70" i="4"/>
  <c r="G70" i="4"/>
  <c r="E70" i="4"/>
  <c r="AQ69" i="4"/>
  <c r="AO69" i="4"/>
  <c r="AN69" i="4"/>
  <c r="AM69" i="4"/>
  <c r="AK69" i="4"/>
  <c r="AJ69" i="4"/>
  <c r="AI69" i="4"/>
  <c r="AG69" i="4"/>
  <c r="AF69" i="4"/>
  <c r="AE69" i="4"/>
  <c r="AC69" i="4"/>
  <c r="AB69" i="4"/>
  <c r="AA69" i="4"/>
  <c r="Y69" i="4"/>
  <c r="X69" i="4"/>
  <c r="W69" i="4"/>
  <c r="U69" i="4"/>
  <c r="T69" i="4"/>
  <c r="S69" i="4"/>
  <c r="Q69" i="4"/>
  <c r="P69" i="4"/>
  <c r="O69" i="4"/>
  <c r="M69" i="4"/>
  <c r="L69" i="4"/>
  <c r="K69" i="4"/>
  <c r="I69" i="4"/>
  <c r="G69" i="4"/>
  <c r="E69" i="4"/>
  <c r="AQ68" i="4"/>
  <c r="AO68" i="4"/>
  <c r="AN68" i="4"/>
  <c r="AM68" i="4"/>
  <c r="AK68" i="4"/>
  <c r="AJ68" i="4"/>
  <c r="AI68" i="4"/>
  <c r="AG68" i="4"/>
  <c r="AF68" i="4"/>
  <c r="AE68" i="4"/>
  <c r="AC68" i="4"/>
  <c r="AB68" i="4"/>
  <c r="AA68" i="4"/>
  <c r="Y68" i="4"/>
  <c r="X68" i="4"/>
  <c r="W68" i="4"/>
  <c r="U68" i="4"/>
  <c r="T68" i="4"/>
  <c r="S68" i="4"/>
  <c r="Q68" i="4"/>
  <c r="P68" i="4"/>
  <c r="O68" i="4"/>
  <c r="M68" i="4"/>
  <c r="L68" i="4"/>
  <c r="K68" i="4"/>
  <c r="I68" i="4"/>
  <c r="G68" i="4"/>
  <c r="E68" i="4"/>
  <c r="AQ67" i="4"/>
  <c r="AO67" i="4"/>
  <c r="AN67" i="4"/>
  <c r="AM67" i="4"/>
  <c r="AK67" i="4"/>
  <c r="AJ67" i="4"/>
  <c r="AI67" i="4"/>
  <c r="AG67" i="4"/>
  <c r="AF67" i="4"/>
  <c r="AE67" i="4"/>
  <c r="AC67" i="4"/>
  <c r="AB67" i="4"/>
  <c r="AA67" i="4"/>
  <c r="Y67" i="4"/>
  <c r="X67" i="4"/>
  <c r="W67" i="4"/>
  <c r="U67" i="4"/>
  <c r="T67" i="4"/>
  <c r="S67" i="4"/>
  <c r="Q67" i="4"/>
  <c r="P67" i="4"/>
  <c r="O67" i="4"/>
  <c r="M67" i="4"/>
  <c r="L67" i="4"/>
  <c r="K67" i="4"/>
  <c r="I67" i="4"/>
  <c r="G67" i="4"/>
  <c r="E67" i="4"/>
  <c r="AQ66" i="4"/>
  <c r="AO66" i="4"/>
  <c r="AN66" i="4"/>
  <c r="AM66" i="4"/>
  <c r="AK66" i="4"/>
  <c r="AJ66" i="4"/>
  <c r="AI66" i="4"/>
  <c r="AG66" i="4"/>
  <c r="AF66" i="4"/>
  <c r="AE66" i="4"/>
  <c r="AC66" i="4"/>
  <c r="AB66" i="4"/>
  <c r="AA66" i="4"/>
  <c r="Y66" i="4"/>
  <c r="X66" i="4"/>
  <c r="W66" i="4"/>
  <c r="U66" i="4"/>
  <c r="T66" i="4"/>
  <c r="S66" i="4"/>
  <c r="Q66" i="4"/>
  <c r="P66" i="4"/>
  <c r="O66" i="4"/>
  <c r="M66" i="4"/>
  <c r="L66" i="4"/>
  <c r="K66" i="4"/>
  <c r="I66" i="4"/>
  <c r="G66" i="4"/>
  <c r="E66" i="4"/>
  <c r="AQ65" i="4"/>
  <c r="AO65" i="4"/>
  <c r="AN65" i="4"/>
  <c r="AM65" i="4"/>
  <c r="AK65" i="4"/>
  <c r="AJ65" i="4"/>
  <c r="AI65" i="4"/>
  <c r="AG65" i="4"/>
  <c r="AF65" i="4"/>
  <c r="AE65" i="4"/>
  <c r="AC65" i="4"/>
  <c r="AB65" i="4"/>
  <c r="AA65" i="4"/>
  <c r="Y65" i="4"/>
  <c r="X65" i="4"/>
  <c r="W65" i="4"/>
  <c r="U65" i="4"/>
  <c r="T65" i="4"/>
  <c r="S65" i="4"/>
  <c r="Q65" i="4"/>
  <c r="P65" i="4"/>
  <c r="O65" i="4"/>
  <c r="M65" i="4"/>
  <c r="L65" i="4"/>
  <c r="K65" i="4"/>
  <c r="I65" i="4"/>
  <c r="G65" i="4"/>
  <c r="E65" i="4"/>
  <c r="AQ64" i="4"/>
  <c r="AO64" i="4"/>
  <c r="AN64" i="4"/>
  <c r="AM64" i="4"/>
  <c r="AK64" i="4"/>
  <c r="AJ64" i="4"/>
  <c r="AI64" i="4"/>
  <c r="AG64" i="4"/>
  <c r="AF64" i="4"/>
  <c r="AE64" i="4"/>
  <c r="AC64" i="4"/>
  <c r="AB64" i="4"/>
  <c r="AA64" i="4"/>
  <c r="Y64" i="4"/>
  <c r="X64" i="4"/>
  <c r="W64" i="4"/>
  <c r="U64" i="4"/>
  <c r="T64" i="4"/>
  <c r="S64" i="4"/>
  <c r="Q64" i="4"/>
  <c r="P64" i="4"/>
  <c r="O64" i="4"/>
  <c r="M64" i="4"/>
  <c r="L64" i="4"/>
  <c r="K64" i="4"/>
  <c r="I64" i="4"/>
  <c r="G64" i="4"/>
  <c r="E64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G63" i="4"/>
  <c r="E63" i="4"/>
  <c r="AQ62" i="4"/>
  <c r="AO62" i="4"/>
  <c r="AN62" i="4"/>
  <c r="AM62" i="4"/>
  <c r="AK62" i="4"/>
  <c r="AJ62" i="4"/>
  <c r="AI62" i="4"/>
  <c r="AG62" i="4"/>
  <c r="AF62" i="4"/>
  <c r="AE62" i="4"/>
  <c r="AC62" i="4"/>
  <c r="AB62" i="4"/>
  <c r="AA62" i="4"/>
  <c r="Y62" i="4"/>
  <c r="X62" i="4"/>
  <c r="W62" i="4"/>
  <c r="U62" i="4"/>
  <c r="T62" i="4"/>
  <c r="S62" i="4"/>
  <c r="Q62" i="4"/>
  <c r="P62" i="4"/>
  <c r="O62" i="4"/>
  <c r="M62" i="4"/>
  <c r="L62" i="4"/>
  <c r="K62" i="4"/>
  <c r="I62" i="4"/>
  <c r="G62" i="4"/>
  <c r="E62" i="4"/>
  <c r="AQ61" i="4"/>
  <c r="AO61" i="4"/>
  <c r="AN61" i="4"/>
  <c r="AM61" i="4"/>
  <c r="AK61" i="4"/>
  <c r="AJ61" i="4"/>
  <c r="AI61" i="4"/>
  <c r="AG61" i="4"/>
  <c r="AF61" i="4"/>
  <c r="AE61" i="4"/>
  <c r="AC61" i="4"/>
  <c r="AB61" i="4"/>
  <c r="AA61" i="4"/>
  <c r="Y61" i="4"/>
  <c r="X61" i="4"/>
  <c r="W61" i="4"/>
  <c r="U61" i="4"/>
  <c r="T61" i="4"/>
  <c r="S61" i="4"/>
  <c r="Q61" i="4"/>
  <c r="P61" i="4"/>
  <c r="O61" i="4"/>
  <c r="M61" i="4"/>
  <c r="L61" i="4"/>
  <c r="K61" i="4"/>
  <c r="I61" i="4"/>
  <c r="G61" i="4"/>
  <c r="E61" i="4"/>
  <c r="AQ60" i="4"/>
  <c r="AO60" i="4"/>
  <c r="AN60" i="4"/>
  <c r="AM60" i="4"/>
  <c r="AK60" i="4"/>
  <c r="AJ60" i="4"/>
  <c r="AI60" i="4"/>
  <c r="AG60" i="4"/>
  <c r="AF60" i="4"/>
  <c r="AE60" i="4"/>
  <c r="AC60" i="4"/>
  <c r="AB60" i="4"/>
  <c r="AA60" i="4"/>
  <c r="Y60" i="4"/>
  <c r="X60" i="4"/>
  <c r="W60" i="4"/>
  <c r="U60" i="4"/>
  <c r="T60" i="4"/>
  <c r="S60" i="4"/>
  <c r="Q60" i="4"/>
  <c r="P60" i="4"/>
  <c r="O60" i="4"/>
  <c r="M60" i="4"/>
  <c r="L60" i="4"/>
  <c r="K60" i="4"/>
  <c r="I60" i="4"/>
  <c r="G60" i="4"/>
  <c r="E60" i="4"/>
  <c r="AQ59" i="4"/>
  <c r="AO59" i="4"/>
  <c r="AN59" i="4"/>
  <c r="AM59" i="4"/>
  <c r="AK59" i="4"/>
  <c r="AJ59" i="4"/>
  <c r="AI59" i="4"/>
  <c r="AG59" i="4"/>
  <c r="AF59" i="4"/>
  <c r="AE59" i="4"/>
  <c r="AC59" i="4"/>
  <c r="AB59" i="4"/>
  <c r="AA59" i="4"/>
  <c r="Y59" i="4"/>
  <c r="X59" i="4"/>
  <c r="W59" i="4"/>
  <c r="U59" i="4"/>
  <c r="T59" i="4"/>
  <c r="S59" i="4"/>
  <c r="Q59" i="4"/>
  <c r="P59" i="4"/>
  <c r="O59" i="4"/>
  <c r="M59" i="4"/>
  <c r="L59" i="4"/>
  <c r="K59" i="4"/>
  <c r="I59" i="4"/>
  <c r="G59" i="4"/>
  <c r="E59" i="4"/>
  <c r="AQ58" i="4"/>
  <c r="AO58" i="4"/>
  <c r="AN58" i="4"/>
  <c r="AM58" i="4"/>
  <c r="AK58" i="4"/>
  <c r="AJ58" i="4"/>
  <c r="AI58" i="4"/>
  <c r="AG58" i="4"/>
  <c r="AF58" i="4"/>
  <c r="AE58" i="4"/>
  <c r="AC58" i="4"/>
  <c r="AB58" i="4"/>
  <c r="AA58" i="4"/>
  <c r="Y58" i="4"/>
  <c r="X58" i="4"/>
  <c r="W58" i="4"/>
  <c r="U58" i="4"/>
  <c r="T58" i="4"/>
  <c r="S58" i="4"/>
  <c r="Q58" i="4"/>
  <c r="P58" i="4"/>
  <c r="O58" i="4"/>
  <c r="M58" i="4"/>
  <c r="L58" i="4"/>
  <c r="K58" i="4"/>
  <c r="I58" i="4"/>
  <c r="G58" i="4"/>
  <c r="E58" i="4"/>
  <c r="AQ57" i="4"/>
  <c r="AO57" i="4"/>
  <c r="AN57" i="4"/>
  <c r="AM57" i="4"/>
  <c r="AK57" i="4"/>
  <c r="AJ57" i="4"/>
  <c r="AI57" i="4"/>
  <c r="AG57" i="4"/>
  <c r="AF57" i="4"/>
  <c r="AE57" i="4"/>
  <c r="AC57" i="4"/>
  <c r="AB57" i="4"/>
  <c r="AA57" i="4"/>
  <c r="Y57" i="4"/>
  <c r="X57" i="4"/>
  <c r="W57" i="4"/>
  <c r="U57" i="4"/>
  <c r="T57" i="4"/>
  <c r="S57" i="4"/>
  <c r="Q57" i="4"/>
  <c r="P57" i="4"/>
  <c r="O57" i="4"/>
  <c r="M57" i="4"/>
  <c r="L57" i="4"/>
  <c r="K57" i="4"/>
  <c r="I57" i="4"/>
  <c r="G57" i="4"/>
  <c r="E57" i="4"/>
  <c r="AQ56" i="4"/>
  <c r="AO56" i="4"/>
  <c r="AN56" i="4"/>
  <c r="AM56" i="4"/>
  <c r="AK56" i="4"/>
  <c r="AJ56" i="4"/>
  <c r="AI56" i="4"/>
  <c r="AG56" i="4"/>
  <c r="AF56" i="4"/>
  <c r="AE56" i="4"/>
  <c r="AC56" i="4"/>
  <c r="AB56" i="4"/>
  <c r="AA56" i="4"/>
  <c r="Y56" i="4"/>
  <c r="X56" i="4"/>
  <c r="W56" i="4"/>
  <c r="U56" i="4"/>
  <c r="T56" i="4"/>
  <c r="S56" i="4"/>
  <c r="Q56" i="4"/>
  <c r="P56" i="4"/>
  <c r="O56" i="4"/>
  <c r="M56" i="4"/>
  <c r="L56" i="4"/>
  <c r="K56" i="4"/>
  <c r="I56" i="4"/>
  <c r="G56" i="4"/>
  <c r="E56" i="4"/>
  <c r="AQ55" i="4"/>
  <c r="AO55" i="4"/>
  <c r="AN55" i="4"/>
  <c r="AM55" i="4"/>
  <c r="AK55" i="4"/>
  <c r="AJ55" i="4"/>
  <c r="AI55" i="4"/>
  <c r="AG55" i="4"/>
  <c r="AF55" i="4"/>
  <c r="AE55" i="4"/>
  <c r="AC55" i="4"/>
  <c r="AB55" i="4"/>
  <c r="AA55" i="4"/>
  <c r="Y55" i="4"/>
  <c r="X55" i="4"/>
  <c r="W55" i="4"/>
  <c r="U55" i="4"/>
  <c r="T55" i="4"/>
  <c r="S55" i="4"/>
  <c r="Q55" i="4"/>
  <c r="P55" i="4"/>
  <c r="O55" i="4"/>
  <c r="M55" i="4"/>
  <c r="L55" i="4"/>
  <c r="K55" i="4"/>
  <c r="I55" i="4"/>
  <c r="G55" i="4"/>
  <c r="E55" i="4"/>
  <c r="AQ54" i="4"/>
  <c r="AO54" i="4"/>
  <c r="AN54" i="4"/>
  <c r="AM54" i="4"/>
  <c r="AK54" i="4"/>
  <c r="AJ54" i="4"/>
  <c r="AI54" i="4"/>
  <c r="AG54" i="4"/>
  <c r="AF54" i="4"/>
  <c r="AE54" i="4"/>
  <c r="AC54" i="4"/>
  <c r="AB54" i="4"/>
  <c r="AA54" i="4"/>
  <c r="Y54" i="4"/>
  <c r="X54" i="4"/>
  <c r="W54" i="4"/>
  <c r="U54" i="4"/>
  <c r="T54" i="4"/>
  <c r="S54" i="4"/>
  <c r="Q54" i="4"/>
  <c r="P54" i="4"/>
  <c r="O54" i="4"/>
  <c r="M54" i="4"/>
  <c r="L54" i="4"/>
  <c r="K54" i="4"/>
  <c r="I54" i="4"/>
  <c r="G54" i="4"/>
  <c r="E54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G53" i="4"/>
  <c r="E53" i="4"/>
  <c r="AQ52" i="4"/>
  <c r="AO52" i="4"/>
  <c r="AN52" i="4"/>
  <c r="AM52" i="4"/>
  <c r="AK52" i="4"/>
  <c r="AJ52" i="4"/>
  <c r="AI52" i="4"/>
  <c r="AG52" i="4"/>
  <c r="AF52" i="4"/>
  <c r="AE52" i="4"/>
  <c r="AC52" i="4"/>
  <c r="AB52" i="4"/>
  <c r="AA52" i="4"/>
  <c r="Y52" i="4"/>
  <c r="X52" i="4"/>
  <c r="W52" i="4"/>
  <c r="U52" i="4"/>
  <c r="T52" i="4"/>
  <c r="S52" i="4"/>
  <c r="Q52" i="4"/>
  <c r="P52" i="4"/>
  <c r="O52" i="4"/>
  <c r="M52" i="4"/>
  <c r="L52" i="4"/>
  <c r="K52" i="4"/>
  <c r="I52" i="4"/>
  <c r="G52" i="4"/>
  <c r="E52" i="4"/>
  <c r="AQ51" i="4"/>
  <c r="AO51" i="4"/>
  <c r="AN51" i="4"/>
  <c r="AM51" i="4"/>
  <c r="AK51" i="4"/>
  <c r="AJ51" i="4"/>
  <c r="AI51" i="4"/>
  <c r="AG51" i="4"/>
  <c r="AF51" i="4"/>
  <c r="AE51" i="4"/>
  <c r="AC51" i="4"/>
  <c r="AB51" i="4"/>
  <c r="AA51" i="4"/>
  <c r="Y51" i="4"/>
  <c r="X51" i="4"/>
  <c r="W51" i="4"/>
  <c r="U51" i="4"/>
  <c r="T51" i="4"/>
  <c r="S51" i="4"/>
  <c r="Q51" i="4"/>
  <c r="P51" i="4"/>
  <c r="O51" i="4"/>
  <c r="M51" i="4"/>
  <c r="L51" i="4"/>
  <c r="K51" i="4"/>
  <c r="I51" i="4"/>
  <c r="G51" i="4"/>
  <c r="E51" i="4"/>
  <c r="AQ50" i="4"/>
  <c r="AO50" i="4"/>
  <c r="AN50" i="4"/>
  <c r="AM50" i="4"/>
  <c r="AK50" i="4"/>
  <c r="AJ50" i="4"/>
  <c r="AI50" i="4"/>
  <c r="AG50" i="4"/>
  <c r="AF50" i="4"/>
  <c r="AE50" i="4"/>
  <c r="AC50" i="4"/>
  <c r="AB50" i="4"/>
  <c r="AA50" i="4"/>
  <c r="Y50" i="4"/>
  <c r="X50" i="4"/>
  <c r="W50" i="4"/>
  <c r="U50" i="4"/>
  <c r="T50" i="4"/>
  <c r="S50" i="4"/>
  <c r="Q50" i="4"/>
  <c r="P50" i="4"/>
  <c r="O50" i="4"/>
  <c r="M50" i="4"/>
  <c r="L50" i="4"/>
  <c r="K50" i="4"/>
  <c r="I50" i="4"/>
  <c r="G50" i="4"/>
  <c r="E50" i="4"/>
  <c r="AQ49" i="4"/>
  <c r="AO49" i="4"/>
  <c r="AN49" i="4"/>
  <c r="AM49" i="4"/>
  <c r="AK49" i="4"/>
  <c r="AJ49" i="4"/>
  <c r="AI49" i="4"/>
  <c r="AG49" i="4"/>
  <c r="AF49" i="4"/>
  <c r="AE49" i="4"/>
  <c r="AC49" i="4"/>
  <c r="AB49" i="4"/>
  <c r="AA49" i="4"/>
  <c r="Y49" i="4"/>
  <c r="X49" i="4"/>
  <c r="W49" i="4"/>
  <c r="U49" i="4"/>
  <c r="T49" i="4"/>
  <c r="S49" i="4"/>
  <c r="Q49" i="4"/>
  <c r="P49" i="4"/>
  <c r="O49" i="4"/>
  <c r="M49" i="4"/>
  <c r="L49" i="4"/>
  <c r="K49" i="4"/>
  <c r="I49" i="4"/>
  <c r="G49" i="4"/>
  <c r="E49" i="4"/>
  <c r="AQ48" i="4"/>
  <c r="AO48" i="4"/>
  <c r="AN48" i="4"/>
  <c r="AM48" i="4"/>
  <c r="AK48" i="4"/>
  <c r="AJ48" i="4"/>
  <c r="AI48" i="4"/>
  <c r="AG48" i="4"/>
  <c r="AF48" i="4"/>
  <c r="AE48" i="4"/>
  <c r="AC48" i="4"/>
  <c r="AB48" i="4"/>
  <c r="AA48" i="4"/>
  <c r="Y48" i="4"/>
  <c r="X48" i="4"/>
  <c r="W48" i="4"/>
  <c r="U48" i="4"/>
  <c r="T48" i="4"/>
  <c r="S48" i="4"/>
  <c r="Q48" i="4"/>
  <c r="P48" i="4"/>
  <c r="O48" i="4"/>
  <c r="M48" i="4"/>
  <c r="L48" i="4"/>
  <c r="K48" i="4"/>
  <c r="I48" i="4"/>
  <c r="G48" i="4"/>
  <c r="E48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G47" i="4"/>
  <c r="E47" i="4"/>
  <c r="AQ46" i="4"/>
  <c r="AO46" i="4"/>
  <c r="AN46" i="4"/>
  <c r="AM46" i="4"/>
  <c r="AK46" i="4"/>
  <c r="AJ46" i="4"/>
  <c r="AI46" i="4"/>
  <c r="AG46" i="4"/>
  <c r="AF46" i="4"/>
  <c r="AE46" i="4"/>
  <c r="AC46" i="4"/>
  <c r="AB46" i="4"/>
  <c r="AA46" i="4"/>
  <c r="Y46" i="4"/>
  <c r="X46" i="4"/>
  <c r="W46" i="4"/>
  <c r="U46" i="4"/>
  <c r="T46" i="4"/>
  <c r="S46" i="4"/>
  <c r="Q46" i="4"/>
  <c r="P46" i="4"/>
  <c r="O46" i="4"/>
  <c r="M46" i="4"/>
  <c r="L46" i="4"/>
  <c r="K46" i="4"/>
  <c r="I46" i="4"/>
  <c r="G46" i="4"/>
  <c r="E46" i="4"/>
  <c r="AQ45" i="4"/>
  <c r="AO45" i="4"/>
  <c r="AN45" i="4"/>
  <c r="AM45" i="4"/>
  <c r="AK45" i="4"/>
  <c r="AJ45" i="4"/>
  <c r="AI45" i="4"/>
  <c r="AG45" i="4"/>
  <c r="AF45" i="4"/>
  <c r="AE45" i="4"/>
  <c r="AC45" i="4"/>
  <c r="AB45" i="4"/>
  <c r="AA45" i="4"/>
  <c r="Y45" i="4"/>
  <c r="X45" i="4"/>
  <c r="W45" i="4"/>
  <c r="U45" i="4"/>
  <c r="T45" i="4"/>
  <c r="S45" i="4"/>
  <c r="Q45" i="4"/>
  <c r="P45" i="4"/>
  <c r="O45" i="4"/>
  <c r="M45" i="4"/>
  <c r="L45" i="4"/>
  <c r="K45" i="4"/>
  <c r="I45" i="4"/>
  <c r="G45" i="4"/>
  <c r="E45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G44" i="4"/>
  <c r="E44" i="4"/>
  <c r="AQ43" i="4"/>
  <c r="AO43" i="4"/>
  <c r="AN43" i="4"/>
  <c r="AM43" i="4"/>
  <c r="AK43" i="4"/>
  <c r="AJ43" i="4"/>
  <c r="AI43" i="4"/>
  <c r="AG43" i="4"/>
  <c r="AF43" i="4"/>
  <c r="AE43" i="4"/>
  <c r="AC43" i="4"/>
  <c r="AB43" i="4"/>
  <c r="AA43" i="4"/>
  <c r="Y43" i="4"/>
  <c r="X43" i="4"/>
  <c r="W43" i="4"/>
  <c r="U43" i="4"/>
  <c r="T43" i="4"/>
  <c r="S43" i="4"/>
  <c r="Q43" i="4"/>
  <c r="P43" i="4"/>
  <c r="O43" i="4"/>
  <c r="M43" i="4"/>
  <c r="L43" i="4"/>
  <c r="K43" i="4"/>
  <c r="I43" i="4"/>
  <c r="G43" i="4"/>
  <c r="E43" i="4"/>
  <c r="AQ42" i="4"/>
  <c r="AO42" i="4"/>
  <c r="AN42" i="4"/>
  <c r="AM42" i="4"/>
  <c r="AK42" i="4"/>
  <c r="AJ42" i="4"/>
  <c r="AI42" i="4"/>
  <c r="AG42" i="4"/>
  <c r="AF42" i="4"/>
  <c r="AE42" i="4"/>
  <c r="AC42" i="4"/>
  <c r="AB42" i="4"/>
  <c r="AA42" i="4"/>
  <c r="Y42" i="4"/>
  <c r="X42" i="4"/>
  <c r="W42" i="4"/>
  <c r="U42" i="4"/>
  <c r="T42" i="4"/>
  <c r="S42" i="4"/>
  <c r="Q42" i="4"/>
  <c r="P42" i="4"/>
  <c r="O42" i="4"/>
  <c r="M42" i="4"/>
  <c r="L42" i="4"/>
  <c r="K42" i="4"/>
  <c r="I42" i="4"/>
  <c r="G42" i="4"/>
  <c r="E42" i="4"/>
  <c r="AQ41" i="4"/>
  <c r="AO41" i="4"/>
  <c r="AN41" i="4"/>
  <c r="AM41" i="4"/>
  <c r="AK41" i="4"/>
  <c r="AJ41" i="4"/>
  <c r="AI41" i="4"/>
  <c r="AG41" i="4"/>
  <c r="AF41" i="4"/>
  <c r="AE41" i="4"/>
  <c r="AC41" i="4"/>
  <c r="AB41" i="4"/>
  <c r="AA41" i="4"/>
  <c r="Y41" i="4"/>
  <c r="X41" i="4"/>
  <c r="W41" i="4"/>
  <c r="U41" i="4"/>
  <c r="T41" i="4"/>
  <c r="S41" i="4"/>
  <c r="Q41" i="4"/>
  <c r="P41" i="4"/>
  <c r="O41" i="4"/>
  <c r="M41" i="4"/>
  <c r="L41" i="4"/>
  <c r="K41" i="4"/>
  <c r="I41" i="4"/>
  <c r="G41" i="4"/>
  <c r="E41" i="4"/>
  <c r="AQ40" i="4"/>
  <c r="AO40" i="4"/>
  <c r="AN40" i="4"/>
  <c r="AM40" i="4"/>
  <c r="AK40" i="4"/>
  <c r="AJ40" i="4"/>
  <c r="AI40" i="4"/>
  <c r="AG40" i="4"/>
  <c r="AF40" i="4"/>
  <c r="AE40" i="4"/>
  <c r="AC40" i="4"/>
  <c r="AB40" i="4"/>
  <c r="AA40" i="4"/>
  <c r="Y40" i="4"/>
  <c r="X40" i="4"/>
  <c r="W40" i="4"/>
  <c r="U40" i="4"/>
  <c r="T40" i="4"/>
  <c r="S40" i="4"/>
  <c r="Q40" i="4"/>
  <c r="P40" i="4"/>
  <c r="O40" i="4"/>
  <c r="M40" i="4"/>
  <c r="L40" i="4"/>
  <c r="K40" i="4"/>
  <c r="I40" i="4"/>
  <c r="G40" i="4"/>
  <c r="E40" i="4"/>
  <c r="AQ39" i="4"/>
  <c r="AO39" i="4"/>
  <c r="AN39" i="4"/>
  <c r="AM39" i="4"/>
  <c r="AK39" i="4"/>
  <c r="AJ39" i="4"/>
  <c r="AI39" i="4"/>
  <c r="AG39" i="4"/>
  <c r="AF39" i="4"/>
  <c r="AE39" i="4"/>
  <c r="AC39" i="4"/>
  <c r="AB39" i="4"/>
  <c r="AA39" i="4"/>
  <c r="Y39" i="4"/>
  <c r="X39" i="4"/>
  <c r="W39" i="4"/>
  <c r="U39" i="4"/>
  <c r="T39" i="4"/>
  <c r="S39" i="4"/>
  <c r="Q39" i="4"/>
  <c r="P39" i="4"/>
  <c r="O39" i="4"/>
  <c r="M39" i="4"/>
  <c r="L39" i="4"/>
  <c r="K39" i="4"/>
  <c r="I39" i="4"/>
  <c r="G39" i="4"/>
  <c r="E39" i="4"/>
  <c r="AQ38" i="4"/>
  <c r="AO38" i="4"/>
  <c r="AN38" i="4"/>
  <c r="AM38" i="4"/>
  <c r="AK38" i="4"/>
  <c r="AJ38" i="4"/>
  <c r="AI38" i="4"/>
  <c r="AG38" i="4"/>
  <c r="AF38" i="4"/>
  <c r="AE38" i="4"/>
  <c r="AC38" i="4"/>
  <c r="AB38" i="4"/>
  <c r="AA38" i="4"/>
  <c r="Y38" i="4"/>
  <c r="X38" i="4"/>
  <c r="W38" i="4"/>
  <c r="U38" i="4"/>
  <c r="AP38" i="4" s="1"/>
  <c r="T38" i="4"/>
  <c r="S38" i="4"/>
  <c r="Q38" i="4"/>
  <c r="P38" i="4"/>
  <c r="O38" i="4"/>
  <c r="M38" i="4"/>
  <c r="L38" i="4"/>
  <c r="K38" i="4"/>
  <c r="I38" i="4"/>
  <c r="G38" i="4"/>
  <c r="E38" i="4"/>
  <c r="AQ37" i="4"/>
  <c r="AO37" i="4"/>
  <c r="AN37" i="4"/>
  <c r="AM37" i="4"/>
  <c r="AK37" i="4"/>
  <c r="AJ37" i="4"/>
  <c r="AI37" i="4"/>
  <c r="AG37" i="4"/>
  <c r="AF37" i="4"/>
  <c r="AE37" i="4"/>
  <c r="AC37" i="4"/>
  <c r="AB37" i="4"/>
  <c r="AA37" i="4"/>
  <c r="Y37" i="4"/>
  <c r="X37" i="4"/>
  <c r="W37" i="4"/>
  <c r="U37" i="4"/>
  <c r="T37" i="4"/>
  <c r="S37" i="4"/>
  <c r="Q37" i="4"/>
  <c r="P37" i="4"/>
  <c r="O37" i="4"/>
  <c r="M37" i="4"/>
  <c r="L37" i="4"/>
  <c r="K37" i="4"/>
  <c r="I37" i="4"/>
  <c r="G37" i="4"/>
  <c r="E37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G36" i="4"/>
  <c r="E36" i="4"/>
  <c r="AQ35" i="4"/>
  <c r="AO35" i="4"/>
  <c r="AN35" i="4"/>
  <c r="AM35" i="4"/>
  <c r="AK35" i="4"/>
  <c r="AJ35" i="4"/>
  <c r="AI35" i="4"/>
  <c r="AG35" i="4"/>
  <c r="AF35" i="4"/>
  <c r="AE35" i="4"/>
  <c r="AC35" i="4"/>
  <c r="AB35" i="4"/>
  <c r="AA35" i="4"/>
  <c r="Y35" i="4"/>
  <c r="X35" i="4"/>
  <c r="W35" i="4"/>
  <c r="U35" i="4"/>
  <c r="T35" i="4"/>
  <c r="S35" i="4"/>
  <c r="Q35" i="4"/>
  <c r="P35" i="4"/>
  <c r="O35" i="4"/>
  <c r="M35" i="4"/>
  <c r="L35" i="4"/>
  <c r="K35" i="4"/>
  <c r="I35" i="4"/>
  <c r="G35" i="4"/>
  <c r="E35" i="4"/>
  <c r="AQ34" i="4"/>
  <c r="AO34" i="4"/>
  <c r="AN34" i="4"/>
  <c r="AM34" i="4"/>
  <c r="AK34" i="4"/>
  <c r="AJ34" i="4"/>
  <c r="AI34" i="4"/>
  <c r="AG34" i="4"/>
  <c r="AF34" i="4"/>
  <c r="AE34" i="4"/>
  <c r="AC34" i="4"/>
  <c r="AB34" i="4"/>
  <c r="AA34" i="4"/>
  <c r="Y34" i="4"/>
  <c r="X34" i="4"/>
  <c r="W34" i="4"/>
  <c r="U34" i="4"/>
  <c r="T34" i="4"/>
  <c r="S34" i="4"/>
  <c r="Q34" i="4"/>
  <c r="P34" i="4"/>
  <c r="O34" i="4"/>
  <c r="M34" i="4"/>
  <c r="L34" i="4"/>
  <c r="K34" i="4"/>
  <c r="I34" i="4"/>
  <c r="G34" i="4"/>
  <c r="E34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G33" i="4"/>
  <c r="E33" i="4"/>
  <c r="AQ32" i="4"/>
  <c r="AO32" i="4"/>
  <c r="AN32" i="4"/>
  <c r="AM32" i="4"/>
  <c r="AK32" i="4"/>
  <c r="AJ32" i="4"/>
  <c r="AI32" i="4"/>
  <c r="AG32" i="4"/>
  <c r="AF32" i="4"/>
  <c r="AE32" i="4"/>
  <c r="AC32" i="4"/>
  <c r="AB32" i="4"/>
  <c r="AA32" i="4"/>
  <c r="Y32" i="4"/>
  <c r="X32" i="4"/>
  <c r="W32" i="4"/>
  <c r="U32" i="4"/>
  <c r="T32" i="4"/>
  <c r="S32" i="4"/>
  <c r="Q32" i="4"/>
  <c r="P32" i="4"/>
  <c r="O32" i="4"/>
  <c r="M32" i="4"/>
  <c r="L32" i="4"/>
  <c r="K32" i="4"/>
  <c r="I32" i="4"/>
  <c r="G32" i="4"/>
  <c r="E32" i="4"/>
  <c r="AQ31" i="4"/>
  <c r="AO31" i="4"/>
  <c r="AN31" i="4"/>
  <c r="AM31" i="4"/>
  <c r="AK31" i="4"/>
  <c r="AJ31" i="4"/>
  <c r="AI31" i="4"/>
  <c r="AG31" i="4"/>
  <c r="AF31" i="4"/>
  <c r="AE31" i="4"/>
  <c r="AC31" i="4"/>
  <c r="AB31" i="4"/>
  <c r="AA31" i="4"/>
  <c r="Y31" i="4"/>
  <c r="X31" i="4"/>
  <c r="W31" i="4"/>
  <c r="U31" i="4"/>
  <c r="T31" i="4"/>
  <c r="S31" i="4"/>
  <c r="Q31" i="4"/>
  <c r="P31" i="4"/>
  <c r="O31" i="4"/>
  <c r="M31" i="4"/>
  <c r="L31" i="4"/>
  <c r="K31" i="4"/>
  <c r="I31" i="4"/>
  <c r="G31" i="4"/>
  <c r="E31" i="4"/>
  <c r="AQ30" i="4"/>
  <c r="AO30" i="4"/>
  <c r="AN30" i="4"/>
  <c r="AM30" i="4"/>
  <c r="AK30" i="4"/>
  <c r="AJ30" i="4"/>
  <c r="AI30" i="4"/>
  <c r="AG30" i="4"/>
  <c r="AF30" i="4"/>
  <c r="AE30" i="4"/>
  <c r="AC30" i="4"/>
  <c r="AB30" i="4"/>
  <c r="AA30" i="4"/>
  <c r="Y30" i="4"/>
  <c r="X30" i="4"/>
  <c r="W30" i="4"/>
  <c r="U30" i="4"/>
  <c r="AP30" i="4" s="1"/>
  <c r="T30" i="4"/>
  <c r="S30" i="4"/>
  <c r="Q30" i="4"/>
  <c r="P30" i="4"/>
  <c r="O30" i="4"/>
  <c r="M30" i="4"/>
  <c r="L30" i="4"/>
  <c r="K30" i="4"/>
  <c r="I30" i="4"/>
  <c r="G30" i="4"/>
  <c r="E30" i="4"/>
  <c r="AQ29" i="4"/>
  <c r="AO29" i="4"/>
  <c r="AN29" i="4"/>
  <c r="AM29" i="4"/>
  <c r="AK29" i="4"/>
  <c r="AJ29" i="4"/>
  <c r="AI29" i="4"/>
  <c r="AG29" i="4"/>
  <c r="AF29" i="4"/>
  <c r="AE29" i="4"/>
  <c r="AC29" i="4"/>
  <c r="AB29" i="4"/>
  <c r="AA29" i="4"/>
  <c r="Y29" i="4"/>
  <c r="X29" i="4"/>
  <c r="W29" i="4"/>
  <c r="U29" i="4"/>
  <c r="T29" i="4"/>
  <c r="S29" i="4"/>
  <c r="Q29" i="4"/>
  <c r="P29" i="4"/>
  <c r="O29" i="4"/>
  <c r="M29" i="4"/>
  <c r="L29" i="4"/>
  <c r="K29" i="4"/>
  <c r="I29" i="4"/>
  <c r="G29" i="4"/>
  <c r="E29" i="4"/>
  <c r="AQ28" i="4"/>
  <c r="AO28" i="4"/>
  <c r="AN28" i="4"/>
  <c r="AM28" i="4"/>
  <c r="AK28" i="4"/>
  <c r="AJ28" i="4"/>
  <c r="AI28" i="4"/>
  <c r="AG28" i="4"/>
  <c r="AF28" i="4"/>
  <c r="AE28" i="4"/>
  <c r="AC28" i="4"/>
  <c r="AB28" i="4"/>
  <c r="AA28" i="4"/>
  <c r="Y28" i="4"/>
  <c r="X28" i="4"/>
  <c r="W28" i="4"/>
  <c r="U28" i="4"/>
  <c r="T28" i="4"/>
  <c r="S28" i="4"/>
  <c r="Q28" i="4"/>
  <c r="P28" i="4"/>
  <c r="O28" i="4"/>
  <c r="M28" i="4"/>
  <c r="L28" i="4"/>
  <c r="K28" i="4"/>
  <c r="I28" i="4"/>
  <c r="G28" i="4"/>
  <c r="E28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G27" i="4"/>
  <c r="E27" i="4"/>
  <c r="AQ26" i="4"/>
  <c r="AO26" i="4"/>
  <c r="AN26" i="4"/>
  <c r="AM26" i="4"/>
  <c r="AK26" i="4"/>
  <c r="AJ26" i="4"/>
  <c r="AI26" i="4"/>
  <c r="AG26" i="4"/>
  <c r="AF26" i="4"/>
  <c r="AE26" i="4"/>
  <c r="AC26" i="4"/>
  <c r="AB26" i="4"/>
  <c r="AA26" i="4"/>
  <c r="Y26" i="4"/>
  <c r="X26" i="4"/>
  <c r="W26" i="4"/>
  <c r="U26" i="4"/>
  <c r="T26" i="4"/>
  <c r="S26" i="4"/>
  <c r="Q26" i="4"/>
  <c r="P26" i="4"/>
  <c r="O26" i="4"/>
  <c r="M26" i="4"/>
  <c r="L26" i="4"/>
  <c r="K26" i="4"/>
  <c r="I26" i="4"/>
  <c r="G26" i="4"/>
  <c r="E26" i="4"/>
  <c r="AQ25" i="4"/>
  <c r="AO25" i="4"/>
  <c r="AN25" i="4"/>
  <c r="AM25" i="4"/>
  <c r="AK25" i="4"/>
  <c r="AJ25" i="4"/>
  <c r="AI25" i="4"/>
  <c r="AG25" i="4"/>
  <c r="AF25" i="4"/>
  <c r="AE25" i="4"/>
  <c r="AC25" i="4"/>
  <c r="AB25" i="4"/>
  <c r="AA25" i="4"/>
  <c r="Y25" i="4"/>
  <c r="X25" i="4"/>
  <c r="W25" i="4"/>
  <c r="U25" i="4"/>
  <c r="T25" i="4"/>
  <c r="S25" i="4"/>
  <c r="Q25" i="4"/>
  <c r="P25" i="4"/>
  <c r="O25" i="4"/>
  <c r="M25" i="4"/>
  <c r="L25" i="4"/>
  <c r="K25" i="4"/>
  <c r="I25" i="4"/>
  <c r="G25" i="4"/>
  <c r="E25" i="4"/>
  <c r="AQ24" i="4"/>
  <c r="AO24" i="4"/>
  <c r="AN24" i="4"/>
  <c r="AM24" i="4"/>
  <c r="AK24" i="4"/>
  <c r="AJ24" i="4"/>
  <c r="AI24" i="4"/>
  <c r="AG24" i="4"/>
  <c r="AF24" i="4"/>
  <c r="AE24" i="4"/>
  <c r="AC24" i="4"/>
  <c r="AB24" i="4"/>
  <c r="AA24" i="4"/>
  <c r="Y24" i="4"/>
  <c r="X24" i="4"/>
  <c r="W24" i="4"/>
  <c r="U24" i="4"/>
  <c r="T24" i="4"/>
  <c r="S24" i="4"/>
  <c r="Q24" i="4"/>
  <c r="P24" i="4"/>
  <c r="O24" i="4"/>
  <c r="M24" i="4"/>
  <c r="L24" i="4"/>
  <c r="K24" i="4"/>
  <c r="I24" i="4"/>
  <c r="G24" i="4"/>
  <c r="E24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G23" i="4"/>
  <c r="E23" i="4"/>
  <c r="AQ22" i="4"/>
  <c r="AO22" i="4"/>
  <c r="AN22" i="4"/>
  <c r="AM22" i="4"/>
  <c r="AK22" i="4"/>
  <c r="AJ22" i="4"/>
  <c r="AI22" i="4"/>
  <c r="AG22" i="4"/>
  <c r="AF22" i="4"/>
  <c r="AE22" i="4"/>
  <c r="AC22" i="4"/>
  <c r="AB22" i="4"/>
  <c r="AA22" i="4"/>
  <c r="Y22" i="4"/>
  <c r="X22" i="4"/>
  <c r="W22" i="4"/>
  <c r="U22" i="4"/>
  <c r="AP22" i="4" s="1"/>
  <c r="T22" i="4"/>
  <c r="S22" i="4"/>
  <c r="Q22" i="4"/>
  <c r="P22" i="4"/>
  <c r="O22" i="4"/>
  <c r="M22" i="4"/>
  <c r="L22" i="4"/>
  <c r="K22" i="4"/>
  <c r="I22" i="4"/>
  <c r="G22" i="4"/>
  <c r="E22" i="4"/>
  <c r="AQ21" i="4"/>
  <c r="AO21" i="4"/>
  <c r="AN21" i="4"/>
  <c r="AM21" i="4"/>
  <c r="AK21" i="4"/>
  <c r="AJ21" i="4"/>
  <c r="AI21" i="4"/>
  <c r="AG21" i="4"/>
  <c r="AF21" i="4"/>
  <c r="AE21" i="4"/>
  <c r="AC21" i="4"/>
  <c r="AB21" i="4"/>
  <c r="AA21" i="4"/>
  <c r="Y21" i="4"/>
  <c r="X21" i="4"/>
  <c r="W21" i="4"/>
  <c r="U21" i="4"/>
  <c r="T21" i="4"/>
  <c r="S21" i="4"/>
  <c r="Q21" i="4"/>
  <c r="P21" i="4"/>
  <c r="O21" i="4"/>
  <c r="M21" i="4"/>
  <c r="L21" i="4"/>
  <c r="K21" i="4"/>
  <c r="I21" i="4"/>
  <c r="G21" i="4"/>
  <c r="E21" i="4"/>
  <c r="AQ20" i="4"/>
  <c r="AO20" i="4"/>
  <c r="AN20" i="4"/>
  <c r="AM20" i="4"/>
  <c r="AK20" i="4"/>
  <c r="AJ20" i="4"/>
  <c r="AI20" i="4"/>
  <c r="AG20" i="4"/>
  <c r="AF20" i="4"/>
  <c r="AE20" i="4"/>
  <c r="AC20" i="4"/>
  <c r="AB20" i="4"/>
  <c r="AA20" i="4"/>
  <c r="Y20" i="4"/>
  <c r="X20" i="4"/>
  <c r="W20" i="4"/>
  <c r="U20" i="4"/>
  <c r="T20" i="4"/>
  <c r="S20" i="4"/>
  <c r="Q20" i="4"/>
  <c r="P20" i="4"/>
  <c r="O20" i="4"/>
  <c r="M20" i="4"/>
  <c r="L20" i="4"/>
  <c r="K20" i="4"/>
  <c r="I20" i="4"/>
  <c r="G20" i="4"/>
  <c r="E20" i="4"/>
  <c r="AQ19" i="4"/>
  <c r="AO19" i="4"/>
  <c r="AN19" i="4"/>
  <c r="AM19" i="4"/>
  <c r="AK19" i="4"/>
  <c r="AJ19" i="4"/>
  <c r="AI19" i="4"/>
  <c r="AG19" i="4"/>
  <c r="AF19" i="4"/>
  <c r="AE19" i="4"/>
  <c r="AC19" i="4"/>
  <c r="AB19" i="4"/>
  <c r="AA19" i="4"/>
  <c r="Y19" i="4"/>
  <c r="X19" i="4"/>
  <c r="W19" i="4"/>
  <c r="U19" i="4"/>
  <c r="T19" i="4"/>
  <c r="S19" i="4"/>
  <c r="Q19" i="4"/>
  <c r="P19" i="4"/>
  <c r="O19" i="4"/>
  <c r="M19" i="4"/>
  <c r="L19" i="4"/>
  <c r="K19" i="4"/>
  <c r="I19" i="4"/>
  <c r="G19" i="4"/>
  <c r="E19" i="4"/>
  <c r="AQ18" i="4"/>
  <c r="AO18" i="4"/>
  <c r="AN18" i="4"/>
  <c r="AM18" i="4"/>
  <c r="AK18" i="4"/>
  <c r="AJ18" i="4"/>
  <c r="AI18" i="4"/>
  <c r="AG18" i="4"/>
  <c r="AF18" i="4"/>
  <c r="AE18" i="4"/>
  <c r="AC18" i="4"/>
  <c r="AB18" i="4"/>
  <c r="AA18" i="4"/>
  <c r="Y18" i="4"/>
  <c r="X18" i="4"/>
  <c r="W18" i="4"/>
  <c r="U18" i="4"/>
  <c r="T18" i="4"/>
  <c r="S18" i="4"/>
  <c r="Q18" i="4"/>
  <c r="P18" i="4"/>
  <c r="O18" i="4"/>
  <c r="M18" i="4"/>
  <c r="L18" i="4"/>
  <c r="K18" i="4"/>
  <c r="I18" i="4"/>
  <c r="G18" i="4"/>
  <c r="E18" i="4"/>
  <c r="AQ17" i="4"/>
  <c r="AO17" i="4"/>
  <c r="AN17" i="4"/>
  <c r="AM17" i="4"/>
  <c r="AK17" i="4"/>
  <c r="AJ17" i="4"/>
  <c r="AI17" i="4"/>
  <c r="AG17" i="4"/>
  <c r="AF17" i="4"/>
  <c r="AE17" i="4"/>
  <c r="AC17" i="4"/>
  <c r="AB17" i="4"/>
  <c r="AA17" i="4"/>
  <c r="Y17" i="4"/>
  <c r="X17" i="4"/>
  <c r="W17" i="4"/>
  <c r="U17" i="4"/>
  <c r="T17" i="4"/>
  <c r="S17" i="4"/>
  <c r="Q17" i="4"/>
  <c r="P17" i="4"/>
  <c r="O17" i="4"/>
  <c r="M17" i="4"/>
  <c r="L17" i="4"/>
  <c r="K17" i="4"/>
  <c r="I17" i="4"/>
  <c r="G17" i="4"/>
  <c r="E17" i="4"/>
  <c r="M108" i="13"/>
  <c r="L108" i="13"/>
  <c r="K108" i="13"/>
  <c r="M107" i="13"/>
  <c r="L107" i="13"/>
  <c r="K107" i="13"/>
  <c r="M106" i="13"/>
  <c r="L106" i="13"/>
  <c r="K106" i="13"/>
  <c r="M105" i="13"/>
  <c r="L105" i="13"/>
  <c r="K105" i="13"/>
  <c r="M104" i="13"/>
  <c r="L104" i="13"/>
  <c r="K104" i="13"/>
  <c r="M103" i="13"/>
  <c r="AP103" i="13" s="1"/>
  <c r="L103" i="13"/>
  <c r="K103" i="13"/>
  <c r="M102" i="13"/>
  <c r="L102" i="13"/>
  <c r="K102" i="13"/>
  <c r="M101" i="13"/>
  <c r="L101" i="13"/>
  <c r="K101" i="13"/>
  <c r="M100" i="13"/>
  <c r="L100" i="13"/>
  <c r="K100" i="13"/>
  <c r="M99" i="13"/>
  <c r="L99" i="13"/>
  <c r="K99" i="13"/>
  <c r="M98" i="13"/>
  <c r="L98" i="13"/>
  <c r="K98" i="13"/>
  <c r="M97" i="13"/>
  <c r="L97" i="13"/>
  <c r="K97" i="13"/>
  <c r="M96" i="13"/>
  <c r="L96" i="13"/>
  <c r="K96" i="13"/>
  <c r="M95" i="13"/>
  <c r="L95" i="13"/>
  <c r="K95" i="13"/>
  <c r="M94" i="13"/>
  <c r="L94" i="13"/>
  <c r="K94" i="13"/>
  <c r="M93" i="13"/>
  <c r="AP93" i="13" s="1"/>
  <c r="L93" i="13"/>
  <c r="K93" i="13"/>
  <c r="M92" i="13"/>
  <c r="L92" i="13"/>
  <c r="K92" i="13"/>
  <c r="M91" i="13"/>
  <c r="L91" i="13"/>
  <c r="K91" i="13"/>
  <c r="M90" i="13"/>
  <c r="L90" i="13"/>
  <c r="K90" i="13"/>
  <c r="M89" i="13"/>
  <c r="L89" i="13"/>
  <c r="K89" i="13"/>
  <c r="M88" i="13"/>
  <c r="L88" i="13"/>
  <c r="K88" i="13"/>
  <c r="M87" i="13"/>
  <c r="AP87" i="13" s="1"/>
  <c r="L87" i="13"/>
  <c r="K87" i="13"/>
  <c r="M86" i="13"/>
  <c r="L86" i="13"/>
  <c r="K86" i="13"/>
  <c r="M85" i="13"/>
  <c r="L85" i="13"/>
  <c r="K85" i="13"/>
  <c r="M84" i="13"/>
  <c r="L84" i="13"/>
  <c r="K84" i="13"/>
  <c r="M83" i="13"/>
  <c r="L83" i="13"/>
  <c r="K83" i="13"/>
  <c r="M82" i="13"/>
  <c r="L82" i="13"/>
  <c r="K82" i="13"/>
  <c r="M81" i="13"/>
  <c r="L81" i="13"/>
  <c r="K81" i="13"/>
  <c r="M80" i="13"/>
  <c r="L80" i="13"/>
  <c r="K80" i="13"/>
  <c r="M79" i="13"/>
  <c r="AP79" i="13" s="1"/>
  <c r="L79" i="13"/>
  <c r="K79" i="13"/>
  <c r="M78" i="13"/>
  <c r="AP78" i="13" s="1"/>
  <c r="L78" i="13"/>
  <c r="K78" i="13"/>
  <c r="M77" i="13"/>
  <c r="L77" i="13"/>
  <c r="K77" i="13"/>
  <c r="M76" i="13"/>
  <c r="L76" i="13"/>
  <c r="K76" i="13"/>
  <c r="M75" i="13"/>
  <c r="L75" i="13"/>
  <c r="K75" i="13"/>
  <c r="M74" i="13"/>
  <c r="L74" i="13"/>
  <c r="K74" i="13"/>
  <c r="M73" i="13"/>
  <c r="L73" i="13"/>
  <c r="K73" i="13"/>
  <c r="M72" i="13"/>
  <c r="L72" i="13"/>
  <c r="K72" i="13"/>
  <c r="M71" i="13"/>
  <c r="AP71" i="13" s="1"/>
  <c r="L71" i="13"/>
  <c r="K71" i="13"/>
  <c r="M70" i="13"/>
  <c r="L70" i="13"/>
  <c r="K70" i="13"/>
  <c r="M69" i="13"/>
  <c r="L69" i="13"/>
  <c r="K69" i="13"/>
  <c r="M68" i="13"/>
  <c r="L68" i="13"/>
  <c r="K68" i="13"/>
  <c r="M67" i="13"/>
  <c r="L67" i="13"/>
  <c r="K67" i="13"/>
  <c r="M66" i="13"/>
  <c r="L66" i="13"/>
  <c r="K66" i="13"/>
  <c r="M65" i="13"/>
  <c r="L65" i="13"/>
  <c r="K65" i="13"/>
  <c r="M64" i="13"/>
  <c r="L64" i="13"/>
  <c r="K64" i="13"/>
  <c r="M63" i="13"/>
  <c r="L63" i="13"/>
  <c r="K63" i="13"/>
  <c r="M62" i="13"/>
  <c r="L62" i="13"/>
  <c r="K62" i="13"/>
  <c r="M61" i="13"/>
  <c r="L61" i="13"/>
  <c r="K61" i="13"/>
  <c r="M60" i="13"/>
  <c r="L60" i="13"/>
  <c r="K60" i="13"/>
  <c r="M59" i="13"/>
  <c r="L59" i="13"/>
  <c r="K59" i="13"/>
  <c r="M58" i="13"/>
  <c r="L58" i="13"/>
  <c r="K58" i="13"/>
  <c r="M57" i="13"/>
  <c r="L57" i="13"/>
  <c r="K57" i="13"/>
  <c r="M56" i="13"/>
  <c r="L56" i="13"/>
  <c r="K56" i="13"/>
  <c r="M55" i="13"/>
  <c r="AP55" i="13" s="1"/>
  <c r="L55" i="13"/>
  <c r="K55" i="13"/>
  <c r="M54" i="13"/>
  <c r="L54" i="13"/>
  <c r="K54" i="13"/>
  <c r="M53" i="13"/>
  <c r="L53" i="13"/>
  <c r="K53" i="13"/>
  <c r="M52" i="13"/>
  <c r="L52" i="13"/>
  <c r="K52" i="13"/>
  <c r="M51" i="13"/>
  <c r="L51" i="13"/>
  <c r="K51" i="13"/>
  <c r="M50" i="13"/>
  <c r="L50" i="13"/>
  <c r="K50" i="13"/>
  <c r="M49" i="13"/>
  <c r="L49" i="13"/>
  <c r="K49" i="13"/>
  <c r="M48" i="13"/>
  <c r="L48" i="13"/>
  <c r="K48" i="13"/>
  <c r="M47" i="13"/>
  <c r="L47" i="13"/>
  <c r="K47" i="13"/>
  <c r="M46" i="13"/>
  <c r="L46" i="13"/>
  <c r="K46" i="13"/>
  <c r="M45" i="13"/>
  <c r="AP45" i="13" s="1"/>
  <c r="L45" i="13"/>
  <c r="K45" i="13"/>
  <c r="M44" i="13"/>
  <c r="L44" i="13"/>
  <c r="K44" i="13"/>
  <c r="M43" i="13"/>
  <c r="L43" i="13"/>
  <c r="K43" i="13"/>
  <c r="M42" i="13"/>
  <c r="L42" i="13"/>
  <c r="K42" i="13"/>
  <c r="M41" i="13"/>
  <c r="L41" i="13"/>
  <c r="K41" i="13"/>
  <c r="M40" i="13"/>
  <c r="L40" i="13"/>
  <c r="K40" i="13"/>
  <c r="M39" i="13"/>
  <c r="AP39" i="13" s="1"/>
  <c r="L39" i="13"/>
  <c r="K39" i="13"/>
  <c r="M38" i="13"/>
  <c r="L38" i="13"/>
  <c r="K38" i="13"/>
  <c r="M37" i="13"/>
  <c r="AP37" i="13" s="1"/>
  <c r="L37" i="13"/>
  <c r="K37" i="13"/>
  <c r="M36" i="13"/>
  <c r="L36" i="13"/>
  <c r="K36" i="13"/>
  <c r="M35" i="13"/>
  <c r="L35" i="13"/>
  <c r="K35" i="13"/>
  <c r="M34" i="13"/>
  <c r="L34" i="13"/>
  <c r="K34" i="13"/>
  <c r="M33" i="13"/>
  <c r="L33" i="13"/>
  <c r="K33" i="13"/>
  <c r="M32" i="13"/>
  <c r="L32" i="13"/>
  <c r="K32" i="13"/>
  <c r="M31" i="13"/>
  <c r="AP31" i="13" s="1"/>
  <c r="L31" i="13"/>
  <c r="K31" i="13"/>
  <c r="M30" i="13"/>
  <c r="AP30" i="13" s="1"/>
  <c r="L30" i="13"/>
  <c r="K30" i="13"/>
  <c r="M29" i="13"/>
  <c r="L29" i="13"/>
  <c r="K29" i="13"/>
  <c r="M28" i="13"/>
  <c r="L28" i="13"/>
  <c r="K28" i="13"/>
  <c r="M27" i="13"/>
  <c r="L27" i="13"/>
  <c r="K27" i="13"/>
  <c r="M26" i="13"/>
  <c r="L26" i="13"/>
  <c r="K26" i="13"/>
  <c r="M25" i="13"/>
  <c r="L25" i="13"/>
  <c r="K25" i="13"/>
  <c r="M24" i="13"/>
  <c r="L24" i="13"/>
  <c r="K24" i="13"/>
  <c r="M23" i="13"/>
  <c r="AP23" i="13" s="1"/>
  <c r="L23" i="13"/>
  <c r="K23" i="13"/>
  <c r="M22" i="13"/>
  <c r="L22" i="13"/>
  <c r="K22" i="13"/>
  <c r="M21" i="13"/>
  <c r="AP21" i="13" s="1"/>
  <c r="L21" i="13"/>
  <c r="K21" i="13"/>
  <c r="M20" i="13"/>
  <c r="L20" i="13"/>
  <c r="K20" i="13"/>
  <c r="M19" i="13"/>
  <c r="L19" i="13"/>
  <c r="K19" i="13"/>
  <c r="M18" i="13"/>
  <c r="L18" i="13"/>
  <c r="K18" i="13"/>
  <c r="M17" i="13"/>
  <c r="L17" i="13"/>
  <c r="K17" i="13"/>
  <c r="M16" i="13"/>
  <c r="L16" i="13"/>
  <c r="K16" i="13"/>
  <c r="AQ108" i="13"/>
  <c r="AO108" i="13"/>
  <c r="AN108" i="13"/>
  <c r="AM108" i="13"/>
  <c r="AQ107" i="13"/>
  <c r="AO107" i="13"/>
  <c r="AN107" i="13"/>
  <c r="AM107" i="13"/>
  <c r="AQ106" i="13"/>
  <c r="AO106" i="13"/>
  <c r="AN106" i="13"/>
  <c r="AM106" i="13"/>
  <c r="AQ105" i="13"/>
  <c r="AO105" i="13"/>
  <c r="AN105" i="13"/>
  <c r="AM105" i="13"/>
  <c r="AQ104" i="13"/>
  <c r="AO104" i="13"/>
  <c r="AN104" i="13"/>
  <c r="AM104" i="13"/>
  <c r="AQ103" i="13"/>
  <c r="AO103" i="13"/>
  <c r="AN103" i="13"/>
  <c r="AM103" i="13"/>
  <c r="AQ102" i="13"/>
  <c r="AO102" i="13"/>
  <c r="AN102" i="13"/>
  <c r="AM102" i="13"/>
  <c r="AQ101" i="13"/>
  <c r="AO101" i="13"/>
  <c r="AN101" i="13"/>
  <c r="AM101" i="13"/>
  <c r="AQ100" i="13"/>
  <c r="AO100" i="13"/>
  <c r="AN100" i="13"/>
  <c r="AM100" i="13"/>
  <c r="AQ99" i="13"/>
  <c r="AO99" i="13"/>
  <c r="AN99" i="13"/>
  <c r="AM99" i="13"/>
  <c r="AQ98" i="13"/>
  <c r="AO98" i="13"/>
  <c r="AN98" i="13"/>
  <c r="AM98" i="13"/>
  <c r="AQ97" i="13"/>
  <c r="AO97" i="13"/>
  <c r="AN97" i="13"/>
  <c r="AM97" i="13"/>
  <c r="AQ96" i="13"/>
  <c r="AO96" i="13"/>
  <c r="AN96" i="13"/>
  <c r="AM96" i="13"/>
  <c r="AQ95" i="13"/>
  <c r="AO95" i="13"/>
  <c r="AN95" i="13"/>
  <c r="AM95" i="13"/>
  <c r="AQ94" i="13"/>
  <c r="AO94" i="13"/>
  <c r="AN94" i="13"/>
  <c r="AM94" i="13"/>
  <c r="AQ93" i="13"/>
  <c r="AO93" i="13"/>
  <c r="AN93" i="13"/>
  <c r="AM93" i="13"/>
  <c r="AQ92" i="13"/>
  <c r="AO92" i="13"/>
  <c r="AN92" i="13"/>
  <c r="AM92" i="13"/>
  <c r="AQ91" i="13"/>
  <c r="AO91" i="13"/>
  <c r="AN91" i="13"/>
  <c r="AM91" i="13"/>
  <c r="AQ90" i="13"/>
  <c r="AO90" i="13"/>
  <c r="AN90" i="13"/>
  <c r="AM90" i="13"/>
  <c r="AQ89" i="13"/>
  <c r="AO89" i="13"/>
  <c r="AN89" i="13"/>
  <c r="AM89" i="13"/>
  <c r="AQ88" i="13"/>
  <c r="AO88" i="13"/>
  <c r="AP88" i="13" s="1"/>
  <c r="AN88" i="13"/>
  <c r="AM88" i="13"/>
  <c r="AQ87" i="13"/>
  <c r="AO87" i="13"/>
  <c r="AN87" i="13"/>
  <c r="AM87" i="13"/>
  <c r="AQ86" i="13"/>
  <c r="AO86" i="13"/>
  <c r="AN86" i="13"/>
  <c r="AM86" i="13"/>
  <c r="AQ85" i="13"/>
  <c r="AO85" i="13"/>
  <c r="AN85" i="13"/>
  <c r="AM85" i="13"/>
  <c r="AQ84" i="13"/>
  <c r="AO84" i="13"/>
  <c r="AN84" i="13"/>
  <c r="AM84" i="13"/>
  <c r="AQ83" i="13"/>
  <c r="AO83" i="13"/>
  <c r="AN83" i="13"/>
  <c r="AM83" i="13"/>
  <c r="AQ82" i="13"/>
  <c r="AO82" i="13"/>
  <c r="AN82" i="13"/>
  <c r="AM82" i="13"/>
  <c r="AQ81" i="13"/>
  <c r="AO81" i="13"/>
  <c r="AN81" i="13"/>
  <c r="AM81" i="13"/>
  <c r="AQ80" i="13"/>
  <c r="AO80" i="13"/>
  <c r="AN80" i="13"/>
  <c r="AM80" i="13"/>
  <c r="AQ79" i="13"/>
  <c r="AO79" i="13"/>
  <c r="AN79" i="13"/>
  <c r="AM79" i="13"/>
  <c r="AQ78" i="13"/>
  <c r="AO78" i="13"/>
  <c r="AN78" i="13"/>
  <c r="AM78" i="13"/>
  <c r="AQ77" i="13"/>
  <c r="AO77" i="13"/>
  <c r="AN77" i="13"/>
  <c r="AM77" i="13"/>
  <c r="AQ76" i="13"/>
  <c r="AO76" i="13"/>
  <c r="AN76" i="13"/>
  <c r="AM76" i="13"/>
  <c r="AQ75" i="13"/>
  <c r="AO75" i="13"/>
  <c r="AN75" i="13"/>
  <c r="AM75" i="13"/>
  <c r="AQ74" i="13"/>
  <c r="AO74" i="13"/>
  <c r="AN74" i="13"/>
  <c r="AM74" i="13"/>
  <c r="AQ73" i="13"/>
  <c r="AO73" i="13"/>
  <c r="AN73" i="13"/>
  <c r="AM73" i="13"/>
  <c r="AQ72" i="13"/>
  <c r="AO72" i="13"/>
  <c r="AN72" i="13"/>
  <c r="AM72" i="13"/>
  <c r="AQ71" i="13"/>
  <c r="AO71" i="13"/>
  <c r="AN71" i="13"/>
  <c r="AM71" i="13"/>
  <c r="AQ70" i="13"/>
  <c r="AO70" i="13"/>
  <c r="AN70" i="13"/>
  <c r="AM70" i="13"/>
  <c r="AQ69" i="13"/>
  <c r="AO69" i="13"/>
  <c r="AN69" i="13"/>
  <c r="AM69" i="13"/>
  <c r="AQ68" i="13"/>
  <c r="AO68" i="13"/>
  <c r="AN68" i="13"/>
  <c r="AM68" i="13"/>
  <c r="AQ67" i="13"/>
  <c r="AO67" i="13"/>
  <c r="AN67" i="13"/>
  <c r="AM67" i="13"/>
  <c r="AQ66" i="13"/>
  <c r="AO66" i="13"/>
  <c r="AN66" i="13"/>
  <c r="AM66" i="13"/>
  <c r="AQ65" i="13"/>
  <c r="AO65" i="13"/>
  <c r="AN65" i="13"/>
  <c r="AM65" i="13"/>
  <c r="AQ64" i="13"/>
  <c r="AO64" i="13"/>
  <c r="AP64" i="13" s="1"/>
  <c r="AN64" i="13"/>
  <c r="AM64" i="13"/>
  <c r="AQ63" i="13"/>
  <c r="AO63" i="13"/>
  <c r="AN63" i="13"/>
  <c r="AM63" i="13"/>
  <c r="AQ62" i="13"/>
  <c r="AO62" i="13"/>
  <c r="AN62" i="13"/>
  <c r="AM62" i="13"/>
  <c r="AQ61" i="13"/>
  <c r="AO61" i="13"/>
  <c r="AN61" i="13"/>
  <c r="AM61" i="13"/>
  <c r="AQ60" i="13"/>
  <c r="AO60" i="13"/>
  <c r="AN60" i="13"/>
  <c r="AM60" i="13"/>
  <c r="AQ59" i="13"/>
  <c r="AO59" i="13"/>
  <c r="AN59" i="13"/>
  <c r="AM59" i="13"/>
  <c r="AQ58" i="13"/>
  <c r="AO58" i="13"/>
  <c r="AN58" i="13"/>
  <c r="AM58" i="13"/>
  <c r="AQ57" i="13"/>
  <c r="AO57" i="13"/>
  <c r="AN57" i="13"/>
  <c r="AM57" i="13"/>
  <c r="AQ56" i="13"/>
  <c r="AO56" i="13"/>
  <c r="AN56" i="13"/>
  <c r="AM56" i="13"/>
  <c r="AQ55" i="13"/>
  <c r="AO55" i="13"/>
  <c r="AN55" i="13"/>
  <c r="AM55" i="13"/>
  <c r="AQ54" i="13"/>
  <c r="AO54" i="13"/>
  <c r="AN54" i="13"/>
  <c r="AM54" i="13"/>
  <c r="AQ53" i="13"/>
  <c r="AO53" i="13"/>
  <c r="AN53" i="13"/>
  <c r="AM53" i="13"/>
  <c r="AQ52" i="13"/>
  <c r="AO52" i="13"/>
  <c r="AN52" i="13"/>
  <c r="AM52" i="13"/>
  <c r="AQ51" i="13"/>
  <c r="AO51" i="13"/>
  <c r="AP51" i="13" s="1"/>
  <c r="AN51" i="13"/>
  <c r="AM51" i="13"/>
  <c r="AQ50" i="13"/>
  <c r="AO50" i="13"/>
  <c r="AN50" i="13"/>
  <c r="AM50" i="13"/>
  <c r="AQ49" i="13"/>
  <c r="AO49" i="13"/>
  <c r="AN49" i="13"/>
  <c r="AM49" i="13"/>
  <c r="AQ48" i="13"/>
  <c r="AO48" i="13"/>
  <c r="AN48" i="13"/>
  <c r="AM48" i="13"/>
  <c r="AQ47" i="13"/>
  <c r="AO47" i="13"/>
  <c r="AN47" i="13"/>
  <c r="AM47" i="13"/>
  <c r="AQ46" i="13"/>
  <c r="AO46" i="13"/>
  <c r="AN46" i="13"/>
  <c r="AM46" i="13"/>
  <c r="AQ45" i="13"/>
  <c r="AO45" i="13"/>
  <c r="AN45" i="13"/>
  <c r="AM45" i="13"/>
  <c r="AQ44" i="13"/>
  <c r="AO44" i="13"/>
  <c r="AN44" i="13"/>
  <c r="AM44" i="13"/>
  <c r="AQ43" i="13"/>
  <c r="AO43" i="13"/>
  <c r="AN43" i="13"/>
  <c r="AM43" i="13"/>
  <c r="AQ42" i="13"/>
  <c r="AO42" i="13"/>
  <c r="AN42" i="13"/>
  <c r="AM42" i="13"/>
  <c r="AQ41" i="13"/>
  <c r="AO41" i="13"/>
  <c r="AN41" i="13"/>
  <c r="AM41" i="13"/>
  <c r="AQ40" i="13"/>
  <c r="AO40" i="13"/>
  <c r="AP40" i="13" s="1"/>
  <c r="AN40" i="13"/>
  <c r="AM40" i="13"/>
  <c r="AQ39" i="13"/>
  <c r="AO39" i="13"/>
  <c r="AN39" i="13"/>
  <c r="AM39" i="13"/>
  <c r="AQ38" i="13"/>
  <c r="AO38" i="13"/>
  <c r="AN38" i="13"/>
  <c r="AM38" i="13"/>
  <c r="AQ37" i="13"/>
  <c r="AO37" i="13"/>
  <c r="AN37" i="13"/>
  <c r="AM37" i="13"/>
  <c r="AQ36" i="13"/>
  <c r="AO36" i="13"/>
  <c r="AN36" i="13"/>
  <c r="AM36" i="13"/>
  <c r="AQ35" i="13"/>
  <c r="AO35" i="13"/>
  <c r="AN35" i="13"/>
  <c r="AM35" i="13"/>
  <c r="AQ34" i="13"/>
  <c r="AO34" i="13"/>
  <c r="AN34" i="13"/>
  <c r="AM34" i="13"/>
  <c r="AQ33" i="13"/>
  <c r="AO33" i="13"/>
  <c r="AN33" i="13"/>
  <c r="AM33" i="13"/>
  <c r="AQ32" i="13"/>
  <c r="AO32" i="13"/>
  <c r="AN32" i="13"/>
  <c r="AM32" i="13"/>
  <c r="AQ31" i="13"/>
  <c r="AO31" i="13"/>
  <c r="AN31" i="13"/>
  <c r="AM31" i="13"/>
  <c r="AQ30" i="13"/>
  <c r="AO30" i="13"/>
  <c r="AN30" i="13"/>
  <c r="AM30" i="13"/>
  <c r="AQ29" i="13"/>
  <c r="AO29" i="13"/>
  <c r="AN29" i="13"/>
  <c r="AM29" i="13"/>
  <c r="AQ28" i="13"/>
  <c r="AO28" i="13"/>
  <c r="AN28" i="13"/>
  <c r="AM28" i="13"/>
  <c r="AQ27" i="13"/>
  <c r="AO27" i="13"/>
  <c r="AN27" i="13"/>
  <c r="AM27" i="13"/>
  <c r="AQ26" i="13"/>
  <c r="AO26" i="13"/>
  <c r="AN26" i="13"/>
  <c r="AM26" i="13"/>
  <c r="AQ25" i="13"/>
  <c r="AO25" i="13"/>
  <c r="AN25" i="13"/>
  <c r="AM25" i="13"/>
  <c r="AQ24" i="13"/>
  <c r="AO24" i="13"/>
  <c r="AN24" i="13"/>
  <c r="AM24" i="13"/>
  <c r="AQ23" i="13"/>
  <c r="AO23" i="13"/>
  <c r="AN23" i="13"/>
  <c r="AM23" i="13"/>
  <c r="AQ22" i="13"/>
  <c r="AO22" i="13"/>
  <c r="AN22" i="13"/>
  <c r="AM22" i="13"/>
  <c r="AQ21" i="13"/>
  <c r="AO21" i="13"/>
  <c r="AN21" i="13"/>
  <c r="AM21" i="13"/>
  <c r="AQ20" i="13"/>
  <c r="AO20" i="13"/>
  <c r="AN20" i="13"/>
  <c r="AM20" i="13"/>
  <c r="AQ19" i="13"/>
  <c r="AO19" i="13"/>
  <c r="AN19" i="13"/>
  <c r="AM19" i="13"/>
  <c r="AQ18" i="13"/>
  <c r="AO18" i="13"/>
  <c r="AN18" i="13"/>
  <c r="AM18" i="13"/>
  <c r="AQ17" i="13"/>
  <c r="AO17" i="13"/>
  <c r="AN17" i="13"/>
  <c r="AM17" i="13"/>
  <c r="AQ16" i="13"/>
  <c r="AO16" i="13"/>
  <c r="AN16" i="13"/>
  <c r="AM16" i="13"/>
  <c r="AK108" i="13"/>
  <c r="AJ108" i="13"/>
  <c r="AI108" i="13"/>
  <c r="AK107" i="13"/>
  <c r="AJ107" i="13"/>
  <c r="AI107" i="13"/>
  <c r="AK106" i="13"/>
  <c r="AJ106" i="13"/>
  <c r="AI106" i="13"/>
  <c r="AK105" i="13"/>
  <c r="AJ105" i="13"/>
  <c r="AI105" i="13"/>
  <c r="AK104" i="13"/>
  <c r="AJ104" i="13"/>
  <c r="AI104" i="13"/>
  <c r="AK103" i="13"/>
  <c r="AJ103" i="13"/>
  <c r="AI103" i="13"/>
  <c r="AK102" i="13"/>
  <c r="AJ102" i="13"/>
  <c r="AI102" i="13"/>
  <c r="AK101" i="13"/>
  <c r="AP101" i="13" s="1"/>
  <c r="AJ101" i="13"/>
  <c r="AI101" i="13"/>
  <c r="AK100" i="13"/>
  <c r="AJ100" i="13"/>
  <c r="AI100" i="13"/>
  <c r="AK99" i="13"/>
  <c r="AJ99" i="13"/>
  <c r="AI99" i="13"/>
  <c r="AK98" i="13"/>
  <c r="AJ98" i="13"/>
  <c r="AI98" i="13"/>
  <c r="AK97" i="13"/>
  <c r="AJ97" i="13"/>
  <c r="AI97" i="13"/>
  <c r="AK96" i="13"/>
  <c r="AJ96" i="13"/>
  <c r="AI96" i="13"/>
  <c r="AK95" i="13"/>
  <c r="AJ95" i="13"/>
  <c r="AI95" i="13"/>
  <c r="AK94" i="13"/>
  <c r="AJ94" i="13"/>
  <c r="AI94" i="13"/>
  <c r="AK93" i="13"/>
  <c r="AJ93" i="13"/>
  <c r="AI93" i="13"/>
  <c r="AK92" i="13"/>
  <c r="AJ92" i="13"/>
  <c r="AI92" i="13"/>
  <c r="AK91" i="13"/>
  <c r="AJ91" i="13"/>
  <c r="AI91" i="13"/>
  <c r="AK90" i="13"/>
  <c r="AJ90" i="13"/>
  <c r="AI90" i="13"/>
  <c r="AK89" i="13"/>
  <c r="AJ89" i="13"/>
  <c r="AI89" i="13"/>
  <c r="AK88" i="13"/>
  <c r="AJ88" i="13"/>
  <c r="AI88" i="13"/>
  <c r="AK87" i="13"/>
  <c r="AJ87" i="13"/>
  <c r="AI87" i="13"/>
  <c r="AK86" i="13"/>
  <c r="AJ86" i="13"/>
  <c r="AI86" i="13"/>
  <c r="AK85" i="13"/>
  <c r="AJ85" i="13"/>
  <c r="AI85" i="13"/>
  <c r="AK84" i="13"/>
  <c r="AJ84" i="13"/>
  <c r="AI84" i="13"/>
  <c r="AK83" i="13"/>
  <c r="AJ83" i="13"/>
  <c r="AI83" i="13"/>
  <c r="AK82" i="13"/>
  <c r="AJ82" i="13"/>
  <c r="AI82" i="13"/>
  <c r="AK81" i="13"/>
  <c r="AJ81" i="13"/>
  <c r="AI81" i="13"/>
  <c r="AK80" i="13"/>
  <c r="AJ80" i="13"/>
  <c r="AI80" i="13"/>
  <c r="AK79" i="13"/>
  <c r="AJ79" i="13"/>
  <c r="AI79" i="13"/>
  <c r="AK78" i="13"/>
  <c r="AJ78" i="13"/>
  <c r="AI78" i="13"/>
  <c r="AK77" i="13"/>
  <c r="AP77" i="13" s="1"/>
  <c r="AJ77" i="13"/>
  <c r="AI77" i="13"/>
  <c r="AK76" i="13"/>
  <c r="AJ76" i="13"/>
  <c r="AI76" i="13"/>
  <c r="AK75" i="13"/>
  <c r="AJ75" i="13"/>
  <c r="AI75" i="13"/>
  <c r="AK74" i="13"/>
  <c r="AJ74" i="13"/>
  <c r="AI74" i="13"/>
  <c r="AK73" i="13"/>
  <c r="AJ73" i="13"/>
  <c r="AI73" i="13"/>
  <c r="AK72" i="13"/>
  <c r="AJ72" i="13"/>
  <c r="AI72" i="13"/>
  <c r="AK71" i="13"/>
  <c r="AJ71" i="13"/>
  <c r="AI71" i="13"/>
  <c r="AK70" i="13"/>
  <c r="AJ70" i="13"/>
  <c r="AI70" i="13"/>
  <c r="AK69" i="13"/>
  <c r="AJ69" i="13"/>
  <c r="AI69" i="13"/>
  <c r="AK68" i="13"/>
  <c r="AJ68" i="13"/>
  <c r="AI68" i="13"/>
  <c r="AK67" i="13"/>
  <c r="AJ67" i="13"/>
  <c r="AI67" i="13"/>
  <c r="AK66" i="13"/>
  <c r="AJ66" i="13"/>
  <c r="AI66" i="13"/>
  <c r="AK65" i="13"/>
  <c r="AJ65" i="13"/>
  <c r="AI65" i="13"/>
  <c r="AK64" i="13"/>
  <c r="AJ64" i="13"/>
  <c r="AI64" i="13"/>
  <c r="AK63" i="13"/>
  <c r="AJ63" i="13"/>
  <c r="AI63" i="13"/>
  <c r="AK62" i="13"/>
  <c r="AJ62" i="13"/>
  <c r="AI62" i="13"/>
  <c r="AK61" i="13"/>
  <c r="AJ61" i="13"/>
  <c r="AI61" i="13"/>
  <c r="AK60" i="13"/>
  <c r="AJ60" i="13"/>
  <c r="AI60" i="13"/>
  <c r="AK59" i="13"/>
  <c r="AJ59" i="13"/>
  <c r="AI59" i="13"/>
  <c r="AK58" i="13"/>
  <c r="AJ58" i="13"/>
  <c r="AI58" i="13"/>
  <c r="AK57" i="13"/>
  <c r="AJ57" i="13"/>
  <c r="AI57" i="13"/>
  <c r="AK56" i="13"/>
  <c r="AJ56" i="13"/>
  <c r="AI56" i="13"/>
  <c r="AK55" i="13"/>
  <c r="AJ55" i="13"/>
  <c r="AI55" i="13"/>
  <c r="AK54" i="13"/>
  <c r="AJ54" i="13"/>
  <c r="AI54" i="13"/>
  <c r="AK53" i="13"/>
  <c r="AJ53" i="13"/>
  <c r="AI53" i="13"/>
  <c r="AK52" i="13"/>
  <c r="AJ52" i="13"/>
  <c r="AI52" i="13"/>
  <c r="AK51" i="13"/>
  <c r="AJ51" i="13"/>
  <c r="AI51" i="13"/>
  <c r="AK50" i="13"/>
  <c r="AJ50" i="13"/>
  <c r="AI50" i="13"/>
  <c r="AK49" i="13"/>
  <c r="AJ49" i="13"/>
  <c r="AI49" i="13"/>
  <c r="AK48" i="13"/>
  <c r="AJ48" i="13"/>
  <c r="AI48" i="13"/>
  <c r="AK47" i="13"/>
  <c r="AJ47" i="13"/>
  <c r="AI47" i="13"/>
  <c r="AK46" i="13"/>
  <c r="AJ46" i="13"/>
  <c r="AI46" i="13"/>
  <c r="AK45" i="13"/>
  <c r="AJ45" i="13"/>
  <c r="AI45" i="13"/>
  <c r="AK44" i="13"/>
  <c r="AJ44" i="13"/>
  <c r="AI44" i="13"/>
  <c r="AK43" i="13"/>
  <c r="AJ43" i="13"/>
  <c r="AI43" i="13"/>
  <c r="AK42" i="13"/>
  <c r="AJ42" i="13"/>
  <c r="AI42" i="13"/>
  <c r="AK41" i="13"/>
  <c r="AJ41" i="13"/>
  <c r="AI41" i="13"/>
  <c r="AK40" i="13"/>
  <c r="AJ40" i="13"/>
  <c r="AI40" i="13"/>
  <c r="AK39" i="13"/>
  <c r="AJ39" i="13"/>
  <c r="AI39" i="13"/>
  <c r="AK38" i="13"/>
  <c r="AJ38" i="13"/>
  <c r="AI38" i="13"/>
  <c r="AK37" i="13"/>
  <c r="AJ37" i="13"/>
  <c r="AI37" i="13"/>
  <c r="AK36" i="13"/>
  <c r="AJ36" i="13"/>
  <c r="AI36" i="13"/>
  <c r="AK35" i="13"/>
  <c r="AJ35" i="13"/>
  <c r="AI35" i="13"/>
  <c r="AK34" i="13"/>
  <c r="AJ34" i="13"/>
  <c r="AI34" i="13"/>
  <c r="AK33" i="13"/>
  <c r="AJ33" i="13"/>
  <c r="AI33" i="13"/>
  <c r="AK32" i="13"/>
  <c r="AJ32" i="13"/>
  <c r="AI32" i="13"/>
  <c r="AK31" i="13"/>
  <c r="AJ31" i="13"/>
  <c r="AI31" i="13"/>
  <c r="AK30" i="13"/>
  <c r="AJ30" i="13"/>
  <c r="AI30" i="13"/>
  <c r="AK29" i="13"/>
  <c r="AP29" i="13" s="1"/>
  <c r="AJ29" i="13"/>
  <c r="AI29" i="13"/>
  <c r="AK28" i="13"/>
  <c r="AJ28" i="13"/>
  <c r="AI28" i="13"/>
  <c r="AK27" i="13"/>
  <c r="AJ27" i="13"/>
  <c r="AI27" i="13"/>
  <c r="AK26" i="13"/>
  <c r="AJ26" i="13"/>
  <c r="AI26" i="13"/>
  <c r="AK25" i="13"/>
  <c r="AJ25" i="13"/>
  <c r="AI25" i="13"/>
  <c r="AK24" i="13"/>
  <c r="AJ24" i="13"/>
  <c r="AI24" i="13"/>
  <c r="AK23" i="13"/>
  <c r="AJ23" i="13"/>
  <c r="AI23" i="13"/>
  <c r="AK22" i="13"/>
  <c r="AJ22" i="13"/>
  <c r="AI22" i="13"/>
  <c r="AK21" i="13"/>
  <c r="AJ21" i="13"/>
  <c r="AI21" i="13"/>
  <c r="AK20" i="13"/>
  <c r="AJ20" i="13"/>
  <c r="AI20" i="13"/>
  <c r="AK19" i="13"/>
  <c r="AJ19" i="13"/>
  <c r="AI19" i="13"/>
  <c r="AK18" i="13"/>
  <c r="AJ18" i="13"/>
  <c r="AI18" i="13"/>
  <c r="AK17" i="13"/>
  <c r="AJ17" i="13"/>
  <c r="AI17" i="13"/>
  <c r="AK16" i="13"/>
  <c r="AJ16" i="13"/>
  <c r="AI16" i="13"/>
  <c r="AG108" i="13"/>
  <c r="AF108" i="13"/>
  <c r="AE108" i="13"/>
  <c r="AG107" i="13"/>
  <c r="AF107" i="13"/>
  <c r="AE107" i="13"/>
  <c r="AG106" i="13"/>
  <c r="AF106" i="13"/>
  <c r="AE106" i="13"/>
  <c r="AG105" i="13"/>
  <c r="AF105" i="13"/>
  <c r="AE105" i="13"/>
  <c r="AG104" i="13"/>
  <c r="AF104" i="13"/>
  <c r="AE104" i="13"/>
  <c r="AG103" i="13"/>
  <c r="AF103" i="13"/>
  <c r="AE103" i="13"/>
  <c r="AG102" i="13"/>
  <c r="AF102" i="13"/>
  <c r="AE102" i="13"/>
  <c r="AG101" i="13"/>
  <c r="AF101" i="13"/>
  <c r="AE101" i="13"/>
  <c r="AG100" i="13"/>
  <c r="AF100" i="13"/>
  <c r="AE100" i="13"/>
  <c r="AG99" i="13"/>
  <c r="AF99" i="13"/>
  <c r="AE99" i="13"/>
  <c r="AG98" i="13"/>
  <c r="AF98" i="13"/>
  <c r="AE98" i="13"/>
  <c r="AG97" i="13"/>
  <c r="AF97" i="13"/>
  <c r="AE97" i="13"/>
  <c r="AG96" i="13"/>
  <c r="AF96" i="13"/>
  <c r="AE96" i="13"/>
  <c r="AG95" i="13"/>
  <c r="AF95" i="13"/>
  <c r="AE95" i="13"/>
  <c r="AG94" i="13"/>
  <c r="AF94" i="13"/>
  <c r="AE94" i="13"/>
  <c r="AG93" i="13"/>
  <c r="AF93" i="13"/>
  <c r="AE93" i="13"/>
  <c r="AG92" i="13"/>
  <c r="AF92" i="13"/>
  <c r="AE92" i="13"/>
  <c r="AG91" i="13"/>
  <c r="AF91" i="13"/>
  <c r="AE91" i="13"/>
  <c r="AG90" i="13"/>
  <c r="AF90" i="13"/>
  <c r="AE90" i="13"/>
  <c r="AG89" i="13"/>
  <c r="AF89" i="13"/>
  <c r="AE89" i="13"/>
  <c r="AG88" i="13"/>
  <c r="AF88" i="13"/>
  <c r="AE88" i="13"/>
  <c r="AG87" i="13"/>
  <c r="AF87" i="13"/>
  <c r="AE87" i="13"/>
  <c r="AG86" i="13"/>
  <c r="AF86" i="13"/>
  <c r="AE86" i="13"/>
  <c r="AG85" i="13"/>
  <c r="AF85" i="13"/>
  <c r="AE85" i="13"/>
  <c r="AG84" i="13"/>
  <c r="AF84" i="13"/>
  <c r="AE84" i="13"/>
  <c r="AG83" i="13"/>
  <c r="AF83" i="13"/>
  <c r="AE83" i="13"/>
  <c r="AG82" i="13"/>
  <c r="AF82" i="13"/>
  <c r="AE82" i="13"/>
  <c r="AG81" i="13"/>
  <c r="AF81" i="13"/>
  <c r="AE81" i="13"/>
  <c r="AG80" i="13"/>
  <c r="AF80" i="13"/>
  <c r="AE80" i="13"/>
  <c r="AG79" i="13"/>
  <c r="AF79" i="13"/>
  <c r="AE79" i="13"/>
  <c r="AG78" i="13"/>
  <c r="AF78" i="13"/>
  <c r="AE78" i="13"/>
  <c r="AG77" i="13"/>
  <c r="AF77" i="13"/>
  <c r="AE77" i="13"/>
  <c r="AG76" i="13"/>
  <c r="AF76" i="13"/>
  <c r="AE76" i="13"/>
  <c r="AG75" i="13"/>
  <c r="AF75" i="13"/>
  <c r="AE75" i="13"/>
  <c r="AG74" i="13"/>
  <c r="AF74" i="13"/>
  <c r="AE74" i="13"/>
  <c r="AG73" i="13"/>
  <c r="AF73" i="13"/>
  <c r="AE73" i="13"/>
  <c r="AG72" i="13"/>
  <c r="AF72" i="13"/>
  <c r="AE72" i="13"/>
  <c r="AG71" i="13"/>
  <c r="AF71" i="13"/>
  <c r="AE71" i="13"/>
  <c r="AG70" i="13"/>
  <c r="AF70" i="13"/>
  <c r="AE70" i="13"/>
  <c r="AG69" i="13"/>
  <c r="AF69" i="13"/>
  <c r="AE69" i="13"/>
  <c r="AG68" i="13"/>
  <c r="AF68" i="13"/>
  <c r="AE68" i="13"/>
  <c r="AG67" i="13"/>
  <c r="AF67" i="13"/>
  <c r="AE67" i="13"/>
  <c r="AG66" i="13"/>
  <c r="AF66" i="13"/>
  <c r="AE66" i="13"/>
  <c r="AG65" i="13"/>
  <c r="AF65" i="13"/>
  <c r="AE65" i="13"/>
  <c r="AG64" i="13"/>
  <c r="AF64" i="13"/>
  <c r="AE64" i="13"/>
  <c r="AG63" i="13"/>
  <c r="AF63" i="13"/>
  <c r="AE63" i="13"/>
  <c r="AG62" i="13"/>
  <c r="AF62" i="13"/>
  <c r="AE62" i="13"/>
  <c r="AG61" i="13"/>
  <c r="AF61" i="13"/>
  <c r="AE61" i="13"/>
  <c r="AG60" i="13"/>
  <c r="AF60" i="13"/>
  <c r="AE60" i="13"/>
  <c r="AG59" i="13"/>
  <c r="AF59" i="13"/>
  <c r="AE59" i="13"/>
  <c r="AG58" i="13"/>
  <c r="AF58" i="13"/>
  <c r="AE58" i="13"/>
  <c r="AG57" i="13"/>
  <c r="AF57" i="13"/>
  <c r="AE57" i="13"/>
  <c r="AG56" i="13"/>
  <c r="AF56" i="13"/>
  <c r="AE56" i="13"/>
  <c r="AG55" i="13"/>
  <c r="AF55" i="13"/>
  <c r="AE55" i="13"/>
  <c r="AG54" i="13"/>
  <c r="AF54" i="13"/>
  <c r="AE54" i="13"/>
  <c r="AG53" i="13"/>
  <c r="AF53" i="13"/>
  <c r="AE53" i="13"/>
  <c r="AG52" i="13"/>
  <c r="AF52" i="13"/>
  <c r="AE52" i="13"/>
  <c r="AG51" i="13"/>
  <c r="AF51" i="13"/>
  <c r="AE51" i="13"/>
  <c r="AG50" i="13"/>
  <c r="AF50" i="13"/>
  <c r="AE50" i="13"/>
  <c r="AG49" i="13"/>
  <c r="AF49" i="13"/>
  <c r="AE49" i="13"/>
  <c r="AG48" i="13"/>
  <c r="AF48" i="13"/>
  <c r="AE48" i="13"/>
  <c r="AG47" i="13"/>
  <c r="AF47" i="13"/>
  <c r="AE47" i="13"/>
  <c r="AG46" i="13"/>
  <c r="AF46" i="13"/>
  <c r="AE46" i="13"/>
  <c r="AG45" i="13"/>
  <c r="AF45" i="13"/>
  <c r="AE45" i="13"/>
  <c r="AG44" i="13"/>
  <c r="AF44" i="13"/>
  <c r="AE44" i="13"/>
  <c r="AG43" i="13"/>
  <c r="AF43" i="13"/>
  <c r="AE43" i="13"/>
  <c r="AG42" i="13"/>
  <c r="AF42" i="13"/>
  <c r="AE42" i="13"/>
  <c r="AG41" i="13"/>
  <c r="AF41" i="13"/>
  <c r="AE41" i="13"/>
  <c r="AG40" i="13"/>
  <c r="AF40" i="13"/>
  <c r="AE40" i="13"/>
  <c r="AG39" i="13"/>
  <c r="AF39" i="13"/>
  <c r="AE39" i="13"/>
  <c r="AG38" i="13"/>
  <c r="AF38" i="13"/>
  <c r="AE38" i="13"/>
  <c r="AG37" i="13"/>
  <c r="AF37" i="13"/>
  <c r="AE37" i="13"/>
  <c r="AG36" i="13"/>
  <c r="AF36" i="13"/>
  <c r="AE36" i="13"/>
  <c r="AG35" i="13"/>
  <c r="AP35" i="13" s="1"/>
  <c r="AF35" i="13"/>
  <c r="AE35" i="13"/>
  <c r="AG34" i="13"/>
  <c r="AF34" i="13"/>
  <c r="AE34" i="13"/>
  <c r="AG33" i="13"/>
  <c r="AF33" i="13"/>
  <c r="AE33" i="13"/>
  <c r="AG32" i="13"/>
  <c r="AF32" i="13"/>
  <c r="AE32" i="13"/>
  <c r="AG31" i="13"/>
  <c r="AF31" i="13"/>
  <c r="AE31" i="13"/>
  <c r="AG30" i="13"/>
  <c r="AF30" i="13"/>
  <c r="AE30" i="13"/>
  <c r="AG29" i="13"/>
  <c r="AF29" i="13"/>
  <c r="AE29" i="13"/>
  <c r="AG28" i="13"/>
  <c r="AF28" i="13"/>
  <c r="AE28" i="13"/>
  <c r="AG27" i="13"/>
  <c r="AF27" i="13"/>
  <c r="AE27" i="13"/>
  <c r="AG26" i="13"/>
  <c r="AF26" i="13"/>
  <c r="AE26" i="13"/>
  <c r="AG25" i="13"/>
  <c r="AF25" i="13"/>
  <c r="AE25" i="13"/>
  <c r="AG24" i="13"/>
  <c r="AF24" i="13"/>
  <c r="AE24" i="13"/>
  <c r="AG23" i="13"/>
  <c r="AF23" i="13"/>
  <c r="AE23" i="13"/>
  <c r="AG22" i="13"/>
  <c r="AF22" i="13"/>
  <c r="AE22" i="13"/>
  <c r="AG21" i="13"/>
  <c r="AF21" i="13"/>
  <c r="AE21" i="13"/>
  <c r="AG20" i="13"/>
  <c r="AF20" i="13"/>
  <c r="AE20" i="13"/>
  <c r="AG19" i="13"/>
  <c r="AF19" i="13"/>
  <c r="AE19" i="13"/>
  <c r="AG18" i="13"/>
  <c r="AF18" i="13"/>
  <c r="AE18" i="13"/>
  <c r="AG17" i="13"/>
  <c r="AF17" i="13"/>
  <c r="AE17" i="13"/>
  <c r="AG16" i="13"/>
  <c r="AF16" i="13"/>
  <c r="AE16" i="13"/>
  <c r="Y108" i="13"/>
  <c r="X108" i="13"/>
  <c r="W108" i="13"/>
  <c r="Y107" i="13"/>
  <c r="X107" i="13"/>
  <c r="W107" i="13"/>
  <c r="Y106" i="13"/>
  <c r="X106" i="13"/>
  <c r="W106" i="13"/>
  <c r="Y105" i="13"/>
  <c r="X105" i="13"/>
  <c r="W105" i="13"/>
  <c r="Y104" i="13"/>
  <c r="X104" i="13"/>
  <c r="W104" i="13"/>
  <c r="Y103" i="13"/>
  <c r="X103" i="13"/>
  <c r="W103" i="13"/>
  <c r="Y102" i="13"/>
  <c r="X102" i="13"/>
  <c r="W102" i="13"/>
  <c r="Y101" i="13"/>
  <c r="X101" i="13"/>
  <c r="W101" i="13"/>
  <c r="Y100" i="13"/>
  <c r="X100" i="13"/>
  <c r="W100" i="13"/>
  <c r="Y99" i="13"/>
  <c r="X99" i="13"/>
  <c r="W99" i="13"/>
  <c r="Y98" i="13"/>
  <c r="X98" i="13"/>
  <c r="W98" i="13"/>
  <c r="Y97" i="13"/>
  <c r="X97" i="13"/>
  <c r="W97" i="13"/>
  <c r="Y96" i="13"/>
  <c r="X96" i="13"/>
  <c r="W96" i="13"/>
  <c r="Y95" i="13"/>
  <c r="AP95" i="13" s="1"/>
  <c r="X95" i="13"/>
  <c r="W95" i="13"/>
  <c r="Y94" i="13"/>
  <c r="X94" i="13"/>
  <c r="W94" i="13"/>
  <c r="Y93" i="13"/>
  <c r="X93" i="13"/>
  <c r="W93" i="13"/>
  <c r="Y92" i="13"/>
  <c r="X92" i="13"/>
  <c r="W92" i="13"/>
  <c r="Y91" i="13"/>
  <c r="X91" i="13"/>
  <c r="W91" i="13"/>
  <c r="Y90" i="13"/>
  <c r="X90" i="13"/>
  <c r="W90" i="13"/>
  <c r="Y89" i="13"/>
  <c r="X89" i="13"/>
  <c r="W89" i="13"/>
  <c r="Y88" i="13"/>
  <c r="X88" i="13"/>
  <c r="W88" i="13"/>
  <c r="Y87" i="13"/>
  <c r="X87" i="13"/>
  <c r="W87" i="13"/>
  <c r="Y86" i="13"/>
  <c r="X86" i="13"/>
  <c r="W86" i="13"/>
  <c r="Y85" i="13"/>
  <c r="AP85" i="13" s="1"/>
  <c r="X85" i="13"/>
  <c r="W85" i="13"/>
  <c r="Y84" i="13"/>
  <c r="X84" i="13"/>
  <c r="W84" i="13"/>
  <c r="Y83" i="13"/>
  <c r="X83" i="13"/>
  <c r="W83" i="13"/>
  <c r="Y82" i="13"/>
  <c r="X82" i="13"/>
  <c r="W82" i="13"/>
  <c r="Y81" i="13"/>
  <c r="X81" i="13"/>
  <c r="W81" i="13"/>
  <c r="Y80" i="13"/>
  <c r="X80" i="13"/>
  <c r="W80" i="13"/>
  <c r="Y79" i="13"/>
  <c r="X79" i="13"/>
  <c r="W79" i="13"/>
  <c r="Y78" i="13"/>
  <c r="X78" i="13"/>
  <c r="W78" i="13"/>
  <c r="Y77" i="13"/>
  <c r="X77" i="13"/>
  <c r="W77" i="13"/>
  <c r="Y76" i="13"/>
  <c r="X76" i="13"/>
  <c r="W76" i="13"/>
  <c r="Y75" i="13"/>
  <c r="X75" i="13"/>
  <c r="W75" i="13"/>
  <c r="Y74" i="13"/>
  <c r="X74" i="13"/>
  <c r="W74" i="13"/>
  <c r="Y73" i="13"/>
  <c r="X73" i="13"/>
  <c r="W73" i="13"/>
  <c r="Y72" i="13"/>
  <c r="X72" i="13"/>
  <c r="W72" i="13"/>
  <c r="Y71" i="13"/>
  <c r="X71" i="13"/>
  <c r="W71" i="13"/>
  <c r="Y70" i="13"/>
  <c r="X70" i="13"/>
  <c r="W70" i="13"/>
  <c r="Y69" i="13"/>
  <c r="X69" i="13"/>
  <c r="W69" i="13"/>
  <c r="Y68" i="13"/>
  <c r="X68" i="13"/>
  <c r="W68" i="13"/>
  <c r="Y67" i="13"/>
  <c r="X67" i="13"/>
  <c r="W67" i="13"/>
  <c r="Y66" i="13"/>
  <c r="X66" i="13"/>
  <c r="W66" i="13"/>
  <c r="Y65" i="13"/>
  <c r="X65" i="13"/>
  <c r="W65" i="13"/>
  <c r="Y64" i="13"/>
  <c r="X64" i="13"/>
  <c r="W64" i="13"/>
  <c r="Y63" i="13"/>
  <c r="X63" i="13"/>
  <c r="W63" i="13"/>
  <c r="Y62" i="13"/>
  <c r="X62" i="13"/>
  <c r="W62" i="13"/>
  <c r="Y61" i="13"/>
  <c r="X61" i="13"/>
  <c r="W61" i="13"/>
  <c r="Y60" i="13"/>
  <c r="X60" i="13"/>
  <c r="W60" i="13"/>
  <c r="Y59" i="13"/>
  <c r="X59" i="13"/>
  <c r="W59" i="13"/>
  <c r="Y58" i="13"/>
  <c r="X58" i="13"/>
  <c r="W58" i="13"/>
  <c r="Y57" i="13"/>
  <c r="X57" i="13"/>
  <c r="W57" i="13"/>
  <c r="Y56" i="13"/>
  <c r="X56" i="13"/>
  <c r="W56" i="13"/>
  <c r="Y55" i="13"/>
  <c r="X55" i="13"/>
  <c r="W55" i="13"/>
  <c r="Y54" i="13"/>
  <c r="X54" i="13"/>
  <c r="W54" i="13"/>
  <c r="Y53" i="13"/>
  <c r="AP53" i="13" s="1"/>
  <c r="X53" i="13"/>
  <c r="W53" i="13"/>
  <c r="Y52" i="13"/>
  <c r="X52" i="13"/>
  <c r="W52" i="13"/>
  <c r="Y51" i="13"/>
  <c r="X51" i="13"/>
  <c r="W51" i="13"/>
  <c r="Y50" i="13"/>
  <c r="X50" i="13"/>
  <c r="W50" i="13"/>
  <c r="Y49" i="13"/>
  <c r="X49" i="13"/>
  <c r="W49" i="13"/>
  <c r="Y48" i="13"/>
  <c r="X48" i="13"/>
  <c r="W48" i="13"/>
  <c r="Y47" i="13"/>
  <c r="AP47" i="13" s="1"/>
  <c r="X47" i="13"/>
  <c r="W47" i="13"/>
  <c r="Y46" i="13"/>
  <c r="X46" i="13"/>
  <c r="W46" i="13"/>
  <c r="Y45" i="13"/>
  <c r="X45" i="13"/>
  <c r="W45" i="13"/>
  <c r="Y44" i="13"/>
  <c r="X44" i="13"/>
  <c r="W44" i="13"/>
  <c r="Y43" i="13"/>
  <c r="X43" i="13"/>
  <c r="W43" i="13"/>
  <c r="Y42" i="13"/>
  <c r="X42" i="13"/>
  <c r="W42" i="13"/>
  <c r="Y41" i="13"/>
  <c r="X41" i="13"/>
  <c r="W41" i="13"/>
  <c r="Y40" i="13"/>
  <c r="X40" i="13"/>
  <c r="W40" i="13"/>
  <c r="Y39" i="13"/>
  <c r="X39" i="13"/>
  <c r="W39" i="13"/>
  <c r="Y38" i="13"/>
  <c r="X38" i="13"/>
  <c r="W38" i="13"/>
  <c r="Y37" i="13"/>
  <c r="X37" i="13"/>
  <c r="W37" i="13"/>
  <c r="Y36" i="13"/>
  <c r="X36" i="13"/>
  <c r="W36" i="13"/>
  <c r="Y35" i="13"/>
  <c r="X35" i="13"/>
  <c r="W35" i="13"/>
  <c r="Y34" i="13"/>
  <c r="X34" i="13"/>
  <c r="W34" i="13"/>
  <c r="Y33" i="13"/>
  <c r="X33" i="13"/>
  <c r="W33" i="13"/>
  <c r="Y32" i="13"/>
  <c r="X32" i="13"/>
  <c r="W32" i="13"/>
  <c r="Y31" i="13"/>
  <c r="X31" i="13"/>
  <c r="W31" i="13"/>
  <c r="Y30" i="13"/>
  <c r="X30" i="13"/>
  <c r="W30" i="13"/>
  <c r="Y29" i="13"/>
  <c r="X29" i="13"/>
  <c r="W29" i="13"/>
  <c r="Y28" i="13"/>
  <c r="X28" i="13"/>
  <c r="W28" i="13"/>
  <c r="Y27" i="13"/>
  <c r="X27" i="13"/>
  <c r="W27" i="13"/>
  <c r="Y26" i="13"/>
  <c r="X26" i="13"/>
  <c r="W26" i="13"/>
  <c r="Y25" i="13"/>
  <c r="X25" i="13"/>
  <c r="W25" i="13"/>
  <c r="Y24" i="13"/>
  <c r="X24" i="13"/>
  <c r="W24" i="13"/>
  <c r="Y23" i="13"/>
  <c r="X23" i="13"/>
  <c r="W23" i="13"/>
  <c r="Y22" i="13"/>
  <c r="X22" i="13"/>
  <c r="W22" i="13"/>
  <c r="Y21" i="13"/>
  <c r="X21" i="13"/>
  <c r="W21" i="13"/>
  <c r="Y20" i="13"/>
  <c r="X20" i="13"/>
  <c r="W20" i="13"/>
  <c r="Y19" i="13"/>
  <c r="X19" i="13"/>
  <c r="W19" i="13"/>
  <c r="Y18" i="13"/>
  <c r="X18" i="13"/>
  <c r="W18" i="13"/>
  <c r="Y17" i="13"/>
  <c r="X17" i="13"/>
  <c r="W17" i="13"/>
  <c r="Y16" i="13"/>
  <c r="X16" i="13"/>
  <c r="W16" i="13"/>
  <c r="AC108" i="13"/>
  <c r="AB108" i="13"/>
  <c r="AA108" i="13"/>
  <c r="AC107" i="13"/>
  <c r="AB107" i="13"/>
  <c r="AA107" i="13"/>
  <c r="AC106" i="13"/>
  <c r="AB106" i="13"/>
  <c r="AA106" i="13"/>
  <c r="AC105" i="13"/>
  <c r="AB105" i="13"/>
  <c r="AA105" i="13"/>
  <c r="AC104" i="13"/>
  <c r="AB104" i="13"/>
  <c r="AA104" i="13"/>
  <c r="AC103" i="13"/>
  <c r="AB103" i="13"/>
  <c r="AA103" i="13"/>
  <c r="AC102" i="13"/>
  <c r="AB102" i="13"/>
  <c r="AA102" i="13"/>
  <c r="AC101" i="13"/>
  <c r="AB101" i="13"/>
  <c r="AA101" i="13"/>
  <c r="AC100" i="13"/>
  <c r="AB100" i="13"/>
  <c r="AA100" i="13"/>
  <c r="AC99" i="13"/>
  <c r="AB99" i="13"/>
  <c r="AA99" i="13"/>
  <c r="AC98" i="13"/>
  <c r="AB98" i="13"/>
  <c r="AA98" i="13"/>
  <c r="AC97" i="13"/>
  <c r="AB97" i="13"/>
  <c r="AA97" i="13"/>
  <c r="AC96" i="13"/>
  <c r="AB96" i="13"/>
  <c r="AA96" i="13"/>
  <c r="AC95" i="13"/>
  <c r="AB95" i="13"/>
  <c r="AA95" i="13"/>
  <c r="AC94" i="13"/>
  <c r="AB94" i="13"/>
  <c r="AA94" i="13"/>
  <c r="AC93" i="13"/>
  <c r="AB93" i="13"/>
  <c r="AA93" i="13"/>
  <c r="AC92" i="13"/>
  <c r="AB92" i="13"/>
  <c r="AA92" i="13"/>
  <c r="AC91" i="13"/>
  <c r="AB91" i="13"/>
  <c r="AA91" i="13"/>
  <c r="AC90" i="13"/>
  <c r="AB90" i="13"/>
  <c r="AA90" i="13"/>
  <c r="AC89" i="13"/>
  <c r="AB89" i="13"/>
  <c r="AA89" i="13"/>
  <c r="AC88" i="13"/>
  <c r="AB88" i="13"/>
  <c r="AA88" i="13"/>
  <c r="AC87" i="13"/>
  <c r="AB87" i="13"/>
  <c r="AA87" i="13"/>
  <c r="AC86" i="13"/>
  <c r="AB86" i="13"/>
  <c r="AA86" i="13"/>
  <c r="AC85" i="13"/>
  <c r="AB85" i="13"/>
  <c r="AA85" i="13"/>
  <c r="AC84" i="13"/>
  <c r="AB84" i="13"/>
  <c r="AA84" i="13"/>
  <c r="AC83" i="13"/>
  <c r="AB83" i="13"/>
  <c r="AA83" i="13"/>
  <c r="AC82" i="13"/>
  <c r="AB82" i="13"/>
  <c r="AA82" i="13"/>
  <c r="AC81" i="13"/>
  <c r="AB81" i="13"/>
  <c r="AA81" i="13"/>
  <c r="AC80" i="13"/>
  <c r="AB80" i="13"/>
  <c r="AA80" i="13"/>
  <c r="AC79" i="13"/>
  <c r="AB79" i="13"/>
  <c r="AA79" i="13"/>
  <c r="AC78" i="13"/>
  <c r="AB78" i="13"/>
  <c r="AA78" i="13"/>
  <c r="AC77" i="13"/>
  <c r="AB77" i="13"/>
  <c r="AA77" i="13"/>
  <c r="AC76" i="13"/>
  <c r="AB76" i="13"/>
  <c r="AA76" i="13"/>
  <c r="AC75" i="13"/>
  <c r="AB75" i="13"/>
  <c r="AA75" i="13"/>
  <c r="AC74" i="13"/>
  <c r="AB74" i="13"/>
  <c r="AA74" i="13"/>
  <c r="AC73" i="13"/>
  <c r="AB73" i="13"/>
  <c r="AA73" i="13"/>
  <c r="AC72" i="13"/>
  <c r="AB72" i="13"/>
  <c r="AA72" i="13"/>
  <c r="AC71" i="13"/>
  <c r="AB71" i="13"/>
  <c r="AA71" i="13"/>
  <c r="AC70" i="13"/>
  <c r="AB70" i="13"/>
  <c r="AA70" i="13"/>
  <c r="AC69" i="13"/>
  <c r="AB69" i="13"/>
  <c r="AA69" i="13"/>
  <c r="AC68" i="13"/>
  <c r="AB68" i="13"/>
  <c r="AA68" i="13"/>
  <c r="AC67" i="13"/>
  <c r="AB67" i="13"/>
  <c r="AA67" i="13"/>
  <c r="AC66" i="13"/>
  <c r="AB66" i="13"/>
  <c r="AA66" i="13"/>
  <c r="AC65" i="13"/>
  <c r="AB65" i="13"/>
  <c r="AA65" i="13"/>
  <c r="AC64" i="13"/>
  <c r="AB64" i="13"/>
  <c r="AA64" i="13"/>
  <c r="AC63" i="13"/>
  <c r="AB63" i="13"/>
  <c r="AA63" i="13"/>
  <c r="AC62" i="13"/>
  <c r="AB62" i="13"/>
  <c r="AA62" i="13"/>
  <c r="AC61" i="13"/>
  <c r="AB61" i="13"/>
  <c r="AA61" i="13"/>
  <c r="AC60" i="13"/>
  <c r="AB60" i="13"/>
  <c r="AA60" i="13"/>
  <c r="AC59" i="13"/>
  <c r="AB59" i="13"/>
  <c r="AA59" i="13"/>
  <c r="AC58" i="13"/>
  <c r="AB58" i="13"/>
  <c r="AA58" i="13"/>
  <c r="AC57" i="13"/>
  <c r="AB57" i="13"/>
  <c r="AA57" i="13"/>
  <c r="AC56" i="13"/>
  <c r="AB56" i="13"/>
  <c r="AA56" i="13"/>
  <c r="AC55" i="13"/>
  <c r="AB55" i="13"/>
  <c r="AA55" i="13"/>
  <c r="AC54" i="13"/>
  <c r="AB54" i="13"/>
  <c r="AA54" i="13"/>
  <c r="AC53" i="13"/>
  <c r="AB53" i="13"/>
  <c r="AA53" i="13"/>
  <c r="AC52" i="13"/>
  <c r="AB52" i="13"/>
  <c r="AA52" i="13"/>
  <c r="AC51" i="13"/>
  <c r="AB51" i="13"/>
  <c r="AA51" i="13"/>
  <c r="AC50" i="13"/>
  <c r="AB50" i="13"/>
  <c r="AA50" i="13"/>
  <c r="AC49" i="13"/>
  <c r="AB49" i="13"/>
  <c r="AA49" i="13"/>
  <c r="AC48" i="13"/>
  <c r="AB48" i="13"/>
  <c r="AA48" i="13"/>
  <c r="AC47" i="13"/>
  <c r="AB47" i="13"/>
  <c r="AA47" i="13"/>
  <c r="AC46" i="13"/>
  <c r="AB46" i="13"/>
  <c r="AA46" i="13"/>
  <c r="AC45" i="13"/>
  <c r="AB45" i="13"/>
  <c r="AA45" i="13"/>
  <c r="AC44" i="13"/>
  <c r="AB44" i="13"/>
  <c r="AA44" i="13"/>
  <c r="AC43" i="13"/>
  <c r="AB43" i="13"/>
  <c r="AA43" i="13"/>
  <c r="AC42" i="13"/>
  <c r="AB42" i="13"/>
  <c r="AA42" i="13"/>
  <c r="AC41" i="13"/>
  <c r="AB41" i="13"/>
  <c r="AA41" i="13"/>
  <c r="AC40" i="13"/>
  <c r="AB40" i="13"/>
  <c r="AA40" i="13"/>
  <c r="AC39" i="13"/>
  <c r="AB39" i="13"/>
  <c r="AA39" i="13"/>
  <c r="AC38" i="13"/>
  <c r="AB38" i="13"/>
  <c r="AA38" i="13"/>
  <c r="AC37" i="13"/>
  <c r="AB37" i="13"/>
  <c r="AA37" i="13"/>
  <c r="AC36" i="13"/>
  <c r="AB36" i="13"/>
  <c r="AA36" i="13"/>
  <c r="AC35" i="13"/>
  <c r="AB35" i="13"/>
  <c r="AA35" i="13"/>
  <c r="AC34" i="13"/>
  <c r="AB34" i="13"/>
  <c r="AA34" i="13"/>
  <c r="AC33" i="13"/>
  <c r="AB33" i="13"/>
  <c r="AA33" i="13"/>
  <c r="AC32" i="13"/>
  <c r="AB32" i="13"/>
  <c r="AA32" i="13"/>
  <c r="AC31" i="13"/>
  <c r="AB31" i="13"/>
  <c r="AA31" i="13"/>
  <c r="AC30" i="13"/>
  <c r="AB30" i="13"/>
  <c r="AA30" i="13"/>
  <c r="AC29" i="13"/>
  <c r="AB29" i="13"/>
  <c r="AA29" i="13"/>
  <c r="AC28" i="13"/>
  <c r="AB28" i="13"/>
  <c r="AA28" i="13"/>
  <c r="AC27" i="13"/>
  <c r="AB27" i="13"/>
  <c r="AA27" i="13"/>
  <c r="AC26" i="13"/>
  <c r="AB26" i="13"/>
  <c r="AA26" i="13"/>
  <c r="AC25" i="13"/>
  <c r="AB25" i="13"/>
  <c r="AA25" i="13"/>
  <c r="AC24" i="13"/>
  <c r="AB24" i="13"/>
  <c r="AA24" i="13"/>
  <c r="AC23" i="13"/>
  <c r="AB23" i="13"/>
  <c r="AA23" i="13"/>
  <c r="AC22" i="13"/>
  <c r="AB22" i="13"/>
  <c r="AA22" i="13"/>
  <c r="AC21" i="13"/>
  <c r="AB21" i="13"/>
  <c r="AA21" i="13"/>
  <c r="AC20" i="13"/>
  <c r="AB20" i="13"/>
  <c r="AA20" i="13"/>
  <c r="AC19" i="13"/>
  <c r="AB19" i="13"/>
  <c r="AA19" i="13"/>
  <c r="AC18" i="13"/>
  <c r="AB18" i="13"/>
  <c r="AA18" i="13"/>
  <c r="AC17" i="13"/>
  <c r="AB17" i="13"/>
  <c r="AA17" i="13"/>
  <c r="AC16" i="13"/>
  <c r="AB16" i="13"/>
  <c r="AA16" i="13"/>
  <c r="U108" i="13"/>
  <c r="T108" i="13"/>
  <c r="S108" i="13"/>
  <c r="U107" i="13"/>
  <c r="T107" i="13"/>
  <c r="S107" i="13"/>
  <c r="U106" i="13"/>
  <c r="T106" i="13"/>
  <c r="S106" i="13"/>
  <c r="U105" i="13"/>
  <c r="T105" i="13"/>
  <c r="S105" i="13"/>
  <c r="U104" i="13"/>
  <c r="T104" i="13"/>
  <c r="S104" i="13"/>
  <c r="U103" i="13"/>
  <c r="T103" i="13"/>
  <c r="S103" i="13"/>
  <c r="U102" i="13"/>
  <c r="T102" i="13"/>
  <c r="S102" i="13"/>
  <c r="U101" i="13"/>
  <c r="T101" i="13"/>
  <c r="S101" i="13"/>
  <c r="U100" i="13"/>
  <c r="T100" i="13"/>
  <c r="S100" i="13"/>
  <c r="U99" i="13"/>
  <c r="T99" i="13"/>
  <c r="S99" i="13"/>
  <c r="U98" i="13"/>
  <c r="T98" i="13"/>
  <c r="S98" i="13"/>
  <c r="U97" i="13"/>
  <c r="T97" i="13"/>
  <c r="S97" i="13"/>
  <c r="U96" i="13"/>
  <c r="T96" i="13"/>
  <c r="S96" i="13"/>
  <c r="U95" i="13"/>
  <c r="T95" i="13"/>
  <c r="S95" i="13"/>
  <c r="U94" i="13"/>
  <c r="T94" i="13"/>
  <c r="S94" i="13"/>
  <c r="U93" i="13"/>
  <c r="T93" i="13"/>
  <c r="S93" i="13"/>
  <c r="U92" i="13"/>
  <c r="T92" i="13"/>
  <c r="S92" i="13"/>
  <c r="U91" i="13"/>
  <c r="T91" i="13"/>
  <c r="S91" i="13"/>
  <c r="U90" i="13"/>
  <c r="T90" i="13"/>
  <c r="S90" i="13"/>
  <c r="U89" i="13"/>
  <c r="T89" i="13"/>
  <c r="S89" i="13"/>
  <c r="U88" i="13"/>
  <c r="T88" i="13"/>
  <c r="S88" i="13"/>
  <c r="U87" i="13"/>
  <c r="T87" i="13"/>
  <c r="S87" i="13"/>
  <c r="U86" i="13"/>
  <c r="T86" i="13"/>
  <c r="S86" i="13"/>
  <c r="U85" i="13"/>
  <c r="T85" i="13"/>
  <c r="S85" i="13"/>
  <c r="U84" i="13"/>
  <c r="T84" i="13"/>
  <c r="S84" i="13"/>
  <c r="U83" i="13"/>
  <c r="T83" i="13"/>
  <c r="S83" i="13"/>
  <c r="U82" i="13"/>
  <c r="T82" i="13"/>
  <c r="S82" i="13"/>
  <c r="U81" i="13"/>
  <c r="T81" i="13"/>
  <c r="S81" i="13"/>
  <c r="U80" i="13"/>
  <c r="T80" i="13"/>
  <c r="S80" i="13"/>
  <c r="U79" i="13"/>
  <c r="T79" i="13"/>
  <c r="S79" i="13"/>
  <c r="U78" i="13"/>
  <c r="T78" i="13"/>
  <c r="S78" i="13"/>
  <c r="U77" i="13"/>
  <c r="T77" i="13"/>
  <c r="S77" i="13"/>
  <c r="U76" i="13"/>
  <c r="T76" i="13"/>
  <c r="S76" i="13"/>
  <c r="U75" i="13"/>
  <c r="T75" i="13"/>
  <c r="S75" i="13"/>
  <c r="U74" i="13"/>
  <c r="T74" i="13"/>
  <c r="S74" i="13"/>
  <c r="U73" i="13"/>
  <c r="T73" i="13"/>
  <c r="S73" i="13"/>
  <c r="U72" i="13"/>
  <c r="T72" i="13"/>
  <c r="S72" i="13"/>
  <c r="U71" i="13"/>
  <c r="T71" i="13"/>
  <c r="S71" i="13"/>
  <c r="U70" i="13"/>
  <c r="T70" i="13"/>
  <c r="S70" i="13"/>
  <c r="U69" i="13"/>
  <c r="T69" i="13"/>
  <c r="S69" i="13"/>
  <c r="U68" i="13"/>
  <c r="T68" i="13"/>
  <c r="S68" i="13"/>
  <c r="U67" i="13"/>
  <c r="T67" i="13"/>
  <c r="S67" i="13"/>
  <c r="U66" i="13"/>
  <c r="T66" i="13"/>
  <c r="S66" i="13"/>
  <c r="U65" i="13"/>
  <c r="T65" i="13"/>
  <c r="S65" i="13"/>
  <c r="U64" i="13"/>
  <c r="T64" i="13"/>
  <c r="S64" i="13"/>
  <c r="U63" i="13"/>
  <c r="T63" i="13"/>
  <c r="S63" i="13"/>
  <c r="U62" i="13"/>
  <c r="T62" i="13"/>
  <c r="S62" i="13"/>
  <c r="U61" i="13"/>
  <c r="T61" i="13"/>
  <c r="S61" i="13"/>
  <c r="U60" i="13"/>
  <c r="T60" i="13"/>
  <c r="S60" i="13"/>
  <c r="U59" i="13"/>
  <c r="T59" i="13"/>
  <c r="S59" i="13"/>
  <c r="U58" i="13"/>
  <c r="T58" i="13"/>
  <c r="S58" i="13"/>
  <c r="U57" i="13"/>
  <c r="T57" i="13"/>
  <c r="S57" i="13"/>
  <c r="U56" i="13"/>
  <c r="T56" i="13"/>
  <c r="S56" i="13"/>
  <c r="U55" i="13"/>
  <c r="T55" i="13"/>
  <c r="S55" i="13"/>
  <c r="U54" i="13"/>
  <c r="T54" i="13"/>
  <c r="S54" i="13"/>
  <c r="U53" i="13"/>
  <c r="T53" i="13"/>
  <c r="S53" i="13"/>
  <c r="U52" i="13"/>
  <c r="T52" i="13"/>
  <c r="S52" i="13"/>
  <c r="U51" i="13"/>
  <c r="T51" i="13"/>
  <c r="S51" i="13"/>
  <c r="U50" i="13"/>
  <c r="T50" i="13"/>
  <c r="S50" i="13"/>
  <c r="U49" i="13"/>
  <c r="T49" i="13"/>
  <c r="S49" i="13"/>
  <c r="U48" i="13"/>
  <c r="T48" i="13"/>
  <c r="S48" i="13"/>
  <c r="U47" i="13"/>
  <c r="T47" i="13"/>
  <c r="S47" i="13"/>
  <c r="U46" i="13"/>
  <c r="T46" i="13"/>
  <c r="S46" i="13"/>
  <c r="U45" i="13"/>
  <c r="T45" i="13"/>
  <c r="S45" i="13"/>
  <c r="U44" i="13"/>
  <c r="T44" i="13"/>
  <c r="S44" i="13"/>
  <c r="U43" i="13"/>
  <c r="T43" i="13"/>
  <c r="S43" i="13"/>
  <c r="U42" i="13"/>
  <c r="T42" i="13"/>
  <c r="S42" i="13"/>
  <c r="U41" i="13"/>
  <c r="T41" i="13"/>
  <c r="S41" i="13"/>
  <c r="U40" i="13"/>
  <c r="T40" i="13"/>
  <c r="S40" i="13"/>
  <c r="U39" i="13"/>
  <c r="T39" i="13"/>
  <c r="S39" i="13"/>
  <c r="U38" i="13"/>
  <c r="T38" i="13"/>
  <c r="S38" i="13"/>
  <c r="U37" i="13"/>
  <c r="T37" i="13"/>
  <c r="S37" i="13"/>
  <c r="U36" i="13"/>
  <c r="T36" i="13"/>
  <c r="S36" i="13"/>
  <c r="U35" i="13"/>
  <c r="T35" i="13"/>
  <c r="S35" i="13"/>
  <c r="U34" i="13"/>
  <c r="T34" i="13"/>
  <c r="S34" i="13"/>
  <c r="U33" i="13"/>
  <c r="T33" i="13"/>
  <c r="S33" i="13"/>
  <c r="U32" i="13"/>
  <c r="T32" i="13"/>
  <c r="S32" i="13"/>
  <c r="U31" i="13"/>
  <c r="T31" i="13"/>
  <c r="S31" i="13"/>
  <c r="U30" i="13"/>
  <c r="T30" i="13"/>
  <c r="S30" i="13"/>
  <c r="U29" i="13"/>
  <c r="T29" i="13"/>
  <c r="S29" i="13"/>
  <c r="U28" i="13"/>
  <c r="T28" i="13"/>
  <c r="S28" i="13"/>
  <c r="U27" i="13"/>
  <c r="T27" i="13"/>
  <c r="S27" i="13"/>
  <c r="U26" i="13"/>
  <c r="T26" i="13"/>
  <c r="S26" i="13"/>
  <c r="U25" i="13"/>
  <c r="T25" i="13"/>
  <c r="S25" i="13"/>
  <c r="U24" i="13"/>
  <c r="T24" i="13"/>
  <c r="S24" i="13"/>
  <c r="U23" i="13"/>
  <c r="T23" i="13"/>
  <c r="S23" i="13"/>
  <c r="U22" i="13"/>
  <c r="T22" i="13"/>
  <c r="S22" i="13"/>
  <c r="U21" i="13"/>
  <c r="T21" i="13"/>
  <c r="S21" i="13"/>
  <c r="U20" i="13"/>
  <c r="T20" i="13"/>
  <c r="S20" i="13"/>
  <c r="U19" i="13"/>
  <c r="T19" i="13"/>
  <c r="S19" i="13"/>
  <c r="U18" i="13"/>
  <c r="T18" i="13"/>
  <c r="S18" i="13"/>
  <c r="U17" i="13"/>
  <c r="T17" i="13"/>
  <c r="S17" i="13"/>
  <c r="U16" i="13"/>
  <c r="T16" i="13"/>
  <c r="S16" i="13"/>
  <c r="Q108" i="13"/>
  <c r="P108" i="13"/>
  <c r="O108" i="13"/>
  <c r="Q107" i="13"/>
  <c r="AP107" i="13" s="1"/>
  <c r="P107" i="13"/>
  <c r="O107" i="13"/>
  <c r="Q106" i="13"/>
  <c r="P106" i="13"/>
  <c r="O106" i="13"/>
  <c r="Q105" i="13"/>
  <c r="AP105" i="13" s="1"/>
  <c r="P105" i="13"/>
  <c r="O105" i="13"/>
  <c r="Q104" i="13"/>
  <c r="P104" i="13"/>
  <c r="O104" i="13"/>
  <c r="Q103" i="13"/>
  <c r="P103" i="13"/>
  <c r="O103" i="13"/>
  <c r="Q102" i="13"/>
  <c r="P102" i="13"/>
  <c r="O102" i="13"/>
  <c r="Q101" i="13"/>
  <c r="P101" i="13"/>
  <c r="O101" i="13"/>
  <c r="Q100" i="13"/>
  <c r="P100" i="13"/>
  <c r="O100" i="13"/>
  <c r="Q99" i="13"/>
  <c r="P99" i="13"/>
  <c r="O99" i="13"/>
  <c r="Q98" i="13"/>
  <c r="P98" i="13"/>
  <c r="O98" i="13"/>
  <c r="Q97" i="13"/>
  <c r="P97" i="13"/>
  <c r="O97" i="13"/>
  <c r="Q96" i="13"/>
  <c r="P96" i="13"/>
  <c r="O96" i="13"/>
  <c r="Q95" i="13"/>
  <c r="P95" i="13"/>
  <c r="O95" i="13"/>
  <c r="Q94" i="13"/>
  <c r="AP94" i="13" s="1"/>
  <c r="P94" i="13"/>
  <c r="O94" i="13"/>
  <c r="Q93" i="13"/>
  <c r="P93" i="13"/>
  <c r="O93" i="13"/>
  <c r="Q92" i="13"/>
  <c r="P92" i="13"/>
  <c r="O92" i="13"/>
  <c r="Q91" i="13"/>
  <c r="AP91" i="13" s="1"/>
  <c r="P91" i="13"/>
  <c r="O91" i="13"/>
  <c r="Q90" i="13"/>
  <c r="P90" i="13"/>
  <c r="O90" i="13"/>
  <c r="Q89" i="13"/>
  <c r="P89" i="13"/>
  <c r="O89" i="13"/>
  <c r="Q88" i="13"/>
  <c r="P88" i="13"/>
  <c r="O88" i="13"/>
  <c r="Q87" i="13"/>
  <c r="P87" i="13"/>
  <c r="O87" i="13"/>
  <c r="Q86" i="13"/>
  <c r="P86" i="13"/>
  <c r="O86" i="13"/>
  <c r="Q85" i="13"/>
  <c r="P85" i="13"/>
  <c r="O85" i="13"/>
  <c r="Q84" i="13"/>
  <c r="P84" i="13"/>
  <c r="O84" i="13"/>
  <c r="Q83" i="13"/>
  <c r="P83" i="13"/>
  <c r="O83" i="13"/>
  <c r="Q82" i="13"/>
  <c r="P82" i="13"/>
  <c r="O82" i="13"/>
  <c r="Q81" i="13"/>
  <c r="P81" i="13"/>
  <c r="O81" i="13"/>
  <c r="Q80" i="13"/>
  <c r="P80" i="13"/>
  <c r="O80" i="13"/>
  <c r="Q79" i="13"/>
  <c r="P79" i="13"/>
  <c r="O79" i="13"/>
  <c r="Q78" i="13"/>
  <c r="P78" i="13"/>
  <c r="O78" i="13"/>
  <c r="Q77" i="13"/>
  <c r="P77" i="13"/>
  <c r="O77" i="13"/>
  <c r="Q76" i="13"/>
  <c r="P76" i="13"/>
  <c r="O76" i="13"/>
  <c r="Q75" i="13"/>
  <c r="AP75" i="13" s="1"/>
  <c r="P75" i="13"/>
  <c r="O75" i="13"/>
  <c r="Q74" i="13"/>
  <c r="P74" i="13"/>
  <c r="O74" i="13"/>
  <c r="Q73" i="13"/>
  <c r="P73" i="13"/>
  <c r="O73" i="13"/>
  <c r="Q72" i="13"/>
  <c r="P72" i="13"/>
  <c r="O72" i="13"/>
  <c r="Q71" i="13"/>
  <c r="P71" i="13"/>
  <c r="O71" i="13"/>
  <c r="Q70" i="13"/>
  <c r="P70" i="13"/>
  <c r="O70" i="13"/>
  <c r="Q69" i="13"/>
  <c r="P69" i="13"/>
  <c r="O69" i="13"/>
  <c r="Q68" i="13"/>
  <c r="P68" i="13"/>
  <c r="O68" i="13"/>
  <c r="Q67" i="13"/>
  <c r="AP67" i="13" s="1"/>
  <c r="P67" i="13"/>
  <c r="O67" i="13"/>
  <c r="Q66" i="13"/>
  <c r="P66" i="13"/>
  <c r="O66" i="13"/>
  <c r="Q65" i="13"/>
  <c r="P65" i="13"/>
  <c r="O65" i="13"/>
  <c r="Q64" i="13"/>
  <c r="P64" i="13"/>
  <c r="O64" i="13"/>
  <c r="Q63" i="13"/>
  <c r="P63" i="13"/>
  <c r="O63" i="13"/>
  <c r="Q62" i="13"/>
  <c r="AP62" i="13" s="1"/>
  <c r="P62" i="13"/>
  <c r="O62" i="13"/>
  <c r="Q61" i="13"/>
  <c r="P61" i="13"/>
  <c r="O61" i="13"/>
  <c r="Q60" i="13"/>
  <c r="P60" i="13"/>
  <c r="O60" i="13"/>
  <c r="Q59" i="13"/>
  <c r="P59" i="13"/>
  <c r="O59" i="13"/>
  <c r="Q58" i="13"/>
  <c r="P58" i="13"/>
  <c r="O58" i="13"/>
  <c r="Q57" i="13"/>
  <c r="P57" i="13"/>
  <c r="O57" i="13"/>
  <c r="Q56" i="13"/>
  <c r="P56" i="13"/>
  <c r="O56" i="13"/>
  <c r="Q55" i="13"/>
  <c r="P55" i="13"/>
  <c r="O55" i="13"/>
  <c r="Q54" i="13"/>
  <c r="P54" i="13"/>
  <c r="O54" i="13"/>
  <c r="Q53" i="13"/>
  <c r="P53" i="13"/>
  <c r="O53" i="13"/>
  <c r="Q52" i="13"/>
  <c r="P52" i="13"/>
  <c r="O52" i="13"/>
  <c r="Q51" i="13"/>
  <c r="P51" i="13"/>
  <c r="O51" i="13"/>
  <c r="Q50" i="13"/>
  <c r="P50" i="13"/>
  <c r="O50" i="13"/>
  <c r="Q49" i="13"/>
  <c r="P49" i="13"/>
  <c r="O49" i="13"/>
  <c r="Q48" i="13"/>
  <c r="P48" i="13"/>
  <c r="O48" i="13"/>
  <c r="Q47" i="13"/>
  <c r="P47" i="13"/>
  <c r="O47" i="13"/>
  <c r="Q46" i="13"/>
  <c r="AP46" i="13" s="1"/>
  <c r="P46" i="13"/>
  <c r="O46" i="13"/>
  <c r="Q45" i="13"/>
  <c r="P45" i="13"/>
  <c r="O45" i="13"/>
  <c r="Q44" i="13"/>
  <c r="P44" i="13"/>
  <c r="O44" i="13"/>
  <c r="Q43" i="13"/>
  <c r="P43" i="13"/>
  <c r="O43" i="13"/>
  <c r="Q42" i="13"/>
  <c r="P42" i="13"/>
  <c r="O42" i="13"/>
  <c r="Q41" i="13"/>
  <c r="P41" i="13"/>
  <c r="O41" i="13"/>
  <c r="Q40" i="13"/>
  <c r="P40" i="13"/>
  <c r="O40" i="13"/>
  <c r="Q39" i="13"/>
  <c r="P39" i="13"/>
  <c r="O39" i="13"/>
  <c r="Q38" i="13"/>
  <c r="P38" i="13"/>
  <c r="O38" i="13"/>
  <c r="Q37" i="13"/>
  <c r="P37" i="13"/>
  <c r="O37" i="13"/>
  <c r="Q36" i="13"/>
  <c r="P36" i="13"/>
  <c r="O36" i="13"/>
  <c r="Q35" i="13"/>
  <c r="P35" i="13"/>
  <c r="O35" i="13"/>
  <c r="Q34" i="13"/>
  <c r="P34" i="13"/>
  <c r="O34" i="13"/>
  <c r="Q33" i="13"/>
  <c r="P33" i="13"/>
  <c r="O33" i="13"/>
  <c r="Q32" i="13"/>
  <c r="P32" i="13"/>
  <c r="O32" i="13"/>
  <c r="Q31" i="13"/>
  <c r="P31" i="13"/>
  <c r="O31" i="13"/>
  <c r="Q30" i="13"/>
  <c r="P30" i="13"/>
  <c r="O30" i="13"/>
  <c r="Q29" i="13"/>
  <c r="P29" i="13"/>
  <c r="O29" i="13"/>
  <c r="Q28" i="13"/>
  <c r="P28" i="13"/>
  <c r="O28" i="13"/>
  <c r="Q27" i="13"/>
  <c r="P27" i="13"/>
  <c r="O27" i="13"/>
  <c r="Q26" i="13"/>
  <c r="P26" i="13"/>
  <c r="O26" i="13"/>
  <c r="Q25" i="13"/>
  <c r="P25" i="13"/>
  <c r="O25" i="13"/>
  <c r="Q24" i="13"/>
  <c r="P24" i="13"/>
  <c r="O24" i="13"/>
  <c r="Q23" i="13"/>
  <c r="P23" i="13"/>
  <c r="O23" i="13"/>
  <c r="Q22" i="13"/>
  <c r="P22" i="13"/>
  <c r="O22" i="13"/>
  <c r="Q21" i="13"/>
  <c r="P21" i="13"/>
  <c r="O21" i="13"/>
  <c r="Q20" i="13"/>
  <c r="P20" i="13"/>
  <c r="O20" i="13"/>
  <c r="Q19" i="13"/>
  <c r="AP19" i="13" s="1"/>
  <c r="P19" i="13"/>
  <c r="O19" i="13"/>
  <c r="Q18" i="13"/>
  <c r="P18" i="13"/>
  <c r="O18" i="13"/>
  <c r="Q17" i="13"/>
  <c r="P17" i="13"/>
  <c r="O17" i="13"/>
  <c r="Q16" i="13"/>
  <c r="P16" i="13"/>
  <c r="O16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K21" i="14"/>
  <c r="J21" i="14"/>
  <c r="I21" i="14"/>
  <c r="H21" i="14"/>
  <c r="G21" i="14"/>
  <c r="F21" i="14"/>
  <c r="E21" i="14"/>
  <c r="D21" i="14"/>
  <c r="K20" i="14"/>
  <c r="J20" i="14"/>
  <c r="I20" i="14"/>
  <c r="H20" i="14"/>
  <c r="G20" i="14"/>
  <c r="F20" i="14"/>
  <c r="E20" i="14"/>
  <c r="D20" i="14"/>
  <c r="J17" i="14"/>
  <c r="AP44" i="13" l="1"/>
  <c r="AP68" i="13"/>
  <c r="AP63" i="13"/>
  <c r="AP33" i="13"/>
  <c r="AP72" i="13"/>
  <c r="AP81" i="13"/>
  <c r="AP26" i="13"/>
  <c r="AP50" i="13"/>
  <c r="AP58" i="13"/>
  <c r="AP106" i="13"/>
  <c r="AP18" i="4"/>
  <c r="AP20" i="4"/>
  <c r="AP24" i="4"/>
  <c r="AP26" i="4"/>
  <c r="AP28" i="4"/>
  <c r="AP32" i="4"/>
  <c r="AP34" i="4"/>
  <c r="AP36" i="4"/>
  <c r="AP40" i="4"/>
  <c r="AP42" i="4"/>
  <c r="AP44" i="4"/>
  <c r="AP48" i="4"/>
  <c r="AP50" i="4"/>
  <c r="AP52" i="4"/>
  <c r="AP28" i="13"/>
  <c r="AP108" i="13"/>
  <c r="AP48" i="13"/>
  <c r="AP89" i="13"/>
  <c r="AP96" i="13"/>
  <c r="AP100" i="13"/>
  <c r="AP19" i="4"/>
  <c r="AP27" i="4"/>
  <c r="AP35" i="4"/>
  <c r="AP39" i="4"/>
  <c r="AP43" i="4"/>
  <c r="AP24" i="13"/>
  <c r="AP41" i="13"/>
  <c r="AP69" i="13"/>
  <c r="AP32" i="13"/>
  <c r="AP73" i="13"/>
  <c r="AP80" i="13"/>
  <c r="AP84" i="13"/>
  <c r="AP104" i="13"/>
  <c r="AP22" i="13"/>
  <c r="AP38" i="13"/>
  <c r="AP54" i="13"/>
  <c r="AP70" i="13"/>
  <c r="AP86" i="13"/>
  <c r="AP102" i="13"/>
  <c r="AP21" i="4"/>
  <c r="AP23" i="4"/>
  <c r="AP25" i="4"/>
  <c r="AP29" i="4"/>
  <c r="AP31" i="4"/>
  <c r="AP33" i="4"/>
  <c r="AP37" i="4"/>
  <c r="AP41" i="4"/>
  <c r="AP45" i="4"/>
  <c r="AP47" i="4"/>
  <c r="AP49" i="4"/>
  <c r="AP53" i="4"/>
  <c r="AP30" i="15"/>
  <c r="AP102" i="21"/>
  <c r="AP49" i="13"/>
  <c r="AP97" i="13"/>
  <c r="AP57" i="13"/>
  <c r="AP27" i="13"/>
  <c r="AP43" i="13"/>
  <c r="AP59" i="13"/>
  <c r="AP83" i="13"/>
  <c r="AP99" i="13"/>
  <c r="AP25" i="13"/>
  <c r="AP56" i="13"/>
  <c r="AP60" i="13"/>
  <c r="AP51" i="4"/>
  <c r="AP59" i="4"/>
  <c r="AP67" i="4"/>
  <c r="AP71" i="4"/>
  <c r="AP75" i="4"/>
  <c r="AP79" i="4"/>
  <c r="AP83" i="4"/>
  <c r="AP91" i="4"/>
  <c r="AP99" i="4"/>
  <c r="AP107" i="4"/>
  <c r="AP33" i="15"/>
  <c r="AP37" i="15"/>
  <c r="AP41" i="15"/>
  <c r="AP45" i="15"/>
  <c r="AP49" i="15"/>
  <c r="AP53" i="15"/>
  <c r="AP57" i="15"/>
  <c r="AP61" i="15"/>
  <c r="AP65" i="15"/>
  <c r="AP69" i="15"/>
  <c r="AP73" i="15"/>
  <c r="AP77" i="15"/>
  <c r="AP81" i="15"/>
  <c r="AP85" i="15"/>
  <c r="AP89" i="15"/>
  <c r="AP93" i="15"/>
  <c r="AP95" i="15"/>
  <c r="AP97" i="15"/>
  <c r="AP101" i="15"/>
  <c r="AP103" i="15"/>
  <c r="AP105" i="15"/>
  <c r="AP17" i="21"/>
  <c r="AP21" i="21"/>
  <c r="AP25" i="21"/>
  <c r="AP29" i="21"/>
  <c r="AP33" i="21"/>
  <c r="AP37" i="21"/>
  <c r="AP41" i="21"/>
  <c r="AP45" i="21"/>
  <c r="AP49" i="21"/>
  <c r="AP55" i="21"/>
  <c r="AP57" i="21"/>
  <c r="AP63" i="21"/>
  <c r="AP65" i="21"/>
  <c r="AP71" i="21"/>
  <c r="AP73" i="21"/>
  <c r="AP79" i="21"/>
  <c r="AP81" i="21"/>
  <c r="AP83" i="21"/>
  <c r="AP87" i="21"/>
  <c r="AP89" i="21"/>
  <c r="AP91" i="21"/>
  <c r="AP95" i="21"/>
  <c r="AP97" i="21"/>
  <c r="AP30" i="22"/>
  <c r="AP38" i="22"/>
  <c r="AP46" i="22"/>
  <c r="AP54" i="22"/>
  <c r="AP62" i="22"/>
  <c r="AP70" i="22"/>
  <c r="AP78" i="22"/>
  <c r="AP86" i="22"/>
  <c r="AP94" i="22"/>
  <c r="AP102" i="22"/>
  <c r="AP20" i="13"/>
  <c r="AP36" i="13"/>
  <c r="AP52" i="13"/>
  <c r="AP61" i="13"/>
  <c r="AP80" i="4"/>
  <c r="AP87" i="19"/>
  <c r="AP95" i="19"/>
  <c r="AP103" i="19"/>
  <c r="AP18" i="15"/>
  <c r="AP22" i="15"/>
  <c r="AP26" i="15"/>
  <c r="AP103" i="21"/>
  <c r="AP105" i="21"/>
  <c r="AP107" i="21"/>
  <c r="AP20" i="22"/>
  <c r="AP55" i="4"/>
  <c r="AP57" i="4"/>
  <c r="AP61" i="4"/>
  <c r="AP65" i="4"/>
  <c r="AP69" i="4"/>
  <c r="AP73" i="4"/>
  <c r="AP77" i="4"/>
  <c r="AP81" i="4"/>
  <c r="AP85" i="4"/>
  <c r="AP87" i="4"/>
  <c r="AP89" i="4"/>
  <c r="AP93" i="4"/>
  <c r="AP95" i="4"/>
  <c r="AP97" i="4"/>
  <c r="AP103" i="4"/>
  <c r="AP105" i="4"/>
  <c r="AP25" i="19"/>
  <c r="AP29" i="19"/>
  <c r="AP33" i="19"/>
  <c r="AP37" i="19"/>
  <c r="AP41" i="19"/>
  <c r="AP45" i="19"/>
  <c r="AP82" i="19"/>
  <c r="AP34" i="15"/>
  <c r="AP38" i="15"/>
  <c r="AP42" i="15"/>
  <c r="AP46" i="15"/>
  <c r="AP50" i="15"/>
  <c r="AP54" i="15"/>
  <c r="AP58" i="15"/>
  <c r="AP62" i="15"/>
  <c r="AP66" i="15"/>
  <c r="AP70" i="15"/>
  <c r="AP78" i="15"/>
  <c r="AP86" i="15"/>
  <c r="AP94" i="15"/>
  <c r="AP102" i="15"/>
  <c r="AP104" i="15"/>
  <c r="AP14" i="21"/>
  <c r="AP18" i="21"/>
  <c r="AP22" i="21"/>
  <c r="AP26" i="21"/>
  <c r="AP30" i="21"/>
  <c r="AP34" i="21"/>
  <c r="AP38" i="21"/>
  <c r="AP42" i="21"/>
  <c r="AP46" i="21"/>
  <c r="AP50" i="21"/>
  <c r="AP54" i="21"/>
  <c r="AP58" i="21"/>
  <c r="AP62" i="21"/>
  <c r="AP66" i="21"/>
  <c r="AP70" i="21"/>
  <c r="AP78" i="21"/>
  <c r="AP80" i="21"/>
  <c r="AP86" i="21"/>
  <c r="AP88" i="21"/>
  <c r="AP94" i="21"/>
  <c r="AP26" i="22"/>
  <c r="AP28" i="22"/>
  <c r="AP34" i="22"/>
  <c r="AP36" i="22"/>
  <c r="AP42" i="22"/>
  <c r="AP44" i="22"/>
  <c r="AP50" i="22"/>
  <c r="AP52" i="22"/>
  <c r="AP58" i="22"/>
  <c r="AP60" i="22"/>
  <c r="AP66" i="22"/>
  <c r="AP68" i="22"/>
  <c r="AP74" i="22"/>
  <c r="AP76" i="22"/>
  <c r="AP80" i="22"/>
  <c r="AP82" i="22"/>
  <c r="AP84" i="22"/>
  <c r="AP88" i="22"/>
  <c r="AP90" i="22"/>
  <c r="AP92" i="22"/>
  <c r="AP96" i="22"/>
  <c r="AP98" i="22"/>
  <c r="AP100" i="22"/>
  <c r="AP104" i="22"/>
  <c r="AP106" i="22"/>
  <c r="AP108" i="22"/>
  <c r="AP65" i="13"/>
  <c r="AP76" i="13"/>
  <c r="AP92" i="13"/>
  <c r="AP49" i="19"/>
  <c r="AP53" i="19"/>
  <c r="AP57" i="19"/>
  <c r="AP61" i="19"/>
  <c r="AP65" i="19"/>
  <c r="AP67" i="19"/>
  <c r="AP69" i="19"/>
  <c r="AP73" i="19"/>
  <c r="AP75" i="19"/>
  <c r="AP77" i="19"/>
  <c r="AP81" i="19"/>
  <c r="AP83" i="19"/>
  <c r="AP85" i="19"/>
  <c r="AP89" i="19"/>
  <c r="AP91" i="19"/>
  <c r="AP93" i="19"/>
  <c r="AP97" i="19"/>
  <c r="AP99" i="19"/>
  <c r="AP101" i="19"/>
  <c r="AP105" i="19"/>
  <c r="AP16" i="15"/>
  <c r="AP20" i="15"/>
  <c r="AP24" i="15"/>
  <c r="AP28" i="15"/>
  <c r="AP19" i="21"/>
  <c r="AP27" i="21"/>
  <c r="AP35" i="21"/>
  <c r="AP43" i="21"/>
  <c r="AP51" i="21"/>
  <c r="AP53" i="21"/>
  <c r="AP59" i="21"/>
  <c r="AP61" i="21"/>
  <c r="AP67" i="21"/>
  <c r="AP69" i="21"/>
  <c r="AP77" i="21"/>
  <c r="AP85" i="21"/>
  <c r="AP93" i="21"/>
  <c r="AP101" i="21"/>
  <c r="AP46" i="4"/>
  <c r="AP54" i="4"/>
  <c r="AP62" i="4"/>
  <c r="AP70" i="4"/>
  <c r="AP72" i="4"/>
  <c r="AP78" i="4"/>
  <c r="AP86" i="4"/>
  <c r="AP94" i="4"/>
  <c r="AP102" i="4"/>
  <c r="AP30" i="19"/>
  <c r="AP38" i="19"/>
  <c r="AP32" i="15"/>
  <c r="AP36" i="15"/>
  <c r="AP40" i="15"/>
  <c r="AP44" i="15"/>
  <c r="AP48" i="15"/>
  <c r="AP52" i="15"/>
  <c r="AP56" i="15"/>
  <c r="AP60" i="15"/>
  <c r="AP64" i="15"/>
  <c r="AP68" i="15"/>
  <c r="AP72" i="15"/>
  <c r="AP76" i="15"/>
  <c r="AP80" i="15"/>
  <c r="AP84" i="15"/>
  <c r="AP88" i="15"/>
  <c r="AP92" i="15"/>
  <c r="AP96" i="15"/>
  <c r="AP100" i="15"/>
  <c r="AP108" i="15"/>
  <c r="AP16" i="21"/>
  <c r="AP20" i="21"/>
  <c r="AP24" i="21"/>
  <c r="AP28" i="21"/>
  <c r="AP32" i="21"/>
  <c r="AP36" i="21"/>
  <c r="AP40" i="21"/>
  <c r="AP44" i="21"/>
  <c r="AP48" i="21"/>
  <c r="AP52" i="21"/>
  <c r="AP56" i="21"/>
  <c r="AP60" i="21"/>
  <c r="AP64" i="21"/>
  <c r="AP68" i="21"/>
  <c r="AP74" i="21"/>
  <c r="AP76" i="21"/>
  <c r="AP82" i="21"/>
  <c r="AP84" i="21"/>
  <c r="AP90" i="21"/>
  <c r="AP92" i="21"/>
  <c r="AP96" i="21"/>
  <c r="AP98" i="21"/>
  <c r="AP100" i="21"/>
  <c r="AP23" i="22"/>
  <c r="AP25" i="22"/>
  <c r="AP31" i="22"/>
  <c r="AP33" i="22"/>
  <c r="AP39" i="22"/>
  <c r="AP41" i="22"/>
  <c r="AP47" i="22"/>
  <c r="AP49" i="22"/>
  <c r="AP55" i="22"/>
  <c r="AP57" i="22"/>
  <c r="AP63" i="22"/>
  <c r="AP65" i="22"/>
  <c r="AP71" i="22"/>
  <c r="AP73" i="22"/>
  <c r="AP79" i="22"/>
  <c r="AP81" i="22"/>
  <c r="AP87" i="22"/>
  <c r="AP95" i="22"/>
  <c r="AP103" i="22"/>
  <c r="AP63" i="4"/>
  <c r="AP101" i="4"/>
  <c r="AP23" i="19"/>
  <c r="AP27" i="19"/>
  <c r="AP31" i="19"/>
  <c r="AP35" i="19"/>
  <c r="AP39" i="19"/>
  <c r="AP43" i="19"/>
  <c r="AP48" i="19"/>
  <c r="AP54" i="19"/>
  <c r="AP56" i="19"/>
  <c r="AP62" i="19"/>
  <c r="AP70" i="19"/>
  <c r="AP72" i="19"/>
  <c r="AP74" i="19"/>
  <c r="AP78" i="19"/>
  <c r="AP80" i="19"/>
  <c r="AP86" i="19"/>
  <c r="AP94" i="19"/>
  <c r="AP102" i="19"/>
  <c r="AP19" i="15"/>
  <c r="AP23" i="15"/>
  <c r="AP27" i="15"/>
  <c r="AP104" i="21"/>
  <c r="AP106" i="21"/>
  <c r="AP108" i="21"/>
  <c r="AP21" i="22"/>
  <c r="AP24" i="22"/>
  <c r="AP32" i="22"/>
  <c r="AP40" i="22"/>
  <c r="AP48" i="22"/>
  <c r="AP56" i="22"/>
  <c r="AP64" i="22"/>
  <c r="AP72" i="22"/>
  <c r="AP56" i="4"/>
  <c r="AP58" i="4"/>
  <c r="AP60" i="4"/>
  <c r="AP64" i="4"/>
  <c r="AP66" i="4"/>
  <c r="AP68" i="4"/>
  <c r="AP74" i="4"/>
  <c r="AP76" i="4"/>
  <c r="AP82" i="4"/>
  <c r="AP84" i="4"/>
  <c r="AP88" i="4"/>
  <c r="AP90" i="4"/>
  <c r="AP92" i="4"/>
  <c r="AP96" i="4"/>
  <c r="AP98" i="4"/>
  <c r="AP100" i="4"/>
  <c r="AP104" i="4"/>
  <c r="AP106" i="4"/>
  <c r="AP108" i="4"/>
  <c r="AP24" i="19"/>
  <c r="AP26" i="19"/>
  <c r="AP28" i="19"/>
  <c r="AP32" i="19"/>
  <c r="AP34" i="19"/>
  <c r="AP36" i="19"/>
  <c r="AP40" i="19"/>
  <c r="AP42" i="19"/>
  <c r="AP44" i="19"/>
  <c r="AP47" i="19"/>
  <c r="AP51" i="19"/>
  <c r="AP55" i="19"/>
  <c r="AP59" i="19"/>
  <c r="AP63" i="19"/>
  <c r="AP71" i="19"/>
  <c r="AP79" i="19"/>
  <c r="AP107" i="19"/>
  <c r="AP31" i="15"/>
  <c r="AP35" i="15"/>
  <c r="AP39" i="15"/>
  <c r="AP43" i="15"/>
  <c r="AP47" i="15"/>
  <c r="AP51" i="15"/>
  <c r="AP55" i="15"/>
  <c r="AP59" i="15"/>
  <c r="AP63" i="15"/>
  <c r="AP67" i="15"/>
  <c r="AP71" i="15"/>
  <c r="AP75" i="15"/>
  <c r="AP79" i="15"/>
  <c r="AP83" i="15"/>
  <c r="AP87" i="15"/>
  <c r="AP91" i="15"/>
  <c r="AP99" i="15"/>
  <c r="AP107" i="15"/>
  <c r="AP15" i="21"/>
  <c r="AP23" i="21"/>
  <c r="AP31" i="21"/>
  <c r="AP39" i="21"/>
  <c r="AP47" i="21"/>
  <c r="AP75" i="21"/>
  <c r="AP99" i="21"/>
  <c r="AP27" i="22"/>
  <c r="AP29" i="22"/>
  <c r="AP35" i="22"/>
  <c r="AP37" i="22"/>
  <c r="AP43" i="22"/>
  <c r="AP45" i="22"/>
  <c r="AP51" i="22"/>
  <c r="AP53" i="22"/>
  <c r="AP59" i="22"/>
  <c r="AP61" i="22"/>
  <c r="AP67" i="22"/>
  <c r="AP69" i="22"/>
  <c r="AP75" i="22"/>
  <c r="AP77" i="22"/>
  <c r="AP83" i="22"/>
  <c r="AP85" i="22"/>
  <c r="AP89" i="22"/>
  <c r="AP91" i="22"/>
  <c r="AP93" i="22"/>
  <c r="AP97" i="22"/>
  <c r="AP99" i="22"/>
  <c r="AP101" i="22"/>
  <c r="AP105" i="22"/>
  <c r="AP107" i="22"/>
  <c r="AP10" i="21"/>
  <c r="AQ10" i="21" s="1"/>
  <c r="I28" i="23" s="1"/>
  <c r="AP17" i="22"/>
  <c r="AQ17" i="22" s="1"/>
  <c r="AP16" i="22"/>
  <c r="AQ16" i="22" s="1"/>
  <c r="AP14" i="22"/>
  <c r="AQ14" i="22" s="1"/>
  <c r="AP13" i="22"/>
  <c r="AQ13" i="22" s="1"/>
  <c r="AP10" i="22"/>
  <c r="AQ10" i="22" s="1"/>
  <c r="AP19" i="22"/>
  <c r="AP18" i="22"/>
  <c r="AP11" i="22"/>
  <c r="AQ11" i="22" s="1"/>
  <c r="AP15" i="22"/>
  <c r="AQ15" i="22" s="1"/>
  <c r="AP12" i="22"/>
  <c r="AQ12" i="22" s="1"/>
  <c r="AP11" i="15"/>
  <c r="AQ11" i="15" s="1"/>
  <c r="AP14" i="15"/>
  <c r="AQ14" i="15" s="1"/>
  <c r="AP13" i="15"/>
  <c r="AQ13" i="15" s="1"/>
  <c r="AP15" i="15"/>
  <c r="AQ15" i="15" s="1"/>
  <c r="AQ6" i="15" s="1"/>
  <c r="AP12" i="15"/>
  <c r="AQ12" i="15" s="1"/>
  <c r="AP10" i="15"/>
  <c r="AQ10" i="15" s="1"/>
  <c r="I28" i="18" s="1"/>
  <c r="AP17" i="4"/>
  <c r="AP16" i="4"/>
  <c r="AQ16" i="4" s="1"/>
  <c r="AP11" i="4"/>
  <c r="AQ11" i="4" s="1"/>
  <c r="AP15" i="4"/>
  <c r="AQ15" i="4" s="1"/>
  <c r="AP13" i="4"/>
  <c r="AP10" i="4"/>
  <c r="AQ10" i="4" s="1"/>
  <c r="AP14" i="4"/>
  <c r="AQ14" i="4" s="1"/>
  <c r="AP12" i="4"/>
  <c r="AQ12" i="4" s="1"/>
  <c r="AP12" i="21"/>
  <c r="AQ12" i="21" s="1"/>
  <c r="AP11" i="21"/>
  <c r="AQ11" i="21" s="1"/>
  <c r="AP13" i="21"/>
  <c r="AP22" i="19"/>
  <c r="AP17" i="19"/>
  <c r="AQ17" i="19" s="1"/>
  <c r="AP12" i="19"/>
  <c r="AQ12" i="19" s="1"/>
  <c r="AQ5" i="19" s="1"/>
  <c r="AP21" i="19"/>
  <c r="AP20" i="19"/>
  <c r="AQ20" i="19" s="1"/>
  <c r="AP18" i="19"/>
  <c r="AQ18" i="19" s="1"/>
  <c r="AP15" i="19"/>
  <c r="AQ15" i="19" s="1"/>
  <c r="AP14" i="19"/>
  <c r="AQ14" i="19" s="1"/>
  <c r="AP11" i="19"/>
  <c r="AQ11" i="19" s="1"/>
  <c r="AP10" i="19"/>
  <c r="AQ10" i="19" s="1"/>
  <c r="I28" i="20" s="1"/>
  <c r="AP19" i="19"/>
  <c r="AQ19" i="19" s="1"/>
  <c r="AP16" i="19"/>
  <c r="AP13" i="19"/>
  <c r="AQ13" i="19" s="1"/>
  <c r="AP17" i="13"/>
  <c r="AP16" i="13"/>
  <c r="AP12" i="13"/>
  <c r="AQ12" i="13" s="1"/>
  <c r="AP15" i="13"/>
  <c r="AQ15" i="13" s="1"/>
  <c r="AP13" i="13"/>
  <c r="AQ13" i="13" s="1"/>
  <c r="AP14" i="13"/>
  <c r="AQ14" i="13" s="1"/>
  <c r="AP11" i="13"/>
  <c r="AQ11" i="13" s="1"/>
  <c r="AP10" i="13"/>
  <c r="AQ10" i="13" s="1"/>
  <c r="I28" i="14" s="1"/>
  <c r="AP66" i="13"/>
  <c r="AP42" i="13"/>
  <c r="AP74" i="13"/>
  <c r="AP90" i="13"/>
  <c r="AP18" i="13"/>
  <c r="AP34" i="13"/>
  <c r="AP82" i="13"/>
  <c r="AP98" i="13"/>
  <c r="I28" i="26"/>
  <c r="I24" i="26"/>
  <c r="J29" i="26"/>
  <c r="I29" i="26"/>
  <c r="J28" i="26"/>
  <c r="J25" i="26"/>
  <c r="I25" i="26"/>
  <c r="J24" i="26"/>
  <c r="C15" i="26"/>
  <c r="B15" i="26"/>
  <c r="C11" i="26"/>
  <c r="B11" i="26"/>
  <c r="C7" i="26"/>
  <c r="B7" i="26"/>
  <c r="B4" i="26"/>
  <c r="F11" i="26" s="1"/>
  <c r="J29" i="23"/>
  <c r="I29" i="23"/>
  <c r="J28" i="23"/>
  <c r="J25" i="23"/>
  <c r="I25" i="23"/>
  <c r="J24" i="23"/>
  <c r="C15" i="23"/>
  <c r="B15" i="23"/>
  <c r="C11" i="23"/>
  <c r="B11" i="23"/>
  <c r="C7" i="23"/>
  <c r="B7" i="23"/>
  <c r="B4" i="23"/>
  <c r="D11" i="23" s="1"/>
  <c r="AQ4" i="22"/>
  <c r="AP9" i="22"/>
  <c r="AL4" i="22"/>
  <c r="AH4" i="22"/>
  <c r="AD4" i="22"/>
  <c r="Z4" i="22"/>
  <c r="V4" i="22"/>
  <c r="R4" i="22"/>
  <c r="N4" i="22"/>
  <c r="J4" i="22"/>
  <c r="F4" i="22"/>
  <c r="D4" i="22"/>
  <c r="AL3" i="22"/>
  <c r="AL6" i="22" s="1"/>
  <c r="AH3" i="22"/>
  <c r="AH6" i="22" s="1"/>
  <c r="AD3" i="22"/>
  <c r="AD6" i="22" s="1"/>
  <c r="Z3" i="22"/>
  <c r="Z6" i="22" s="1"/>
  <c r="V3" i="22"/>
  <c r="V6" i="22" s="1"/>
  <c r="R3" i="22"/>
  <c r="N3" i="22"/>
  <c r="J3" i="22"/>
  <c r="F3" i="22"/>
  <c r="F6" i="22" s="1"/>
  <c r="D3" i="22"/>
  <c r="D6" i="22" s="1"/>
  <c r="AQ2" i="22"/>
  <c r="AQ4" i="21"/>
  <c r="AP9" i="21"/>
  <c r="AL4" i="21"/>
  <c r="AH4" i="21"/>
  <c r="AD4" i="21"/>
  <c r="Z4" i="21"/>
  <c r="V4" i="21"/>
  <c r="R4" i="21"/>
  <c r="N4" i="21"/>
  <c r="J4" i="21"/>
  <c r="F4" i="21"/>
  <c r="D4" i="21"/>
  <c r="AL3" i="21"/>
  <c r="AL6" i="21" s="1"/>
  <c r="AH3" i="21"/>
  <c r="AH6" i="21" s="1"/>
  <c r="AD3" i="21"/>
  <c r="AD6" i="21" s="1"/>
  <c r="Z3" i="21"/>
  <c r="Z6" i="21" s="1"/>
  <c r="V3" i="21"/>
  <c r="V6" i="21" s="1"/>
  <c r="R3" i="21"/>
  <c r="R5" i="21" s="1"/>
  <c r="N3" i="21"/>
  <c r="J3" i="21"/>
  <c r="F3" i="21"/>
  <c r="F6" i="21" s="1"/>
  <c r="D3" i="21"/>
  <c r="D6" i="21" s="1"/>
  <c r="J29" i="20"/>
  <c r="I29" i="20"/>
  <c r="J28" i="20"/>
  <c r="J25" i="20"/>
  <c r="I25" i="20"/>
  <c r="J24" i="20"/>
  <c r="C15" i="20"/>
  <c r="B15" i="20"/>
  <c r="C11" i="20"/>
  <c r="B11" i="20"/>
  <c r="C7" i="20"/>
  <c r="B7" i="20"/>
  <c r="B4" i="20"/>
  <c r="E11" i="20" s="1"/>
  <c r="AP9" i="19"/>
  <c r="AL4" i="19"/>
  <c r="AH4" i="19"/>
  <c r="AD4" i="19"/>
  <c r="Z4" i="19"/>
  <c r="V4" i="19"/>
  <c r="R4" i="19"/>
  <c r="N4" i="19"/>
  <c r="J4" i="19"/>
  <c r="F4" i="19"/>
  <c r="D4" i="19"/>
  <c r="AL3" i="19"/>
  <c r="AL6" i="19" s="1"/>
  <c r="AH3" i="19"/>
  <c r="AH6" i="19" s="1"/>
  <c r="AD3" i="19"/>
  <c r="Z3" i="19"/>
  <c r="V3" i="19"/>
  <c r="V6" i="19" s="1"/>
  <c r="R3" i="19"/>
  <c r="R6" i="19" s="1"/>
  <c r="N3" i="19"/>
  <c r="J3" i="19"/>
  <c r="F3" i="19"/>
  <c r="D3" i="19"/>
  <c r="D6" i="19" s="1"/>
  <c r="J29" i="18"/>
  <c r="I29" i="18"/>
  <c r="J28" i="18"/>
  <c r="J25" i="18"/>
  <c r="I25" i="18"/>
  <c r="J24" i="18"/>
  <c r="C15" i="18"/>
  <c r="B15" i="18"/>
  <c r="C11" i="18"/>
  <c r="B11" i="18"/>
  <c r="C7" i="18"/>
  <c r="B7" i="18"/>
  <c r="B4" i="18"/>
  <c r="F11" i="18" s="1"/>
  <c r="AP9" i="15"/>
  <c r="AQ5" i="15"/>
  <c r="AL4" i="15"/>
  <c r="AH4" i="15"/>
  <c r="AD4" i="15"/>
  <c r="Z4" i="15"/>
  <c r="V4" i="15"/>
  <c r="R4" i="15"/>
  <c r="N4" i="15"/>
  <c r="J4" i="15"/>
  <c r="F4" i="15"/>
  <c r="D4" i="15"/>
  <c r="AQ3" i="15"/>
  <c r="AL3" i="15"/>
  <c r="AL6" i="15" s="1"/>
  <c r="AH3" i="15"/>
  <c r="AH6" i="15" s="1"/>
  <c r="AD3" i="15"/>
  <c r="AD6" i="15" s="1"/>
  <c r="Z3" i="15"/>
  <c r="Z6" i="15" s="1"/>
  <c r="V3" i="15"/>
  <c r="V6" i="15" s="1"/>
  <c r="R3" i="15"/>
  <c r="R6" i="15" s="1"/>
  <c r="N3" i="15"/>
  <c r="J3" i="15"/>
  <c r="F3" i="15"/>
  <c r="F5" i="15" s="1"/>
  <c r="D3" i="15"/>
  <c r="D6" i="15" s="1"/>
  <c r="J29" i="14"/>
  <c r="I29" i="14"/>
  <c r="J28" i="14"/>
  <c r="J25" i="14"/>
  <c r="I25" i="14"/>
  <c r="J24" i="14"/>
  <c r="C15" i="14"/>
  <c r="B15" i="14"/>
  <c r="C11" i="14"/>
  <c r="B11" i="14"/>
  <c r="C7" i="14"/>
  <c r="B7" i="14"/>
  <c r="B4" i="14"/>
  <c r="AP9" i="13"/>
  <c r="AL4" i="13"/>
  <c r="AH4" i="13"/>
  <c r="AD4" i="13"/>
  <c r="Z4" i="13"/>
  <c r="V4" i="13"/>
  <c r="R4" i="13"/>
  <c r="N4" i="13"/>
  <c r="J4" i="13"/>
  <c r="F4" i="13"/>
  <c r="D4" i="13"/>
  <c r="AL3" i="13"/>
  <c r="AL6" i="13" s="1"/>
  <c r="AH3" i="13"/>
  <c r="AH6" i="13" s="1"/>
  <c r="AD3" i="13"/>
  <c r="AD5" i="13" s="1"/>
  <c r="Z3" i="13"/>
  <c r="Z6" i="13" s="1"/>
  <c r="V3" i="13"/>
  <c r="V6" i="13" s="1"/>
  <c r="R3" i="13"/>
  <c r="N3" i="13"/>
  <c r="J3" i="13"/>
  <c r="F3" i="13"/>
  <c r="F6" i="13" s="1"/>
  <c r="D3" i="13"/>
  <c r="D6" i="13" s="1"/>
  <c r="H7" i="14" l="1"/>
  <c r="D7" i="14"/>
  <c r="I24" i="14"/>
  <c r="I24" i="23"/>
  <c r="J5" i="21"/>
  <c r="I24" i="18"/>
  <c r="I24" i="20"/>
  <c r="R5" i="22"/>
  <c r="S10" i="22" s="1"/>
  <c r="J5" i="22"/>
  <c r="K10" i="22" s="1"/>
  <c r="AQ4" i="15"/>
  <c r="AQ2" i="15"/>
  <c r="N5" i="15"/>
  <c r="E15" i="18" s="1"/>
  <c r="J5" i="15"/>
  <c r="M4" i="15" s="1"/>
  <c r="AD5" i="19"/>
  <c r="AE15" i="19" s="1"/>
  <c r="Z5" i="19"/>
  <c r="AA10" i="19" s="1"/>
  <c r="F5" i="19"/>
  <c r="G19" i="19" s="1"/>
  <c r="K14" i="22"/>
  <c r="K17" i="22"/>
  <c r="K12" i="22"/>
  <c r="K15" i="22"/>
  <c r="K13" i="22"/>
  <c r="K16" i="22"/>
  <c r="K11" i="22"/>
  <c r="N5" i="22"/>
  <c r="Q4" i="22" s="1"/>
  <c r="S16" i="22"/>
  <c r="S13" i="22"/>
  <c r="S11" i="22"/>
  <c r="S14" i="22"/>
  <c r="S17" i="22"/>
  <c r="S12" i="22"/>
  <c r="S15" i="22"/>
  <c r="K12" i="21"/>
  <c r="K10" i="21"/>
  <c r="D15" i="23"/>
  <c r="K11" i="21"/>
  <c r="N5" i="21"/>
  <c r="S11" i="21"/>
  <c r="F15" i="23"/>
  <c r="S12" i="21"/>
  <c r="S10" i="21"/>
  <c r="R5" i="15"/>
  <c r="U4" i="15" s="1"/>
  <c r="G14" i="15"/>
  <c r="G12" i="15"/>
  <c r="G15" i="15"/>
  <c r="G10" i="15"/>
  <c r="G13" i="15"/>
  <c r="G11" i="15"/>
  <c r="O13" i="15"/>
  <c r="O11" i="15"/>
  <c r="O14" i="15"/>
  <c r="O15" i="15"/>
  <c r="O12" i="15"/>
  <c r="O10" i="15"/>
  <c r="K12" i="15"/>
  <c r="K15" i="15"/>
  <c r="K13" i="15"/>
  <c r="D15" i="18"/>
  <c r="K11" i="15"/>
  <c r="K14" i="15"/>
  <c r="AA13" i="19"/>
  <c r="AA16" i="19"/>
  <c r="AA18" i="19"/>
  <c r="AA19" i="19"/>
  <c r="AA11" i="19"/>
  <c r="H15" i="20"/>
  <c r="AA14" i="19"/>
  <c r="AA17" i="19"/>
  <c r="AA20" i="19"/>
  <c r="AA12" i="19"/>
  <c r="AA15" i="19"/>
  <c r="AE14" i="19"/>
  <c r="AE17" i="19"/>
  <c r="AE19" i="19"/>
  <c r="AE20" i="19"/>
  <c r="AE12" i="19"/>
  <c r="AE18" i="19"/>
  <c r="AE10" i="19"/>
  <c r="AE16" i="19"/>
  <c r="AE13" i="19"/>
  <c r="AE11" i="19"/>
  <c r="G11" i="19"/>
  <c r="G14" i="19"/>
  <c r="G16" i="19"/>
  <c r="G17" i="19"/>
  <c r="G20" i="19"/>
  <c r="G12" i="19"/>
  <c r="G13" i="19"/>
  <c r="G15" i="19"/>
  <c r="G18" i="19"/>
  <c r="G10" i="19"/>
  <c r="J5" i="19"/>
  <c r="M4" i="19" s="1"/>
  <c r="N5" i="19"/>
  <c r="Q4" i="19" s="1"/>
  <c r="F6" i="19"/>
  <c r="AE12" i="13"/>
  <c r="AE15" i="13"/>
  <c r="AE10" i="13"/>
  <c r="AE13" i="13"/>
  <c r="AE11" i="13"/>
  <c r="AF11" i="13" s="1"/>
  <c r="AE14" i="13"/>
  <c r="J5" i="13"/>
  <c r="M4" i="13" s="1"/>
  <c r="V5" i="22"/>
  <c r="Y4" i="22" s="1"/>
  <c r="Z5" i="22"/>
  <c r="AC6" i="22" s="1"/>
  <c r="V5" i="21"/>
  <c r="Y4" i="21" s="1"/>
  <c r="Z5" i="21"/>
  <c r="AC4" i="21" s="1"/>
  <c r="Z5" i="15"/>
  <c r="F6" i="15"/>
  <c r="V5" i="15"/>
  <c r="AG4" i="19"/>
  <c r="N6" i="19"/>
  <c r="Z6" i="19"/>
  <c r="AD6" i="19"/>
  <c r="R5" i="19"/>
  <c r="AD6" i="13"/>
  <c r="AG6" i="13"/>
  <c r="I15" i="14"/>
  <c r="AG4" i="13"/>
  <c r="Z5" i="13"/>
  <c r="AC6" i="13" s="1"/>
  <c r="R5" i="13"/>
  <c r="N5" i="13"/>
  <c r="AQ5" i="22"/>
  <c r="AQ3" i="22"/>
  <c r="AQ6" i="22"/>
  <c r="AQ2" i="21"/>
  <c r="AQ3" i="21"/>
  <c r="AQ5" i="21"/>
  <c r="AQ6" i="21"/>
  <c r="AQ3" i="19"/>
  <c r="AQ2" i="19"/>
  <c r="AQ4" i="19"/>
  <c r="AQ6" i="19"/>
  <c r="E11" i="23"/>
  <c r="F11" i="23"/>
  <c r="G7" i="23"/>
  <c r="H11" i="23"/>
  <c r="H7" i="23"/>
  <c r="I11" i="23"/>
  <c r="D7" i="23"/>
  <c r="J7" i="23"/>
  <c r="J11" i="23"/>
  <c r="K7" i="23"/>
  <c r="J7" i="26"/>
  <c r="H11" i="26"/>
  <c r="G11" i="26"/>
  <c r="K7" i="26"/>
  <c r="I11" i="26"/>
  <c r="I7" i="26"/>
  <c r="D7" i="26"/>
  <c r="J11" i="26"/>
  <c r="E7" i="26"/>
  <c r="K11" i="26"/>
  <c r="F7" i="26"/>
  <c r="D11" i="26"/>
  <c r="G7" i="26"/>
  <c r="E11" i="26"/>
  <c r="H7" i="26"/>
  <c r="I7" i="23"/>
  <c r="G11" i="23"/>
  <c r="E7" i="23"/>
  <c r="K11" i="23"/>
  <c r="F7" i="23"/>
  <c r="M4" i="22"/>
  <c r="M6" i="22"/>
  <c r="U4" i="22"/>
  <c r="AD5" i="22"/>
  <c r="N6" i="22"/>
  <c r="J6" i="22"/>
  <c r="D5" i="22"/>
  <c r="AH5" i="22"/>
  <c r="F5" i="22"/>
  <c r="AL5" i="22"/>
  <c r="R6" i="22"/>
  <c r="Q4" i="21"/>
  <c r="Q6" i="21"/>
  <c r="U4" i="21"/>
  <c r="U6" i="21"/>
  <c r="M6" i="21"/>
  <c r="M4" i="21"/>
  <c r="AD5" i="21"/>
  <c r="N6" i="21"/>
  <c r="J6" i="21"/>
  <c r="D5" i="21"/>
  <c r="AH5" i="21"/>
  <c r="F5" i="21"/>
  <c r="AL5" i="21"/>
  <c r="R6" i="21"/>
  <c r="H7" i="20"/>
  <c r="F11" i="20"/>
  <c r="J7" i="20"/>
  <c r="H11" i="20"/>
  <c r="D7" i="20"/>
  <c r="J11" i="20"/>
  <c r="K7" i="20"/>
  <c r="I11" i="20"/>
  <c r="E7" i="20"/>
  <c r="K11" i="20"/>
  <c r="I7" i="20"/>
  <c r="F7" i="20"/>
  <c r="D11" i="20"/>
  <c r="G11" i="20"/>
  <c r="G7" i="20"/>
  <c r="AC4" i="19"/>
  <c r="V5" i="19"/>
  <c r="J6" i="19"/>
  <c r="D5" i="19"/>
  <c r="AH5" i="19"/>
  <c r="AL5" i="19"/>
  <c r="G11" i="18"/>
  <c r="J7" i="18"/>
  <c r="H11" i="18"/>
  <c r="I7" i="18"/>
  <c r="K7" i="18"/>
  <c r="I11" i="18"/>
  <c r="J11" i="18"/>
  <c r="E7" i="18"/>
  <c r="K11" i="18"/>
  <c r="D7" i="18"/>
  <c r="F7" i="18"/>
  <c r="D11" i="18"/>
  <c r="G7" i="18"/>
  <c r="E11" i="18"/>
  <c r="H7" i="18"/>
  <c r="M6" i="15"/>
  <c r="Q4" i="15"/>
  <c r="Q6" i="15"/>
  <c r="AD5" i="15"/>
  <c r="N6" i="15"/>
  <c r="J6" i="15"/>
  <c r="D5" i="15"/>
  <c r="AH5" i="15"/>
  <c r="AL5" i="15"/>
  <c r="E11" i="14"/>
  <c r="F11" i="14"/>
  <c r="G11" i="14"/>
  <c r="J7" i="14"/>
  <c r="J11" i="14"/>
  <c r="K7" i="14"/>
  <c r="I11" i="14"/>
  <c r="E7" i="14"/>
  <c r="K11" i="14"/>
  <c r="I7" i="14"/>
  <c r="H11" i="14"/>
  <c r="F7" i="14"/>
  <c r="D11" i="14"/>
  <c r="G7" i="14"/>
  <c r="V5" i="13"/>
  <c r="J6" i="13"/>
  <c r="N6" i="13"/>
  <c r="D5" i="13"/>
  <c r="E10" i="13" s="1"/>
  <c r="AH5" i="13"/>
  <c r="F5" i="13"/>
  <c r="AL5" i="13"/>
  <c r="R6" i="13"/>
  <c r="I15" i="20" l="1"/>
  <c r="AG6" i="19"/>
  <c r="K10" i="15"/>
  <c r="F15" i="26"/>
  <c r="U6" i="22"/>
  <c r="D15" i="26"/>
  <c r="AC6" i="19"/>
  <c r="Q6" i="22"/>
  <c r="AF15" i="19"/>
  <c r="Q6" i="19"/>
  <c r="M6" i="19"/>
  <c r="AM13" i="22"/>
  <c r="AM16" i="22"/>
  <c r="AM11" i="22"/>
  <c r="AM14" i="22"/>
  <c r="K15" i="26"/>
  <c r="AM10" i="22"/>
  <c r="AM17" i="22"/>
  <c r="AM12" i="22"/>
  <c r="AM15" i="22"/>
  <c r="G16" i="22"/>
  <c r="G11" i="22"/>
  <c r="G14" i="22"/>
  <c r="G17" i="22"/>
  <c r="G12" i="22"/>
  <c r="G15" i="22"/>
  <c r="G10" i="22"/>
  <c r="G13" i="22"/>
  <c r="AI12" i="22"/>
  <c r="AI15" i="22"/>
  <c r="AI10" i="22"/>
  <c r="AI13" i="22"/>
  <c r="AI16" i="22"/>
  <c r="J15" i="26"/>
  <c r="AI11" i="22"/>
  <c r="AI17" i="22"/>
  <c r="AI14" i="22"/>
  <c r="AC4" i="22"/>
  <c r="AA10" i="22"/>
  <c r="AA13" i="22"/>
  <c r="AA16" i="22"/>
  <c r="AA11" i="22"/>
  <c r="AA14" i="22"/>
  <c r="AA17" i="22"/>
  <c r="AA15" i="22"/>
  <c r="AA12" i="22"/>
  <c r="H15" i="26"/>
  <c r="AE11" i="22"/>
  <c r="AE14" i="22"/>
  <c r="AE16" i="22"/>
  <c r="AE17" i="22"/>
  <c r="AE12" i="22"/>
  <c r="AE15" i="22"/>
  <c r="AE10" i="22"/>
  <c r="I15" i="26"/>
  <c r="AE13" i="22"/>
  <c r="E13" i="22"/>
  <c r="E16" i="22"/>
  <c r="E11" i="22"/>
  <c r="E14" i="22"/>
  <c r="E10" i="22"/>
  <c r="E17" i="22"/>
  <c r="E12" i="22"/>
  <c r="E15" i="22"/>
  <c r="Y6" i="22"/>
  <c r="W17" i="22"/>
  <c r="W12" i="22"/>
  <c r="W15" i="22"/>
  <c r="G15" i="26"/>
  <c r="W10" i="22"/>
  <c r="W13" i="22"/>
  <c r="W14" i="22"/>
  <c r="W16" i="22"/>
  <c r="W11" i="22"/>
  <c r="O15" i="22"/>
  <c r="O12" i="22"/>
  <c r="O10" i="22"/>
  <c r="E15" i="26"/>
  <c r="O13" i="22"/>
  <c r="O16" i="22"/>
  <c r="O11" i="22"/>
  <c r="O14" i="22"/>
  <c r="O17" i="22"/>
  <c r="G11" i="21"/>
  <c r="G12" i="21"/>
  <c r="G10" i="21"/>
  <c r="AI10" i="21"/>
  <c r="AI11" i="21"/>
  <c r="J15" i="23"/>
  <c r="AI12" i="21"/>
  <c r="AM11" i="21"/>
  <c r="K15" i="23"/>
  <c r="AM12" i="21"/>
  <c r="AM10" i="21"/>
  <c r="AE12" i="21"/>
  <c r="AE11" i="21"/>
  <c r="AE10" i="21"/>
  <c r="AF10" i="21" s="1"/>
  <c r="I15" i="23"/>
  <c r="O10" i="21"/>
  <c r="E15" i="23"/>
  <c r="O11" i="21"/>
  <c r="O12" i="21"/>
  <c r="AC6" i="21"/>
  <c r="AA11" i="21"/>
  <c r="AA10" i="21"/>
  <c r="AA12" i="21"/>
  <c r="H15" i="23"/>
  <c r="Y6" i="21"/>
  <c r="W12" i="21"/>
  <c r="W10" i="21"/>
  <c r="W11" i="21"/>
  <c r="G15" i="23"/>
  <c r="E11" i="21"/>
  <c r="E12" i="21"/>
  <c r="E10" i="21"/>
  <c r="AM11" i="15"/>
  <c r="AM14" i="15"/>
  <c r="K15" i="18"/>
  <c r="AM13" i="15"/>
  <c r="AM12" i="15"/>
  <c r="AM15" i="15"/>
  <c r="AM10" i="15"/>
  <c r="AI10" i="15"/>
  <c r="AI13" i="15"/>
  <c r="AI11" i="15"/>
  <c r="J15" i="18"/>
  <c r="AI14" i="15"/>
  <c r="AI12" i="15"/>
  <c r="AI15" i="15"/>
  <c r="W15" i="15"/>
  <c r="W10" i="15"/>
  <c r="W13" i="15"/>
  <c r="W11" i="15"/>
  <c r="W14" i="15"/>
  <c r="G15" i="18"/>
  <c r="W12" i="15"/>
  <c r="E11" i="15"/>
  <c r="E14" i="15"/>
  <c r="E12" i="15"/>
  <c r="E13" i="15"/>
  <c r="E15" i="15"/>
  <c r="E10" i="15"/>
  <c r="AC4" i="15"/>
  <c r="AA11" i="15"/>
  <c r="AA14" i="15"/>
  <c r="AA12" i="15"/>
  <c r="AA10" i="15"/>
  <c r="AA15" i="15"/>
  <c r="H15" i="18"/>
  <c r="AA13" i="15"/>
  <c r="AE12" i="15"/>
  <c r="AE11" i="15"/>
  <c r="AE15" i="15"/>
  <c r="AE10" i="15"/>
  <c r="AE13" i="15"/>
  <c r="I15" i="18"/>
  <c r="AE14" i="15"/>
  <c r="U6" i="15"/>
  <c r="S14" i="15"/>
  <c r="S12" i="15"/>
  <c r="S15" i="15"/>
  <c r="S10" i="15"/>
  <c r="S13" i="15"/>
  <c r="S11" i="15"/>
  <c r="F15" i="18"/>
  <c r="AF20" i="19"/>
  <c r="O18" i="19"/>
  <c r="O10" i="19"/>
  <c r="O13" i="19"/>
  <c r="E15" i="20"/>
  <c r="O19" i="19"/>
  <c r="O11" i="19"/>
  <c r="O20" i="19"/>
  <c r="O14" i="19"/>
  <c r="O15" i="19"/>
  <c r="O17" i="19"/>
  <c r="O12" i="19"/>
  <c r="AF16" i="19"/>
  <c r="AF14" i="19"/>
  <c r="AF19" i="19"/>
  <c r="W20" i="19"/>
  <c r="W12" i="19"/>
  <c r="G15" i="20"/>
  <c r="W14" i="19"/>
  <c r="W15" i="19"/>
  <c r="W18" i="19"/>
  <c r="W10" i="19"/>
  <c r="W17" i="19"/>
  <c r="W13" i="19"/>
  <c r="W16" i="19"/>
  <c r="W19" i="19"/>
  <c r="W11" i="19"/>
  <c r="K17" i="19"/>
  <c r="K20" i="19"/>
  <c r="K12" i="19"/>
  <c r="K19" i="19"/>
  <c r="K15" i="19"/>
  <c r="K11" i="19"/>
  <c r="K18" i="19"/>
  <c r="K10" i="19"/>
  <c r="D15" i="20"/>
  <c r="K14" i="19"/>
  <c r="K13" i="19"/>
  <c r="K16" i="19"/>
  <c r="AF10" i="19"/>
  <c r="AI15" i="19"/>
  <c r="AI20" i="19"/>
  <c r="AI18" i="19"/>
  <c r="AI10" i="19"/>
  <c r="AI17" i="19"/>
  <c r="AI13" i="19"/>
  <c r="AI16" i="19"/>
  <c r="AI19" i="19"/>
  <c r="AI11" i="19"/>
  <c r="AI12" i="19"/>
  <c r="AI14" i="19"/>
  <c r="J15" i="20"/>
  <c r="E16" i="19"/>
  <c r="E19" i="19"/>
  <c r="E11" i="19"/>
  <c r="E18" i="19"/>
  <c r="E10" i="19"/>
  <c r="E14" i="19"/>
  <c r="E13" i="19"/>
  <c r="E17" i="19"/>
  <c r="E20" i="19"/>
  <c r="E12" i="19"/>
  <c r="E15" i="19"/>
  <c r="S19" i="19"/>
  <c r="S11" i="19"/>
  <c r="S14" i="19"/>
  <c r="F15" i="20"/>
  <c r="S17" i="19"/>
  <c r="S20" i="19"/>
  <c r="S12" i="19"/>
  <c r="S15" i="19"/>
  <c r="S13" i="19"/>
  <c r="S16" i="19"/>
  <c r="S18" i="19"/>
  <c r="S10" i="19"/>
  <c r="AF11" i="19"/>
  <c r="AF13" i="19"/>
  <c r="AF17" i="19"/>
  <c r="AF18" i="19"/>
  <c r="AM16" i="19"/>
  <c r="AM13" i="19"/>
  <c r="AM19" i="19"/>
  <c r="AM11" i="19"/>
  <c r="AM10" i="19"/>
  <c r="AM14" i="19"/>
  <c r="AM17" i="19"/>
  <c r="AM18" i="19"/>
  <c r="AM20" i="19"/>
  <c r="AM12" i="19"/>
  <c r="K15" i="20"/>
  <c r="AM15" i="19"/>
  <c r="AF12" i="19"/>
  <c r="Q6" i="13"/>
  <c r="O13" i="13"/>
  <c r="O11" i="13"/>
  <c r="O15" i="13"/>
  <c r="O14" i="13"/>
  <c r="O12" i="13"/>
  <c r="O10" i="13"/>
  <c r="AF12" i="13"/>
  <c r="U6" i="13"/>
  <c r="S14" i="13"/>
  <c r="S12" i="13"/>
  <c r="S15" i="13"/>
  <c r="S10" i="13"/>
  <c r="S13" i="13"/>
  <c r="S11" i="13"/>
  <c r="AM11" i="13"/>
  <c r="AM14" i="13"/>
  <c r="AM12" i="13"/>
  <c r="AM15" i="13"/>
  <c r="AM10" i="13"/>
  <c r="AM13" i="13"/>
  <c r="M6" i="13"/>
  <c r="AF14" i="13"/>
  <c r="AI10" i="13"/>
  <c r="AI13" i="13"/>
  <c r="AI11" i="13"/>
  <c r="AI14" i="13"/>
  <c r="AI12" i="13"/>
  <c r="AI15" i="13"/>
  <c r="AF13" i="13"/>
  <c r="AA11" i="13"/>
  <c r="AA14" i="13"/>
  <c r="AA12" i="13"/>
  <c r="AA15" i="13"/>
  <c r="AA10" i="13"/>
  <c r="AA13" i="13"/>
  <c r="G14" i="13"/>
  <c r="G12" i="13"/>
  <c r="G15" i="13"/>
  <c r="G10" i="13"/>
  <c r="G13" i="13"/>
  <c r="G11" i="13"/>
  <c r="E11" i="13"/>
  <c r="E14" i="13"/>
  <c r="E12" i="13"/>
  <c r="E15" i="13"/>
  <c r="E13" i="13"/>
  <c r="AF10" i="13"/>
  <c r="W15" i="13"/>
  <c r="W10" i="13"/>
  <c r="W14" i="13"/>
  <c r="W13" i="13"/>
  <c r="W11" i="13"/>
  <c r="W12" i="13"/>
  <c r="D15" i="14"/>
  <c r="K12" i="13"/>
  <c r="K15" i="13"/>
  <c r="K10" i="13"/>
  <c r="K13" i="13"/>
  <c r="K11" i="13"/>
  <c r="K14" i="13"/>
  <c r="AF15" i="13"/>
  <c r="AC6" i="15"/>
  <c r="Y4" i="15"/>
  <c r="Y6" i="15"/>
  <c r="U6" i="19"/>
  <c r="U4" i="19"/>
  <c r="U4" i="13"/>
  <c r="Q4" i="13"/>
  <c r="K15" i="14"/>
  <c r="AQ5" i="13"/>
  <c r="AQ3" i="13"/>
  <c r="AQ4" i="13"/>
  <c r="AQ6" i="13"/>
  <c r="AQ2" i="13"/>
  <c r="J15" i="14"/>
  <c r="AC4" i="13"/>
  <c r="H15" i="14"/>
  <c r="G15" i="14"/>
  <c r="F15" i="14"/>
  <c r="E15" i="14"/>
  <c r="AG4" i="22"/>
  <c r="AG6" i="22"/>
  <c r="AO6" i="22"/>
  <c r="AO4" i="22"/>
  <c r="AK4" i="22"/>
  <c r="AK6" i="22"/>
  <c r="AG4" i="21"/>
  <c r="AG6" i="21"/>
  <c r="AK4" i="21"/>
  <c r="AK6" i="21"/>
  <c r="AO6" i="21"/>
  <c r="AO4" i="21"/>
  <c r="Y4" i="19"/>
  <c r="Y6" i="19"/>
  <c r="AK6" i="19"/>
  <c r="AK4" i="19"/>
  <c r="AO4" i="19"/>
  <c r="AO6" i="19"/>
  <c r="AO6" i="15"/>
  <c r="AO4" i="15"/>
  <c r="AK4" i="15"/>
  <c r="AK6" i="15"/>
  <c r="AG4" i="15"/>
  <c r="AG6" i="15"/>
  <c r="Y6" i="13"/>
  <c r="Y4" i="13"/>
  <c r="AO6" i="13"/>
  <c r="AO4" i="13"/>
  <c r="AK4" i="13"/>
  <c r="AK6" i="13"/>
  <c r="AQ5" i="4"/>
  <c r="AP9" i="4"/>
  <c r="AL4" i="4"/>
  <c r="AH4" i="4"/>
  <c r="AD4" i="4"/>
  <c r="Z4" i="4"/>
  <c r="V4" i="4"/>
  <c r="R4" i="4"/>
  <c r="N4" i="4"/>
  <c r="J4" i="4"/>
  <c r="F4" i="4"/>
  <c r="D4" i="4"/>
  <c r="AL3" i="4"/>
  <c r="AH3" i="4"/>
  <c r="AH6" i="4" s="1"/>
  <c r="AD3" i="4"/>
  <c r="Z3" i="4"/>
  <c r="Z6" i="4" s="1"/>
  <c r="V3" i="4"/>
  <c r="R3" i="4"/>
  <c r="R6" i="4" s="1"/>
  <c r="N3" i="4"/>
  <c r="J3" i="4"/>
  <c r="J6" i="4" s="1"/>
  <c r="F3" i="4"/>
  <c r="F6" i="4" s="1"/>
  <c r="D3" i="4"/>
  <c r="D6" i="4" s="1"/>
  <c r="AQ2" i="4"/>
  <c r="J17" i="9"/>
  <c r="I28" i="9"/>
  <c r="C15" i="9"/>
  <c r="B15" i="9"/>
  <c r="K21" i="9"/>
  <c r="J21" i="9"/>
  <c r="I21" i="9"/>
  <c r="H21" i="9"/>
  <c r="G21" i="9"/>
  <c r="F21" i="9"/>
  <c r="E21" i="9"/>
  <c r="D21" i="9"/>
  <c r="K20" i="9"/>
  <c r="J20" i="9"/>
  <c r="I20" i="9"/>
  <c r="H20" i="9"/>
  <c r="G20" i="9"/>
  <c r="F20" i="9"/>
  <c r="E20" i="9"/>
  <c r="D20" i="9"/>
  <c r="B4" i="9"/>
  <c r="C11" i="9"/>
  <c r="B11" i="9"/>
  <c r="C7" i="9"/>
  <c r="B7" i="9"/>
  <c r="J29" i="9"/>
  <c r="I29" i="9"/>
  <c r="J28" i="9"/>
  <c r="J25" i="9"/>
  <c r="I25" i="9"/>
  <c r="J24" i="9"/>
  <c r="AF17" i="22" l="1"/>
  <c r="AF14" i="15"/>
  <c r="AD5" i="4"/>
  <c r="AF14" i="22"/>
  <c r="AF13" i="22"/>
  <c r="AF11" i="22"/>
  <c r="AF16" i="22"/>
  <c r="AF10" i="22"/>
  <c r="AF15" i="22"/>
  <c r="AF12" i="22"/>
  <c r="AF11" i="21"/>
  <c r="AF12" i="21"/>
  <c r="AF13" i="15"/>
  <c r="AF10" i="15"/>
  <c r="AF15" i="15"/>
  <c r="AF11" i="15"/>
  <c r="AF12" i="15"/>
  <c r="V5" i="4"/>
  <c r="Y4" i="4" s="1"/>
  <c r="AE10" i="4"/>
  <c r="AE13" i="4"/>
  <c r="AE16" i="4"/>
  <c r="AE11" i="4"/>
  <c r="AE12" i="4"/>
  <c r="AE14" i="4"/>
  <c r="AE15" i="4"/>
  <c r="AQ3" i="4"/>
  <c r="AQ6" i="4"/>
  <c r="AQ4" i="4"/>
  <c r="I24" i="9"/>
  <c r="AL5" i="4"/>
  <c r="N5" i="4"/>
  <c r="E7" i="9"/>
  <c r="G7" i="9"/>
  <c r="J7" i="9"/>
  <c r="J11" i="9"/>
  <c r="F11" i="9"/>
  <c r="I11" i="9"/>
  <c r="E11" i="9"/>
  <c r="H11" i="9"/>
  <c r="D11" i="9"/>
  <c r="K11" i="9"/>
  <c r="G11" i="9"/>
  <c r="AD6" i="4"/>
  <c r="AL6" i="4"/>
  <c r="D7" i="9"/>
  <c r="N6" i="4"/>
  <c r="V6" i="4"/>
  <c r="Y6" i="4"/>
  <c r="AG6" i="4"/>
  <c r="AG4" i="4"/>
  <c r="AO6" i="4"/>
  <c r="F5" i="4"/>
  <c r="J5" i="4"/>
  <c r="R5" i="4"/>
  <c r="Z5" i="4"/>
  <c r="AH5" i="4"/>
  <c r="D5" i="4"/>
  <c r="I7" i="9"/>
  <c r="K7" i="9"/>
  <c r="F7" i="9"/>
  <c r="H7" i="9"/>
  <c r="AF10" i="4" l="1"/>
  <c r="G15" i="9"/>
  <c r="K13" i="4"/>
  <c r="K16" i="4"/>
  <c r="K11" i="4"/>
  <c r="K15" i="4"/>
  <c r="K14" i="4"/>
  <c r="K12" i="4"/>
  <c r="K10" i="4"/>
  <c r="G15" i="4"/>
  <c r="G10" i="4"/>
  <c r="G13" i="4"/>
  <c r="G16" i="4"/>
  <c r="G11" i="4"/>
  <c r="G14" i="4"/>
  <c r="G12" i="4"/>
  <c r="AF15" i="4"/>
  <c r="Q6" i="4"/>
  <c r="O14" i="4"/>
  <c r="O12" i="4"/>
  <c r="O15" i="4"/>
  <c r="O16" i="4"/>
  <c r="O10" i="4"/>
  <c r="O11" i="4"/>
  <c r="AF12" i="4"/>
  <c r="AF14" i="4"/>
  <c r="E12" i="4"/>
  <c r="E14" i="4"/>
  <c r="E15" i="4"/>
  <c r="E10" i="4"/>
  <c r="E13" i="4"/>
  <c r="E16" i="4"/>
  <c r="E11" i="4"/>
  <c r="AO4" i="4"/>
  <c r="AM12" i="4"/>
  <c r="AM14" i="4"/>
  <c r="AM15" i="4"/>
  <c r="AM10" i="4"/>
  <c r="AM13" i="4"/>
  <c r="AM16" i="4"/>
  <c r="AM11" i="4"/>
  <c r="AF11" i="4"/>
  <c r="AA12" i="4"/>
  <c r="AA15" i="4"/>
  <c r="AA10" i="4"/>
  <c r="AA13" i="4"/>
  <c r="AA16" i="4"/>
  <c r="AA11" i="4"/>
  <c r="AA14" i="4"/>
  <c r="S15" i="4"/>
  <c r="S10" i="4"/>
  <c r="S13" i="4"/>
  <c r="S16" i="4"/>
  <c r="S11" i="4"/>
  <c r="S14" i="4"/>
  <c r="S12" i="4"/>
  <c r="AI11" i="4"/>
  <c r="AI13" i="4"/>
  <c r="AI14" i="4"/>
  <c r="AI12" i="4"/>
  <c r="AI15" i="4"/>
  <c r="AI10" i="4"/>
  <c r="AI16" i="4"/>
  <c r="AF16" i="4"/>
  <c r="AF13" i="4"/>
  <c r="W16" i="4"/>
  <c r="W11" i="4"/>
  <c r="W14" i="4"/>
  <c r="W12" i="4"/>
  <c r="W15" i="4"/>
  <c r="W10" i="4"/>
  <c r="W13" i="4"/>
  <c r="Q4" i="4"/>
  <c r="AK6" i="4"/>
  <c r="AK4" i="4"/>
  <c r="U6" i="4"/>
  <c r="U4" i="4"/>
  <c r="AC6" i="4"/>
  <c r="AC4" i="4"/>
  <c r="H15" i="9"/>
  <c r="M6" i="4"/>
  <c r="M4" i="4"/>
  <c r="J15" i="9"/>
  <c r="E15" i="9"/>
  <c r="D15" i="9"/>
  <c r="F15" i="9"/>
  <c r="I15" i="9" l="1"/>
  <c r="K1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宮城県</author>
    <author>スポーツ健康課</author>
  </authors>
  <commentList>
    <comment ref="B9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クラブ活動やスポーツ少年団等の所属についてご自由にお使い下さい。</t>
        </r>
      </text>
    </comment>
    <comment ref="D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X12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1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2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2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2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2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2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2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2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2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2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C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C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3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 xr:uid="{00000000-0006-0000-03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3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3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3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3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3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3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3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3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4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4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4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 xr:uid="{00000000-0006-0000-05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5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5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5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5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5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5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5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鈴木文也</author>
    <author>スポーツ健康課</author>
    <author>宮城県</author>
  </authors>
  <commentList>
    <comment ref="B9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記入例のデータは総計には含まれません。
</t>
        </r>
      </text>
    </comment>
    <comment ref="C9" authorId="1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クラブ活動やスポーツ少年団等の所属についてご自由にお使い下さい。
</t>
        </r>
      </text>
    </comment>
    <comment ref="D9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H9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R9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測定値が０の時は</t>
        </r>
        <r>
          <rPr>
            <b/>
            <sz val="9"/>
            <color indexed="10"/>
            <rFont val="ＭＳ Ｐゴシック"/>
            <family val="3"/>
            <charset val="128"/>
          </rPr>
          <t>０．１</t>
        </r>
        <r>
          <rPr>
            <b/>
            <sz val="9"/>
            <color indexed="81"/>
            <rFont val="ＭＳ Ｐゴシック"/>
            <family val="3"/>
            <charset val="128"/>
          </rPr>
          <t>と入力してください。０だと計算がストップします。</t>
        </r>
      </text>
    </comment>
    <comment ref="AP9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未測定種目があっても合計点が出ます。
</t>
        </r>
      </text>
    </comment>
    <comment ref="AQ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全種目実施した者のみ評価される。</t>
        </r>
      </text>
    </comment>
    <comment ref="H10" authorId="0" shapeId="0" xr:uid="{00000000-0006-0000-06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測定値は，どの種目も欠席，見学等で測定できなかった場合は，</t>
        </r>
        <r>
          <rPr>
            <b/>
            <sz val="9"/>
            <color indexed="10"/>
            <rFont val="ＭＳ Ｐゴシック"/>
            <family val="3"/>
            <charset val="128"/>
          </rPr>
          <t>必ず空欄</t>
        </r>
        <r>
          <rPr>
            <b/>
            <sz val="9"/>
            <color indexed="81"/>
            <rFont val="ＭＳ Ｐゴシック"/>
            <family val="3"/>
            <charset val="128"/>
          </rPr>
          <t>にしてください。</t>
        </r>
      </text>
    </comment>
    <comment ref="AX12" authorId="2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X32" authorId="2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L312" authorId="1" shapeId="0" xr:uid="{00000000-0006-0000-06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P312" authorId="1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T312" authorId="1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X312" authorId="1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B312" authorId="1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F312" authorId="1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J312" authorId="1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N312" authorId="1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２点になり始めの数値</t>
        </r>
      </text>
    </comment>
    <comment ref="AP312" authorId="1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Ｄになり始めの数値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AC202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  <comment ref="AC222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全種目とも，平均値，標準偏差は小数点第２位で四捨五入して，第１位で回答してくさい。</t>
        </r>
      </text>
    </comment>
  </commentList>
</comments>
</file>

<file path=xl/sharedStrings.xml><?xml version="1.0" encoding="utf-8"?>
<sst xmlns="http://schemas.openxmlformats.org/spreadsheetml/2006/main" count="2833" uniqueCount="162">
  <si>
    <t>学校名</t>
    <rPh sb="0" eb="3">
      <t>ガッコウメイ</t>
    </rPh>
    <phoneticPr fontId="3"/>
  </si>
  <si>
    <t>欠席等で実施できなかった場合は空欄にしてください。</t>
    <rPh sb="0" eb="2">
      <t>ケッセキ</t>
    </rPh>
    <rPh sb="2" eb="3">
      <t>トウ</t>
    </rPh>
    <rPh sb="4" eb="6">
      <t>ジッシ</t>
    </rPh>
    <rPh sb="12" eb="14">
      <t>バアイ</t>
    </rPh>
    <rPh sb="15" eb="17">
      <t>クウラン</t>
    </rPh>
    <phoneticPr fontId="3"/>
  </si>
  <si>
    <t>身　　長  cm</t>
    <rPh sb="0" eb="1">
      <t>ミ</t>
    </rPh>
    <rPh sb="3" eb="4">
      <t>チョウ</t>
    </rPh>
    <phoneticPr fontId="3"/>
  </si>
  <si>
    <t>体　　重  kg</t>
    <rPh sb="0" eb="1">
      <t>カラダ</t>
    </rPh>
    <rPh sb="3" eb="4">
      <t>ジュウ</t>
    </rPh>
    <phoneticPr fontId="3"/>
  </si>
  <si>
    <t>NO．１　握　　力　ｋｇ</t>
    <rPh sb="5" eb="9">
      <t>アクリョク</t>
    </rPh>
    <phoneticPr fontId="3"/>
  </si>
  <si>
    <t>NO．２　上体起こし　回</t>
    <rPh sb="5" eb="7">
      <t>ジョウタイ</t>
    </rPh>
    <rPh sb="7" eb="8">
      <t>オ</t>
    </rPh>
    <rPh sb="11" eb="12">
      <t>カイ</t>
    </rPh>
    <phoneticPr fontId="3"/>
  </si>
  <si>
    <t>NO．３　長座体前屈　cm</t>
    <rPh sb="5" eb="7">
      <t>チョウザ</t>
    </rPh>
    <rPh sb="7" eb="10">
      <t>タイゼンクツ</t>
    </rPh>
    <phoneticPr fontId="3"/>
  </si>
  <si>
    <t>NO．５　20mシャトルラン　回</t>
    <rPh sb="15" eb="16">
      <t>カイ</t>
    </rPh>
    <phoneticPr fontId="3"/>
  </si>
  <si>
    <t>Ａ判定</t>
    <rPh sb="1" eb="3">
      <t>ハンテイ</t>
    </rPh>
    <phoneticPr fontId="3"/>
  </si>
  <si>
    <t>人</t>
    <rPh sb="0" eb="1">
      <t>ニン</t>
    </rPh>
    <phoneticPr fontId="3"/>
  </si>
  <si>
    <t>標本数</t>
    <rPh sb="0" eb="2">
      <t>ヒョウホン</t>
    </rPh>
    <rPh sb="2" eb="3">
      <t>スウ</t>
    </rPh>
    <phoneticPr fontId="3"/>
  </si>
  <si>
    <t>県との差</t>
    <rPh sb="0" eb="1">
      <t>ケン</t>
    </rPh>
    <rPh sb="3" eb="4">
      <t>サ</t>
    </rPh>
    <phoneticPr fontId="3"/>
  </si>
  <si>
    <t>Ｂ判定</t>
    <rPh sb="1" eb="3">
      <t>ハンテイ</t>
    </rPh>
    <phoneticPr fontId="3"/>
  </si>
  <si>
    <t>Date計</t>
    <rPh sb="4" eb="5">
      <t>ケイ</t>
    </rPh>
    <phoneticPr fontId="3"/>
  </si>
  <si>
    <t>県平均</t>
    <rPh sb="0" eb="1">
      <t>ケン</t>
    </rPh>
    <rPh sb="1" eb="3">
      <t>ヘイキン</t>
    </rPh>
    <phoneticPr fontId="3"/>
  </si>
  <si>
    <t>全国平均</t>
    <rPh sb="0" eb="2">
      <t>ゼンコク</t>
    </rPh>
    <rPh sb="2" eb="4">
      <t>ヘイキン</t>
    </rPh>
    <phoneticPr fontId="3"/>
  </si>
  <si>
    <t>Ｃ判定</t>
    <rPh sb="1" eb="3">
      <t>ハンテイ</t>
    </rPh>
    <phoneticPr fontId="3"/>
  </si>
  <si>
    <t>平均値</t>
    <rPh sb="0" eb="2">
      <t>ヘイキン</t>
    </rPh>
    <rPh sb="2" eb="3">
      <t>チ</t>
    </rPh>
    <phoneticPr fontId="3"/>
  </si>
  <si>
    <t>全国との差</t>
    <rPh sb="0" eb="2">
      <t>ゼンコク</t>
    </rPh>
    <rPh sb="4" eb="5">
      <t>サ</t>
    </rPh>
    <phoneticPr fontId="3"/>
  </si>
  <si>
    <t>Ｄ判定</t>
    <rPh sb="1" eb="3">
      <t>ハンテイ</t>
    </rPh>
    <phoneticPr fontId="3"/>
  </si>
  <si>
    <t>標準偏差</t>
    <rPh sb="0" eb="2">
      <t>ヒョウジュン</t>
    </rPh>
    <rPh sb="2" eb="4">
      <t>ヘンサ</t>
    </rPh>
    <phoneticPr fontId="3"/>
  </si>
  <si>
    <t>Ｅ判定</t>
    <rPh sb="1" eb="3">
      <t>ハンテイ</t>
    </rPh>
    <phoneticPr fontId="3"/>
  </si>
  <si>
    <t>生徒NO</t>
    <rPh sb="0" eb="2">
      <t>セイト</t>
    </rPh>
    <phoneticPr fontId="3"/>
  </si>
  <si>
    <t>生徒氏名</t>
    <rPh sb="0" eb="2">
      <t>セイト</t>
    </rPh>
    <rPh sb="2" eb="4">
      <t>シメイ</t>
    </rPh>
    <phoneticPr fontId="3"/>
  </si>
  <si>
    <t>所属</t>
    <rPh sb="0" eb="2">
      <t>ショゾク</t>
    </rPh>
    <phoneticPr fontId="3"/>
  </si>
  <si>
    <t>測定値</t>
    <rPh sb="0" eb="3">
      <t>ソクテイチ</t>
    </rPh>
    <phoneticPr fontId="3"/>
  </si>
  <si>
    <t>偏差値</t>
    <rPh sb="0" eb="3">
      <t>ヘンサチ</t>
    </rPh>
    <phoneticPr fontId="3"/>
  </si>
  <si>
    <t>順位</t>
    <rPh sb="0" eb="2">
      <t>ジュンイ</t>
    </rPh>
    <phoneticPr fontId="3"/>
  </si>
  <si>
    <t>得点</t>
    <rPh sb="0" eb="2">
      <t>トクテン</t>
    </rPh>
    <phoneticPr fontId="3"/>
  </si>
  <si>
    <t>総合得点</t>
    <rPh sb="0" eb="2">
      <t>ソウゴウ</t>
    </rPh>
    <rPh sb="2" eb="4">
      <t>トクテン</t>
    </rPh>
    <phoneticPr fontId="3"/>
  </si>
  <si>
    <t>総合評価</t>
    <rPh sb="0" eb="2">
      <t>ソウゴウ</t>
    </rPh>
    <rPh sb="2" eb="4">
      <t>ヒョウカ</t>
    </rPh>
    <phoneticPr fontId="3"/>
  </si>
  <si>
    <t>例1101</t>
    <rPh sb="0" eb="1">
      <t>レイ</t>
    </rPh>
    <phoneticPr fontId="3"/>
  </si>
  <si>
    <t>宮城萩子</t>
    <rPh sb="0" eb="2">
      <t>ミヤギ</t>
    </rPh>
    <rPh sb="2" eb="3">
      <t>ハギ</t>
    </rPh>
    <rPh sb="3" eb="4">
      <t>コ</t>
    </rPh>
    <phoneticPr fontId="3"/>
  </si>
  <si>
    <t>卓球スポ少</t>
    <rPh sb="0" eb="2">
      <t>タッキュウ</t>
    </rPh>
    <rPh sb="4" eb="5">
      <t>ショウ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</si>
  <si>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</si>
  <si>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</si>
  <si>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ｿﾌﾄﾎﾞｰﾙ投げ（ｍ）</t>
    <rPh sb="7" eb="8">
      <t>ナ</t>
    </rPh>
    <phoneticPr fontId="3"/>
  </si>
  <si>
    <t>長座体前屈
（㎝）</t>
    <rPh sb="0" eb="2">
      <t>チョウザ</t>
    </rPh>
    <rPh sb="2" eb="3">
      <t>タイ</t>
    </rPh>
    <rPh sb="3" eb="5">
      <t>ゼンクツ</t>
    </rPh>
    <phoneticPr fontId="3"/>
  </si>
  <si>
    <t>上体起こし
（回）</t>
    <rPh sb="0" eb="2">
      <t>ジョウタイオコ</t>
    </rPh>
    <rPh sb="2" eb="3">
      <t>オ</t>
    </rPh>
    <rPh sb="7" eb="8">
      <t>カイ</t>
    </rPh>
    <phoneticPr fontId="3"/>
  </si>
  <si>
    <t>50ｍ走
（秒）</t>
    <rPh sb="3" eb="4">
      <t>ソウ</t>
    </rPh>
    <rPh sb="6" eb="7">
      <t>ビョウ</t>
    </rPh>
    <phoneticPr fontId="3"/>
  </si>
  <si>
    <t>２0ｍｼｬﾄﾙ
ﾗﾝ（回）</t>
    <rPh sb="11" eb="12">
      <t>カイ</t>
    </rPh>
    <phoneticPr fontId="3"/>
  </si>
  <si>
    <t>あなたの体力・運動能力調査の結果</t>
    <rPh sb="4" eb="6">
      <t>タイリョク</t>
    </rPh>
    <rPh sb="7" eb="9">
      <t>ウンドウ</t>
    </rPh>
    <rPh sb="9" eb="11">
      <t>ノウリョク</t>
    </rPh>
    <rPh sb="11" eb="13">
      <t>チョウサ</t>
    </rPh>
    <rPh sb="14" eb="16">
      <t>ケッカ</t>
    </rPh>
    <phoneticPr fontId="3"/>
  </si>
  <si>
    <t>出席番号</t>
    <rPh sb="0" eb="2">
      <t>シュッセキ</t>
    </rPh>
    <rPh sb="2" eb="4">
      <t>バンゴウ</t>
    </rPh>
    <phoneticPr fontId="3"/>
  </si>
  <si>
    <t>名前</t>
    <rPh sb="0" eb="2">
      <t>ナマエ</t>
    </rPh>
    <phoneticPr fontId="3"/>
  </si>
  <si>
    <t>記録</t>
    <rPh sb="0" eb="2">
      <t>キロク</t>
    </rPh>
    <phoneticPr fontId="3"/>
  </si>
  <si>
    <t>あなたの総合判定</t>
    <rPh sb="4" eb="6">
      <t>ソウゴウ</t>
    </rPh>
    <rPh sb="6" eb="8">
      <t>ハンテイ</t>
    </rPh>
    <phoneticPr fontId="3"/>
  </si>
  <si>
    <t>NO．１　　握力（㎏）</t>
    <rPh sb="6" eb="8">
      <t>アクリョク</t>
    </rPh>
    <phoneticPr fontId="3"/>
  </si>
  <si>
    <t>NO．２　上体起こし（回）</t>
    <rPh sb="5" eb="7">
      <t>ジョウタイオコ</t>
    </rPh>
    <rPh sb="7" eb="8">
      <t>オ</t>
    </rPh>
    <rPh sb="11" eb="12">
      <t>カイ</t>
    </rPh>
    <phoneticPr fontId="3"/>
  </si>
  <si>
    <t>NO.３　　長座体前屈（㎝）</t>
    <rPh sb="6" eb="8">
      <t>チョウザ</t>
    </rPh>
    <rPh sb="8" eb="9">
      <t>タイ</t>
    </rPh>
    <rPh sb="9" eb="11">
      <t>ゼンクツ</t>
    </rPh>
    <phoneticPr fontId="3"/>
  </si>
  <si>
    <t>NO.４　　反復横跳び（点）</t>
    <rPh sb="6" eb="8">
      <t>ハンプク</t>
    </rPh>
    <rPh sb="8" eb="10">
      <t>ヨコト</t>
    </rPh>
    <rPh sb="12" eb="13">
      <t>テン</t>
    </rPh>
    <phoneticPr fontId="3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</si>
  <si>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3"/>
  </si>
  <si>
    <t>NO.６　　５０ｍ走（秒）</t>
    <rPh sb="9" eb="10">
      <t>ソウ</t>
    </rPh>
    <rPh sb="11" eb="12">
      <t>ビョウ</t>
    </rPh>
    <phoneticPr fontId="3"/>
  </si>
  <si>
    <t>NO.７　　立ち幅跳び(cm)</t>
    <rPh sb="6" eb="7">
      <t>タ</t>
    </rPh>
    <rPh sb="8" eb="10">
      <t>ハバト</t>
    </rPh>
    <phoneticPr fontId="3"/>
  </si>
  <si>
    <t>NO.８　ソフトボール投げ（ｍ）</t>
    <rPh sb="11" eb="12">
      <t>ナ</t>
    </rPh>
    <phoneticPr fontId="3"/>
  </si>
  <si>
    <t>平均値</t>
    <rPh sb="0" eb="3">
      <t>ヘイキンチ</t>
    </rPh>
    <phoneticPr fontId="3"/>
  </si>
  <si>
    <t>小学校２年男子</t>
    <rPh sb="0" eb="3">
      <t>ショウガッコウ</t>
    </rPh>
    <rPh sb="4" eb="5">
      <t>ネン</t>
    </rPh>
    <rPh sb="5" eb="7">
      <t>ダンシ</t>
    </rPh>
    <phoneticPr fontId="3"/>
  </si>
  <si>
    <t>小学校３年男子</t>
    <rPh sb="0" eb="3">
      <t>ショウガッコウ</t>
    </rPh>
    <rPh sb="4" eb="5">
      <t>ネン</t>
    </rPh>
    <rPh sb="5" eb="7">
      <t>ダンシ</t>
    </rPh>
    <phoneticPr fontId="3"/>
  </si>
  <si>
    <t>小学校４年男子</t>
    <rPh sb="0" eb="3">
      <t>ショウガッコウ</t>
    </rPh>
    <rPh sb="4" eb="5">
      <t>ネン</t>
    </rPh>
    <rPh sb="5" eb="7">
      <t>ダンシ</t>
    </rPh>
    <phoneticPr fontId="3"/>
  </si>
  <si>
    <t>小学校５年男子</t>
    <rPh sb="0" eb="3">
      <t>ショウガッコウ</t>
    </rPh>
    <rPh sb="4" eb="5">
      <t>ネン</t>
    </rPh>
    <rPh sb="5" eb="7">
      <t>ダンシ</t>
    </rPh>
    <phoneticPr fontId="3"/>
  </si>
  <si>
    <t>小学校６年男子</t>
    <rPh sb="0" eb="3">
      <t>ショウガッコウ</t>
    </rPh>
    <rPh sb="4" eb="5">
      <t>ネン</t>
    </rPh>
    <rPh sb="5" eb="7">
      <t>ダンシ</t>
    </rPh>
    <phoneticPr fontId="3"/>
  </si>
  <si>
    <t>小学校１年女子</t>
    <rPh sb="0" eb="3">
      <t>ショウガッコウ</t>
    </rPh>
    <rPh sb="4" eb="5">
      <t>ネン</t>
    </rPh>
    <rPh sb="5" eb="7">
      <t>ジョシ</t>
    </rPh>
    <phoneticPr fontId="3"/>
  </si>
  <si>
    <t>小学校２年女子</t>
    <rPh sb="0" eb="3">
      <t>ショウガッコウ</t>
    </rPh>
    <rPh sb="4" eb="5">
      <t>ネン</t>
    </rPh>
    <rPh sb="5" eb="7">
      <t>ジョシ</t>
    </rPh>
    <phoneticPr fontId="3"/>
  </si>
  <si>
    <t>小学校３年女子</t>
    <rPh sb="0" eb="3">
      <t>ショウガッコウ</t>
    </rPh>
    <rPh sb="4" eb="5">
      <t>ネン</t>
    </rPh>
    <rPh sb="5" eb="7">
      <t>ジョシ</t>
    </rPh>
    <phoneticPr fontId="3"/>
  </si>
  <si>
    <t>小学校４年女子</t>
    <rPh sb="0" eb="3">
      <t>ショウガッコウ</t>
    </rPh>
    <rPh sb="4" eb="5">
      <t>ネン</t>
    </rPh>
    <rPh sb="5" eb="7">
      <t>ジョシ</t>
    </rPh>
    <phoneticPr fontId="3"/>
  </si>
  <si>
    <t>小学校５年女子</t>
    <rPh sb="0" eb="3">
      <t>ショウガッコウ</t>
    </rPh>
    <rPh sb="4" eb="5">
      <t>ネン</t>
    </rPh>
    <rPh sb="5" eb="7">
      <t>ジョシ</t>
    </rPh>
    <phoneticPr fontId="3"/>
  </si>
  <si>
    <t>小学校６年女子</t>
    <rPh sb="0" eb="3">
      <t>ショウガッコウ</t>
    </rPh>
    <rPh sb="4" eb="5">
      <t>ネン</t>
    </rPh>
    <rPh sb="5" eb="7">
      <t>ジョシ</t>
    </rPh>
    <phoneticPr fontId="3"/>
  </si>
  <si>
    <t>体力・運動能力個人プロフィールカード</t>
    <rPh sb="0" eb="2">
      <t>タイリョク</t>
    </rPh>
    <rPh sb="3" eb="5">
      <t>ウンドウ</t>
    </rPh>
    <rPh sb="5" eb="7">
      <t>ノウリョク</t>
    </rPh>
    <rPh sb="7" eb="9">
      <t>コジン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</si>
  <si>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</si>
  <si>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</si>
  <si>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</si>
  <si>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</si>
  <si>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</si>
  <si>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</si>
  <si>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</si>
  <si>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</si>
  <si>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</si>
  <si>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</si>
  <si>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</si>
  <si>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 xml:space="preserve">          あなたの体力・運動能力調査</t>
    <phoneticPr fontId="3"/>
  </si>
  <si>
    <t>私たちの学校の体力・運動能力調査結果</t>
    <rPh sb="0" eb="1">
      <t>ワタシ</t>
    </rPh>
    <rPh sb="4" eb="6">
      <t>ガッコウ</t>
    </rPh>
    <rPh sb="7" eb="9">
      <t>タイリョク</t>
    </rPh>
    <rPh sb="10" eb="12">
      <t>ウンドウ</t>
    </rPh>
    <rPh sb="12" eb="14">
      <t>ノウリョク</t>
    </rPh>
    <rPh sb="14" eb="16">
      <t>チョウサ</t>
    </rPh>
    <rPh sb="16" eb="18">
      <t>ケッカ</t>
    </rPh>
    <phoneticPr fontId="3"/>
  </si>
  <si>
    <t>このファイルの使い方</t>
    <rPh sb="7" eb="8">
      <t>ツカ</t>
    </rPh>
    <rPh sb="9" eb="10">
      <t>カタ</t>
    </rPh>
    <phoneticPr fontId="3"/>
  </si>
  <si>
    <t>校種</t>
    <rPh sb="0" eb="1">
      <t>コウ</t>
    </rPh>
    <rPh sb="1" eb="2">
      <t>タネ</t>
    </rPh>
    <phoneticPr fontId="3"/>
  </si>
  <si>
    <t>　　　→全国平均、県平均、学校の平均が表示されます。</t>
    <rPh sb="4" eb="6">
      <t>ゼンコク</t>
    </rPh>
    <rPh sb="6" eb="8">
      <t>ヘイキン</t>
    </rPh>
    <rPh sb="9" eb="10">
      <t>ケン</t>
    </rPh>
    <rPh sb="10" eb="12">
      <t>ヘイキン</t>
    </rPh>
    <rPh sb="13" eb="15">
      <t>ガッコウ</t>
    </rPh>
    <rPh sb="16" eb="18">
      <t>ヘイキン</t>
    </rPh>
    <rPh sb="19" eb="21">
      <t>ヒョウジ</t>
    </rPh>
    <phoneticPr fontId="3"/>
  </si>
  <si>
    <t>（２）データに入力してある出席番号を入力して下さい。</t>
    <rPh sb="7" eb="9">
      <t>ニュウリョク</t>
    </rPh>
    <rPh sb="13" eb="15">
      <t>シュッセキ</t>
    </rPh>
    <rPh sb="15" eb="17">
      <t>バンゴウ</t>
    </rPh>
    <rPh sb="18" eb="20">
      <t>ニュウリョク</t>
    </rPh>
    <rPh sb="22" eb="23">
      <t>クダ</t>
    </rPh>
    <phoneticPr fontId="3"/>
  </si>
  <si>
    <t>　　　→入力整理番号の児童のデータ及びグラフが表示されます。</t>
    <rPh sb="4" eb="6">
      <t>ニュウリョク</t>
    </rPh>
    <rPh sb="6" eb="8">
      <t>セイリ</t>
    </rPh>
    <rPh sb="8" eb="10">
      <t>バンゴウ</t>
    </rPh>
    <rPh sb="11" eb="13">
      <t>ジドウ</t>
    </rPh>
    <rPh sb="17" eb="18">
      <t>オヨ</t>
    </rPh>
    <rPh sb="23" eb="25">
      <t>ヒョウジ</t>
    </rPh>
    <phoneticPr fontId="3"/>
  </si>
  <si>
    <t>入力が終わったら準備完了です。</t>
    <rPh sb="0" eb="2">
      <t>ニュウリョク</t>
    </rPh>
    <rPh sb="3" eb="4">
      <t>オ</t>
    </rPh>
    <rPh sb="8" eb="10">
      <t>ジュンビ</t>
    </rPh>
    <rPh sb="10" eb="12">
      <t>カンリョウ</t>
    </rPh>
    <phoneticPr fontId="3"/>
  </si>
  <si>
    <t>★児童生徒個人の結果を個表にして印刷したい場合。</t>
    <rPh sb="1" eb="3">
      <t>ジドウ</t>
    </rPh>
    <rPh sb="3" eb="5">
      <t>セイト</t>
    </rPh>
    <rPh sb="5" eb="7">
      <t>コジン</t>
    </rPh>
    <rPh sb="8" eb="10">
      <t>ケッカ</t>
    </rPh>
    <rPh sb="11" eb="12">
      <t>コ</t>
    </rPh>
    <rPh sb="12" eb="13">
      <t>ヒョウ</t>
    </rPh>
    <rPh sb="16" eb="18">
      <t>インサツ</t>
    </rPh>
    <rPh sb="21" eb="23">
      <t>バアイ</t>
    </rPh>
    <phoneticPr fontId="3"/>
  </si>
  <si>
    <r>
      <t>この部分を</t>
    </r>
    <r>
      <rPr>
        <sz val="9"/>
        <color indexed="10"/>
        <rFont val="HG丸ｺﾞｼｯｸM-PRO"/>
        <family val="3"/>
        <charset val="128"/>
      </rPr>
      <t>右クリック</t>
    </r>
    <r>
      <rPr>
        <sz val="9"/>
        <rFont val="HG丸ｺﾞｼｯｸM-PRO"/>
        <family val="3"/>
        <charset val="128"/>
      </rPr>
      <t>して、「コピー」を選択して、貼り付けて下さい。</t>
    </r>
    <rPh sb="2" eb="4">
      <t>ブブン</t>
    </rPh>
    <rPh sb="5" eb="6">
      <t>ミギ</t>
    </rPh>
    <rPh sb="19" eb="21">
      <t>センタク</t>
    </rPh>
    <rPh sb="24" eb="25">
      <t>ハ</t>
    </rPh>
    <rPh sb="26" eb="27">
      <t>ツ</t>
    </rPh>
    <rPh sb="29" eb="30">
      <t>クダ</t>
    </rPh>
    <phoneticPr fontId="3"/>
  </si>
  <si>
    <t>　　　　　　　　　自分の体力アップの目標を作ろう</t>
    <rPh sb="9" eb="11">
      <t>ジブン</t>
    </rPh>
    <rPh sb="12" eb="14">
      <t>タイリョク</t>
    </rPh>
    <rPh sb="18" eb="20">
      <t>モクヒョウ</t>
    </rPh>
    <rPh sb="21" eb="22">
      <t>ツク</t>
    </rPh>
    <phoneticPr fontId="3"/>
  </si>
  <si>
    <t>握力　　（㎏）</t>
    <rPh sb="0" eb="2">
      <t>アクリョク</t>
    </rPh>
    <phoneticPr fontId="3"/>
  </si>
  <si>
    <t>反復横とび
（点）</t>
    <rPh sb="0" eb="2">
      <t>ハンプク</t>
    </rPh>
    <rPh sb="2" eb="3">
      <t>ヨコ</t>
    </rPh>
    <rPh sb="7" eb="8">
      <t>テン</t>
    </rPh>
    <phoneticPr fontId="3"/>
  </si>
  <si>
    <t>立ち幅とび
(cm)</t>
    <rPh sb="0" eb="1">
      <t>タ</t>
    </rPh>
    <rPh sb="2" eb="3">
      <t>ハバ</t>
    </rPh>
    <phoneticPr fontId="3"/>
  </si>
  <si>
    <t>A</t>
    <phoneticPr fontId="3"/>
  </si>
  <si>
    <t>NO．４　反復横とび　点</t>
    <rPh sb="5" eb="7">
      <t>ハンプク</t>
    </rPh>
    <rPh sb="7" eb="8">
      <t>ヨコ</t>
    </rPh>
    <rPh sb="11" eb="12">
      <t>テン</t>
    </rPh>
    <phoneticPr fontId="3"/>
  </si>
  <si>
    <r>
      <t>NO．６　５０ｍ走　　秒</t>
    </r>
    <r>
      <rPr>
        <sz val="8"/>
        <rFont val="HGPｺﾞｼｯｸM"/>
        <family val="3"/>
        <charset val="128"/>
      </rPr>
      <t>（1/10未満切り上げ）</t>
    </r>
    <rPh sb="8" eb="9">
      <t>ソウ</t>
    </rPh>
    <rPh sb="11" eb="12">
      <t>ビョウ</t>
    </rPh>
    <rPh sb="17" eb="19">
      <t>ミマン</t>
    </rPh>
    <rPh sb="19" eb="20">
      <t>キ</t>
    </rPh>
    <rPh sb="21" eb="22">
      <t>ア</t>
    </rPh>
    <phoneticPr fontId="3"/>
  </si>
  <si>
    <t>NO．７　立ち幅とび　cm</t>
    <rPh sb="5" eb="6">
      <t>タ</t>
    </rPh>
    <rPh sb="7" eb="8">
      <t>ハバ</t>
    </rPh>
    <phoneticPr fontId="3"/>
  </si>
  <si>
    <r>
      <t>NO．８　ｿﾌﾄﾎﾞｰﾙ投げ　ｍ</t>
    </r>
    <r>
      <rPr>
        <sz val="8"/>
        <rFont val="HGPｺﾞｼｯｸM"/>
        <family val="3"/>
        <charset val="128"/>
      </rPr>
      <t>(m未満切り捨て)</t>
    </r>
    <rPh sb="12" eb="13">
      <t>ナ</t>
    </rPh>
    <rPh sb="18" eb="20">
      <t>ミマン</t>
    </rPh>
    <rPh sb="20" eb="21">
      <t>キ</t>
    </rPh>
    <rPh sb="22" eb="23">
      <t>ス</t>
    </rPh>
    <phoneticPr fontId="3"/>
  </si>
  <si>
    <t>小学校１年男子</t>
    <rPh sb="0" eb="3">
      <t>ショウガッコウ</t>
    </rPh>
    <rPh sb="5" eb="7">
      <t>ダンシ</t>
    </rPh>
    <phoneticPr fontId="3"/>
  </si>
  <si>
    <r>
      <t>１　教育庁保健体育安全課のホームページから、</t>
    </r>
    <r>
      <rPr>
        <b/>
        <sz val="11"/>
        <color rgb="FFFF0000"/>
        <rFont val="HG丸ｺﾞｼｯｸM-PRO"/>
        <family val="3"/>
        <charset val="128"/>
      </rPr>
      <t>個別データ集計ファイル（</t>
    </r>
    <r>
      <rPr>
        <b/>
        <sz val="11"/>
        <color indexed="10"/>
        <rFont val="HG丸ｺﾞｼｯｸM-PRO"/>
        <family val="3"/>
        <charset val="128"/>
      </rPr>
      <t>体力・運動能力調査集計自動計算表）</t>
    </r>
    <r>
      <rPr>
        <b/>
        <sz val="11"/>
        <rFont val="HG丸ｺﾞｼｯｸM-PRO"/>
        <family val="3"/>
        <charset val="128"/>
      </rPr>
      <t>をダウンロード</t>
    </r>
    <rPh sb="2" eb="5">
      <t>キョウイクチョウ</t>
    </rPh>
    <rPh sb="5" eb="7">
      <t>ホケン</t>
    </rPh>
    <rPh sb="7" eb="9">
      <t>タイイク</t>
    </rPh>
    <rPh sb="9" eb="11">
      <t>アンゼン</t>
    </rPh>
    <rPh sb="11" eb="12">
      <t>カ</t>
    </rPh>
    <rPh sb="22" eb="24">
      <t>コベツ</t>
    </rPh>
    <rPh sb="27" eb="29">
      <t>シュウケイ</t>
    </rPh>
    <phoneticPr fontId="3"/>
  </si>
  <si>
    <t>　　してください。</t>
    <phoneticPr fontId="3"/>
  </si>
  <si>
    <t>２　各学年男女別シートに測定結果を入力して下さい。</t>
    <rPh sb="2" eb="3">
      <t>カク</t>
    </rPh>
    <rPh sb="3" eb="5">
      <t>ガクネン</t>
    </rPh>
    <rPh sb="5" eb="7">
      <t>ダンジョ</t>
    </rPh>
    <rPh sb="7" eb="8">
      <t>ベツ</t>
    </rPh>
    <rPh sb="12" eb="14">
      <t>ソクテイ</t>
    </rPh>
    <rPh sb="14" eb="16">
      <t>ケッカ</t>
    </rPh>
    <rPh sb="17" eb="19">
      <t>ニュウリョク</t>
    </rPh>
    <rPh sb="21" eb="22">
      <t>クダ</t>
    </rPh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</si>
  <si>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</si>
  <si>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</si>
  <si>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5">
      <t>タイゼンクツ</t>
    </rPh>
    <phoneticPr fontId="3"/>
  </si>
  <si>
    <t>反復横跳び</t>
    <rPh sb="0" eb="2">
      <t>ハンプク</t>
    </rPh>
    <rPh sb="2" eb="4">
      <t>ヨコト</t>
    </rPh>
    <phoneticPr fontId="3"/>
  </si>
  <si>
    <t>20mｼｬﾄﾙﾗﾝ</t>
    <phoneticPr fontId="3"/>
  </si>
  <si>
    <t>50m走</t>
    <rPh sb="3" eb="4">
      <t>ソウ</t>
    </rPh>
    <phoneticPr fontId="3"/>
  </si>
  <si>
    <t>立ち幅跳び</t>
    <rPh sb="0" eb="1">
      <t>タ</t>
    </rPh>
    <rPh sb="2" eb="4">
      <t>ハバト</t>
    </rPh>
    <phoneticPr fontId="3"/>
  </si>
  <si>
    <t>ｿﾌﾄﾎﾞｰﾙ投げ</t>
    <rPh sb="7" eb="8">
      <t>ナ</t>
    </rPh>
    <phoneticPr fontId="3"/>
  </si>
  <si>
    <t>判定</t>
    <rPh sb="0" eb="2">
      <t>ハンテイ</t>
    </rPh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</si>
  <si>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</si>
  <si>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</si>
  <si>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</si>
  <si>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</si>
  <si>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</si>
  <si>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（１）学年をプルダウンメニューにより指定して下さい。</t>
    <rPh sb="3" eb="5">
      <t>ガクネン</t>
    </rPh>
    <rPh sb="18" eb="20">
      <t>シテイ</t>
    </rPh>
    <rPh sb="22" eb="23">
      <t>クダ</t>
    </rPh>
    <phoneticPr fontId="3"/>
  </si>
  <si>
    <r>
      <t>４　</t>
    </r>
    <r>
      <rPr>
        <b/>
        <sz val="11"/>
        <color indexed="52"/>
        <rFont val="HG丸ｺﾞｼｯｸM-PRO"/>
        <family val="3"/>
        <charset val="128"/>
      </rPr>
      <t>『グラフ（学年・男女別）』</t>
    </r>
    <r>
      <rPr>
        <b/>
        <sz val="11"/>
        <rFont val="HG丸ｺﾞｼｯｸM-PRO"/>
        <family val="3"/>
        <charset val="128"/>
      </rPr>
      <t>シートを開き、下記の要領で必要事項を入力して下さい。</t>
    </r>
    <rPh sb="7" eb="9">
      <t>ガクネン</t>
    </rPh>
    <rPh sb="10" eb="12">
      <t>ダンジョ</t>
    </rPh>
    <rPh sb="12" eb="13">
      <t>ベツ</t>
    </rPh>
    <rPh sb="19" eb="20">
      <t>ヒラ</t>
    </rPh>
    <rPh sb="22" eb="24">
      <t>カキ</t>
    </rPh>
    <rPh sb="25" eb="27">
      <t>ヨウリョウ</t>
    </rPh>
    <rPh sb="28" eb="30">
      <t>ヒツヨウ</t>
    </rPh>
    <rPh sb="30" eb="32">
      <t>ジコウ</t>
    </rPh>
    <rPh sb="33" eb="35">
      <t>ニュウリョク</t>
    </rPh>
    <rPh sb="37" eb="38">
      <t>クダ</t>
    </rPh>
    <phoneticPr fontId="3"/>
  </si>
  <si>
    <r>
      <t>３　入力が終了したら、シートすべてを</t>
    </r>
    <r>
      <rPr>
        <b/>
        <sz val="11"/>
        <color indexed="10"/>
        <rFont val="HG丸ｺﾞｼｯｸM-PRO"/>
        <family val="3"/>
        <charset val="128"/>
      </rPr>
      <t>『各学年男女別データシート』</t>
    </r>
    <r>
      <rPr>
        <b/>
        <sz val="11"/>
        <rFont val="HG丸ｺﾞｼｯｸM-PRO"/>
        <family val="3"/>
        <charset val="128"/>
      </rPr>
      <t>に貼り付けて下さい。</t>
    </r>
    <rPh sb="2" eb="4">
      <t>ニュウリョク</t>
    </rPh>
    <rPh sb="5" eb="7">
      <t>シュウリョウ</t>
    </rPh>
    <rPh sb="33" eb="34">
      <t>ハ</t>
    </rPh>
    <rPh sb="35" eb="36">
      <t>ツ</t>
    </rPh>
    <rPh sb="38" eb="39">
      <t>クダ</t>
    </rPh>
    <phoneticPr fontId="3"/>
  </si>
  <si>
    <t>区　分</t>
  </si>
  <si>
    <t>身　長　（ｃｍ）</t>
  </si>
  <si>
    <t>体　重　（ｋｇ）</t>
  </si>
  <si>
    <t>宮城県</t>
  </si>
  <si>
    <t>全　国</t>
  </si>
  <si>
    <t>差</t>
    <phoneticPr fontId="60"/>
  </si>
  <si>
    <t>順位</t>
    <phoneticPr fontId="60"/>
  </si>
  <si>
    <t>男　　　子</t>
    <rPh sb="0" eb="1">
      <t>オトコ</t>
    </rPh>
    <rPh sb="4" eb="5">
      <t>コ</t>
    </rPh>
    <phoneticPr fontId="60"/>
  </si>
  <si>
    <t>小学校</t>
    <rPh sb="0" eb="3">
      <t>ショウガッコウ</t>
    </rPh>
    <phoneticPr fontId="60"/>
  </si>
  <si>
    <t>１年生</t>
  </si>
  <si>
    <t>６歳</t>
  </si>
  <si>
    <t>２年生</t>
  </si>
  <si>
    <t>７歳</t>
  </si>
  <si>
    <t>３年生</t>
  </si>
  <si>
    <t>８歳</t>
  </si>
  <si>
    <t>４年生</t>
  </si>
  <si>
    <t>９歳</t>
  </si>
  <si>
    <t>５年生</t>
  </si>
  <si>
    <t>10歳</t>
  </si>
  <si>
    <t>６年生</t>
  </si>
  <si>
    <t>11歳</t>
  </si>
  <si>
    <t>中学校</t>
    <rPh sb="0" eb="3">
      <t>チュウガッコウ</t>
    </rPh>
    <phoneticPr fontId="60"/>
  </si>
  <si>
    <t>12歳</t>
  </si>
  <si>
    <t>13歳</t>
  </si>
  <si>
    <t>14歳</t>
  </si>
  <si>
    <t>高等学校</t>
    <rPh sb="0" eb="4">
      <t>コウトウガッコウ</t>
    </rPh>
    <phoneticPr fontId="60"/>
  </si>
  <si>
    <t>15歳</t>
  </si>
  <si>
    <t>16歳</t>
  </si>
  <si>
    <t>17歳</t>
  </si>
  <si>
    <t>女　　　子</t>
    <rPh sb="0" eb="1">
      <t>オンナ</t>
    </rPh>
    <rPh sb="4" eb="5">
      <t>コ</t>
    </rPh>
    <phoneticPr fontId="60"/>
  </si>
  <si>
    <t>令和５年度　全国体力・運動能力調査結果（文部科学省）</t>
    <rPh sb="0" eb="2">
      <t>レイワ</t>
    </rPh>
    <rPh sb="3" eb="5">
      <t>ネンド</t>
    </rPh>
    <rPh sb="6" eb="8">
      <t>ゼンコク</t>
    </rPh>
    <rPh sb="8" eb="10">
      <t>タイリョク</t>
    </rPh>
    <rPh sb="11" eb="13">
      <t>ウンドウ</t>
    </rPh>
    <rPh sb="13" eb="15">
      <t>ノウリョク</t>
    </rPh>
    <rPh sb="15" eb="17">
      <t>チョウサ</t>
    </rPh>
    <rPh sb="17" eb="19">
      <t>ケッカ</t>
    </rPh>
    <rPh sb="20" eb="22">
      <t>モンブ</t>
    </rPh>
    <rPh sb="22" eb="25">
      <t>カガクショウ</t>
    </rPh>
    <phoneticPr fontId="3"/>
  </si>
  <si>
    <t>R６年１０月１７日入力</t>
    <rPh sb="2" eb="3">
      <t>ネン</t>
    </rPh>
    <rPh sb="5" eb="6">
      <t>ガツ</t>
    </rPh>
    <rPh sb="8" eb="9">
      <t>ニチ</t>
    </rPh>
    <rPh sb="9" eb="11">
      <t>ニュウリョク</t>
    </rPh>
    <phoneticPr fontId="3"/>
  </si>
  <si>
    <t>R7年10月31日入力</t>
    <rPh sb="2" eb="3">
      <t>ネン</t>
    </rPh>
    <rPh sb="5" eb="6">
      <t>ガツ</t>
    </rPh>
    <rPh sb="8" eb="9">
      <t>ニチ</t>
    </rPh>
    <rPh sb="9" eb="11">
      <t>ニュウリョク</t>
    </rPh>
    <phoneticPr fontId="3"/>
  </si>
  <si>
    <t>令和７年度　宮城県児童生徒体力・運動能力調査結果</t>
    <rPh sb="0" eb="2">
      <t>レイワ</t>
    </rPh>
    <rPh sb="3" eb="5">
      <t>ネンド</t>
    </rPh>
    <rPh sb="6" eb="9">
      <t>ミヤギケン</t>
    </rPh>
    <rPh sb="9" eb="11">
      <t>ジドウ</t>
    </rPh>
    <rPh sb="11" eb="13">
      <t>セイト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22" eb="24">
      <t>ケッカ</t>
    </rPh>
    <phoneticPr fontId="3"/>
  </si>
  <si>
    <t>R８年３月３日入力</t>
    <rPh sb="2" eb="3">
      <t>ネン</t>
    </rPh>
    <rPh sb="4" eb="5">
      <t>ガツ</t>
    </rPh>
    <rPh sb="6" eb="7">
      <t>ニチ</t>
    </rPh>
    <rPh sb="7" eb="9">
      <t>ニュウリョク</t>
    </rPh>
    <phoneticPr fontId="3"/>
  </si>
  <si>
    <t>令和７（２０２５）年度　 年齢別身長，体重の宮城県平均値及び全国平均値との比較</t>
    <rPh sb="0" eb="2">
      <t xml:space="preserve">レイワ </t>
    </rPh>
    <rPh sb="9" eb="11">
      <t xml:space="preserve">ネンド </t>
    </rPh>
    <phoneticPr fontId="60"/>
  </si>
  <si>
    <t>７年度県平均</t>
    <rPh sb="3" eb="4">
      <t>ケン</t>
    </rPh>
    <rPh sb="4" eb="6">
      <t>ヘイキン</t>
    </rPh>
    <phoneticPr fontId="3"/>
  </si>
  <si>
    <t>７年度全国平均</t>
    <phoneticPr fontId="3"/>
  </si>
  <si>
    <t>７年度</t>
    <phoneticPr fontId="3"/>
  </si>
  <si>
    <t>６年度</t>
    <phoneticPr fontId="3"/>
  </si>
  <si>
    <t>令和６年度　全国体力・運動能力調査結果（文部科学省）</t>
    <rPh sb="0" eb="2">
      <t>レイワ</t>
    </rPh>
    <rPh sb="3" eb="5">
      <t>ネンド</t>
    </rPh>
    <rPh sb="6" eb="8">
      <t>ゼンコク</t>
    </rPh>
    <rPh sb="8" eb="10">
      <t>タイリョク</t>
    </rPh>
    <rPh sb="11" eb="13">
      <t>ウンドウ</t>
    </rPh>
    <rPh sb="13" eb="15">
      <t>ノウリョク</t>
    </rPh>
    <rPh sb="15" eb="17">
      <t>チョウサ</t>
    </rPh>
    <rPh sb="17" eb="19">
      <t>ケッカ</t>
    </rPh>
    <rPh sb="20" eb="22">
      <t>モンブ</t>
    </rPh>
    <rPh sb="22" eb="25">
      <t>カガクショウ</t>
    </rPh>
    <phoneticPr fontId="3"/>
  </si>
  <si>
    <t>令和６年度全国体力・運動能力調査結果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rPh sb="16" eb="18">
      <t>ケッカ</t>
    </rPh>
    <phoneticPr fontId="3"/>
  </si>
  <si>
    <t xml:space="preserve">令和７年度宮城県児童生徒体力・運動能力調査結果 </t>
    <rPh sb="0" eb="2">
      <t>レイワ</t>
    </rPh>
    <rPh sb="3" eb="5">
      <t>ネンド</t>
    </rPh>
    <rPh sb="5" eb="8">
      <t>ミヤギケン</t>
    </rPh>
    <rPh sb="8" eb="10">
      <t>ジドウ</t>
    </rPh>
    <rPh sb="10" eb="12">
      <t>セイト</t>
    </rPh>
    <rPh sb="12" eb="14">
      <t>タイリョク</t>
    </rPh>
    <rPh sb="15" eb="17">
      <t>ウンドウ</t>
    </rPh>
    <rPh sb="17" eb="19">
      <t>ノウリョク</t>
    </rPh>
    <rPh sb="19" eb="21">
      <t>チョウサ</t>
    </rPh>
    <rPh sb="21" eb="23">
      <t>ケッカ</t>
    </rPh>
    <phoneticPr fontId="3"/>
  </si>
  <si>
    <t>R７年１０月３１日入力</t>
    <rPh sb="2" eb="3">
      <t>ネン</t>
    </rPh>
    <rPh sb="5" eb="6">
      <t>ガツ</t>
    </rPh>
    <rPh sb="8" eb="9">
      <t>ニチ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</si>
</sst>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&quot;人&quot;"/>
    <numFmt numFmtId="177" formatCode="0.0"/>
    <numFmt numFmtId="178" formatCode="0.0_ "/>
    <numFmt numFmtId="179" formatCode="0_ "/>
    <numFmt numFmtId="180" formatCode="0.0_);[Red]\(0.0\)"/>
    <numFmt numFmtId="181" formatCode="0_);[Red]\(0\)"/>
    <numFmt numFmtId="182" formatCode="0.00_);[Red]\(0.00\)"/>
    <numFmt numFmtId="183" formatCode="0.00_ "/>
  </numFmts>
  <fonts count="6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平成明朝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3"/>
      <name val="HG創英角ﾎﾟｯﾌﾟ体"/>
      <family val="3"/>
      <charset val="128"/>
    </font>
    <font>
      <sz val="16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4"/>
      <color indexed="10"/>
      <name val="HG創英角ﾎﾟｯﾌﾟ体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1"/>
      <color indexed="52"/>
      <name val="HG丸ｺﾞｼｯｸM-PRO"/>
      <family val="3"/>
      <charset val="128"/>
    </font>
    <font>
      <sz val="9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color indexed="9"/>
      <name val="HGPｺﾞｼｯｸM"/>
      <family val="3"/>
      <charset val="128"/>
    </font>
    <font>
      <b/>
      <sz val="14"/>
      <color indexed="9"/>
      <name val="HGPｺﾞｼｯｸM"/>
      <family val="3"/>
      <charset val="128"/>
    </font>
    <font>
      <b/>
      <sz val="11"/>
      <color indexed="9"/>
      <name val="HGPｺﾞｼｯｸM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indexed="17"/>
      <name val="HG創英角ﾎﾟｯﾌﾟ体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12"/>
      <name val="ヒラギノ明朝 ProN W6"/>
      <family val="1"/>
      <charset val="128"/>
    </font>
    <font>
      <sz val="6"/>
      <name val="ＭＳ Ｐゴシック"/>
      <family val="2"/>
      <charset val="128"/>
    </font>
    <font>
      <sz val="11"/>
      <name val="ヒラギノ明朝 ProN W3"/>
      <family val="1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10C7E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</fills>
  <borders count="88">
    <border>
      <left/>
      <right/>
      <top/>
      <bottom/>
      <diagonal/>
    </border>
    <border>
      <left style="thick">
        <color indexed="48"/>
      </left>
      <right/>
      <top style="thick">
        <color indexed="48"/>
      </top>
      <bottom style="thick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48"/>
      </left>
      <right style="thin">
        <color indexed="48"/>
      </right>
      <top style="thick">
        <color indexed="10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10"/>
      </top>
      <bottom style="medium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medium">
        <color indexed="64"/>
      </right>
      <top style="thick">
        <color indexed="4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thick">
        <color indexed="10"/>
      </bottom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9"/>
      </left>
      <right/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10"/>
      </bottom>
      <diagonal/>
    </border>
    <border>
      <left style="thin">
        <color indexed="48"/>
      </left>
      <right style="medium">
        <color indexed="48"/>
      </right>
      <top style="thick">
        <color indexed="10"/>
      </top>
      <bottom style="medium">
        <color indexed="48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4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1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74" applyNumberFormat="0" applyAlignment="0" applyProtection="0">
      <alignment vertical="center"/>
    </xf>
    <xf numFmtId="0" fontId="47" fillId="22" borderId="75" applyNumberFormat="0" applyAlignment="0" applyProtection="0">
      <alignment vertical="center"/>
    </xf>
    <xf numFmtId="0" fontId="48" fillId="22" borderId="74" applyNumberFormat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23" borderId="77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4" borderId="78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Protection="1">
      <alignment vertical="center"/>
      <protection locked="0"/>
    </xf>
    <xf numFmtId="177" fontId="0" fillId="6" borderId="0" xfId="0" applyNumberFormat="1" applyFill="1" applyBorder="1" applyProtection="1">
      <alignment vertical="center"/>
    </xf>
    <xf numFmtId="0" fontId="0" fillId="6" borderId="0" xfId="0" applyFill="1" applyBorder="1" applyProtection="1">
      <alignment vertical="center"/>
    </xf>
    <xf numFmtId="0" fontId="0" fillId="6" borderId="0" xfId="0" applyFill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11" fillId="3" borderId="9" xfId="0" applyFont="1" applyFill="1" applyBorder="1" applyAlignment="1" applyProtection="1">
      <alignment horizontal="right" vertical="center"/>
    </xf>
    <xf numFmtId="0" fontId="13" fillId="3" borderId="5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vertical="center"/>
    </xf>
    <xf numFmtId="0" fontId="11" fillId="3" borderId="13" xfId="0" applyFont="1" applyFill="1" applyBorder="1" applyAlignment="1" applyProtection="1">
      <alignment horizontal="right" vertical="center"/>
    </xf>
    <xf numFmtId="177" fontId="11" fillId="3" borderId="13" xfId="0" applyNumberFormat="1" applyFont="1" applyFill="1" applyBorder="1" applyAlignment="1" applyProtection="1">
      <alignment vertical="center"/>
    </xf>
    <xf numFmtId="177" fontId="11" fillId="3" borderId="5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Border="1" applyAlignment="1">
      <alignment horizontal="center" vertical="center"/>
    </xf>
    <xf numFmtId="2" fontId="15" fillId="8" borderId="0" xfId="0" applyNumberFormat="1" applyFont="1" applyFill="1" applyBorder="1" applyAlignment="1">
      <alignment horizontal="right" vertical="center"/>
    </xf>
    <xf numFmtId="0" fontId="18" fillId="8" borderId="0" xfId="0" applyFont="1" applyFill="1" applyAlignment="1">
      <alignment vertical="center"/>
    </xf>
    <xf numFmtId="0" fontId="20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18" fillId="8" borderId="0" xfId="0" applyFont="1" applyFill="1" applyAlignment="1">
      <alignment horizontal="left" vertical="center"/>
    </xf>
    <xf numFmtId="0" fontId="16" fillId="4" borderId="28" xfId="0" applyFont="1" applyFill="1" applyBorder="1" applyAlignment="1">
      <alignment horizontal="center" vertical="center"/>
    </xf>
    <xf numFmtId="179" fontId="23" fillId="4" borderId="29" xfId="0" applyNumberFormat="1" applyFont="1" applyFill="1" applyBorder="1" applyAlignment="1">
      <alignment horizontal="center" vertical="center" wrapText="1" shrinkToFit="1"/>
    </xf>
    <xf numFmtId="179" fontId="23" fillId="4" borderId="30" xfId="0" applyNumberFormat="1" applyFont="1" applyFill="1" applyBorder="1" applyAlignment="1">
      <alignment horizontal="center" vertical="center" wrapText="1" shrinkToFit="1"/>
    </xf>
    <xf numFmtId="0" fontId="22" fillId="9" borderId="25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179" fontId="23" fillId="9" borderId="31" xfId="0" applyNumberFormat="1" applyFont="1" applyFill="1" applyBorder="1" applyAlignment="1">
      <alignment horizontal="center" vertical="center" wrapText="1" shrinkToFit="1"/>
    </xf>
    <xf numFmtId="179" fontId="23" fillId="9" borderId="11" xfId="0" applyNumberFormat="1" applyFont="1" applyFill="1" applyBorder="1" applyAlignment="1">
      <alignment horizontal="center" vertical="center" wrapText="1" shrinkToFit="1"/>
    </xf>
    <xf numFmtId="179" fontId="23" fillId="9" borderId="30" xfId="0" applyNumberFormat="1" applyFont="1" applyFill="1" applyBorder="1" applyAlignment="1">
      <alignment horizontal="center" vertical="center" wrapText="1" shrinkToFit="1"/>
    </xf>
    <xf numFmtId="0" fontId="22" fillId="3" borderId="2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179" fontId="23" fillId="3" borderId="31" xfId="0" applyNumberFormat="1" applyFont="1" applyFill="1" applyBorder="1" applyAlignment="1">
      <alignment horizontal="center" vertical="center" wrapText="1" shrinkToFit="1"/>
    </xf>
    <xf numFmtId="179" fontId="23" fillId="3" borderId="11" xfId="0" applyNumberFormat="1" applyFont="1" applyFill="1" applyBorder="1" applyAlignment="1">
      <alignment horizontal="center" vertical="center" wrapText="1" shrinkToFit="1"/>
    </xf>
    <xf numFmtId="179" fontId="23" fillId="3" borderId="30" xfId="0" applyNumberFormat="1" applyFont="1" applyFill="1" applyBorder="1" applyAlignment="1">
      <alignment horizontal="center" vertical="center" wrapText="1" shrinkToFi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14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9" fontId="10" fillId="0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3" borderId="41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5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0" fontId="22" fillId="9" borderId="29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right" vertical="center"/>
    </xf>
    <xf numFmtId="0" fontId="22" fillId="8" borderId="0" xfId="0" applyFont="1" applyFill="1" applyBorder="1" applyAlignment="1">
      <alignment horizontal="center" vertical="center"/>
    </xf>
    <xf numFmtId="180" fontId="23" fillId="8" borderId="0" xfId="0" applyNumberFormat="1" applyFont="1" applyFill="1" applyBorder="1" applyAlignment="1">
      <alignment horizontal="center" vertical="center"/>
    </xf>
    <xf numFmtId="0" fontId="25" fillId="10" borderId="30" xfId="0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shrinkToFit="1"/>
    </xf>
    <xf numFmtId="0" fontId="24" fillId="0" borderId="0" xfId="0" applyFont="1" applyBorder="1" applyAlignment="1"/>
    <xf numFmtId="0" fontId="24" fillId="0" borderId="0" xfId="0" applyFont="1" applyBorder="1" applyAlignment="1">
      <alignment horizontal="left" shrinkToFit="1"/>
    </xf>
    <xf numFmtId="0" fontId="0" fillId="0" borderId="0" xfId="0" applyBorder="1">
      <alignment vertical="center"/>
    </xf>
    <xf numFmtId="180" fontId="23" fillId="4" borderId="11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179" fontId="23" fillId="7" borderId="31" xfId="0" applyNumberFormat="1" applyFont="1" applyFill="1" applyBorder="1" applyAlignment="1">
      <alignment horizontal="center" vertical="center" wrapText="1" shrinkToFit="1"/>
    </xf>
    <xf numFmtId="179" fontId="23" fillId="7" borderId="11" xfId="0" applyNumberFormat="1" applyFont="1" applyFill="1" applyBorder="1" applyAlignment="1">
      <alignment horizontal="center" vertical="center" wrapText="1" shrinkToFit="1"/>
    </xf>
    <xf numFmtId="179" fontId="23" fillId="7" borderId="30" xfId="0" applyNumberFormat="1" applyFont="1" applyFill="1" applyBorder="1" applyAlignment="1">
      <alignment horizontal="center" vertical="center" wrapText="1" shrinkToFit="1"/>
    </xf>
    <xf numFmtId="0" fontId="22" fillId="7" borderId="41" xfId="0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center" vertical="center"/>
    </xf>
    <xf numFmtId="0" fontId="26" fillId="8" borderId="0" xfId="0" applyFont="1" applyFill="1" applyAlignment="1">
      <alignment vertical="center"/>
    </xf>
    <xf numFmtId="0" fontId="22" fillId="3" borderId="0" xfId="0" applyFont="1" applyFill="1">
      <alignment vertical="center"/>
    </xf>
    <xf numFmtId="0" fontId="22" fillId="0" borderId="0" xfId="0" applyFont="1">
      <alignment vertical="center"/>
    </xf>
    <xf numFmtId="0" fontId="27" fillId="3" borderId="43" xfId="0" applyFont="1" applyFill="1" applyBorder="1">
      <alignment vertical="center"/>
    </xf>
    <xf numFmtId="0" fontId="22" fillId="3" borderId="29" xfId="0" applyFont="1" applyFill="1" applyBorder="1">
      <alignment vertical="center"/>
    </xf>
    <xf numFmtId="0" fontId="22" fillId="3" borderId="44" xfId="0" applyFont="1" applyFill="1" applyBorder="1">
      <alignment vertical="center"/>
    </xf>
    <xf numFmtId="0" fontId="28" fillId="3" borderId="0" xfId="0" applyFont="1" applyFill="1">
      <alignment vertical="center"/>
    </xf>
    <xf numFmtId="0" fontId="29" fillId="3" borderId="0" xfId="0" applyFont="1" applyFill="1">
      <alignment vertical="center"/>
    </xf>
    <xf numFmtId="0" fontId="30" fillId="3" borderId="0" xfId="0" applyFont="1" applyFill="1">
      <alignment vertical="center"/>
    </xf>
    <xf numFmtId="181" fontId="23" fillId="4" borderId="42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2" fillId="11" borderId="28" xfId="0" applyFont="1" applyFill="1" applyBorder="1">
      <alignment vertical="center"/>
    </xf>
    <xf numFmtId="0" fontId="34" fillId="2" borderId="1" xfId="0" applyFont="1" applyFill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NumberFormat="1" applyFont="1" applyFill="1" applyBorder="1" applyAlignment="1" applyProtection="1">
      <alignment horizontal="center" vertical="center"/>
    </xf>
    <xf numFmtId="176" fontId="11" fillId="3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15" borderId="11" xfId="0" applyFont="1" applyFill="1" applyBorder="1" applyAlignment="1" applyProtection="1">
      <alignment horizontal="center" vertical="center"/>
    </xf>
    <xf numFmtId="0" fontId="11" fillId="16" borderId="25" xfId="0" applyFont="1" applyFill="1" applyBorder="1" applyAlignment="1" applyProtection="1">
      <alignment horizontal="center" vertical="center"/>
    </xf>
    <xf numFmtId="0" fontId="11" fillId="17" borderId="22" xfId="0" applyFont="1" applyFill="1" applyBorder="1" applyAlignment="1" applyProtection="1">
      <alignment horizontal="center" vertical="center"/>
    </xf>
    <xf numFmtId="0" fontId="33" fillId="7" borderId="5" xfId="0" applyFont="1" applyFill="1" applyBorder="1" applyAlignment="1" applyProtection="1">
      <alignment horizontal="center" vertical="center"/>
    </xf>
    <xf numFmtId="0" fontId="33" fillId="7" borderId="26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NumberFormat="1" applyFont="1" applyFill="1" applyBorder="1" applyAlignment="1" applyProtection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</xf>
    <xf numFmtId="178" fontId="11" fillId="15" borderId="9" xfId="0" applyNumberFormat="1" applyFont="1" applyFill="1" applyBorder="1" applyAlignment="1" applyProtection="1">
      <alignment horizontal="right" vertical="center"/>
    </xf>
    <xf numFmtId="0" fontId="33" fillId="16" borderId="27" xfId="0" applyFont="1" applyFill="1" applyBorder="1" applyAlignment="1" applyProtection="1">
      <alignment horizontal="center" vertical="center"/>
    </xf>
    <xf numFmtId="0" fontId="33" fillId="17" borderId="10" xfId="0" applyFont="1" applyFill="1" applyBorder="1" applyAlignment="1" applyProtection="1">
      <alignment horizontal="center" vertical="center"/>
    </xf>
    <xf numFmtId="0" fontId="13" fillId="7" borderId="13" xfId="0" applyFont="1" applyFill="1" applyBorder="1" applyAlignment="1" applyProtection="1">
      <alignment horizontal="center" vertical="center"/>
    </xf>
    <xf numFmtId="0" fontId="13" fillId="7" borderId="15" xfId="0" applyFont="1" applyFill="1" applyBorder="1" applyAlignment="1" applyProtection="1">
      <alignment horizontal="center" vertical="center"/>
    </xf>
    <xf numFmtId="177" fontId="11" fillId="3" borderId="9" xfId="0" applyNumberFormat="1" applyFont="1" applyFill="1" applyBorder="1" applyAlignment="1" applyProtection="1">
      <alignment horizontal="right" vertical="center"/>
    </xf>
    <xf numFmtId="0" fontId="12" fillId="17" borderId="23" xfId="0" applyFont="1" applyFill="1" applyBorder="1" applyAlignment="1" applyProtection="1">
      <alignment horizontal="center" vertical="center"/>
    </xf>
    <xf numFmtId="2" fontId="11" fillId="17" borderId="10" xfId="0" applyNumberFormat="1" applyFont="1" applyFill="1" applyBorder="1" applyAlignment="1">
      <alignment vertical="center"/>
    </xf>
    <xf numFmtId="0" fontId="11" fillId="4" borderId="11" xfId="0" applyFont="1" applyFill="1" applyBorder="1" applyAlignment="1" applyProtection="1">
      <alignment horizontal="center" vertical="center" shrinkToFit="1"/>
    </xf>
    <xf numFmtId="0" fontId="11" fillId="4" borderId="12" xfId="0" applyFont="1" applyFill="1" applyBorder="1" applyAlignment="1" applyProtection="1">
      <alignment horizontal="center" vertical="center" shrinkToFit="1"/>
    </xf>
    <xf numFmtId="178" fontId="11" fillId="17" borderId="24" xfId="0" applyNumberFormat="1" applyFont="1" applyFill="1" applyBorder="1" applyAlignment="1" applyProtection="1">
      <alignment vertical="center"/>
    </xf>
    <xf numFmtId="2" fontId="11" fillId="17" borderId="14" xfId="0" applyNumberFormat="1" applyFont="1" applyFill="1" applyBorder="1" applyAlignment="1" applyProtection="1">
      <alignment vertical="center"/>
    </xf>
    <xf numFmtId="0" fontId="13" fillId="4" borderId="13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17" xfId="0" applyNumberFormat="1" applyFont="1" applyFill="1" applyBorder="1" applyAlignment="1" applyProtection="1">
      <alignment horizontal="center" vertical="center"/>
    </xf>
    <xf numFmtId="176" fontId="11" fillId="3" borderId="18" xfId="0" applyNumberFormat="1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/>
    </xf>
    <xf numFmtId="0" fontId="11" fillId="5" borderId="20" xfId="0" applyFont="1" applyFill="1" applyBorder="1" applyAlignment="1" applyProtection="1">
      <alignment horizontal="left"/>
    </xf>
    <xf numFmtId="0" fontId="11" fillId="5" borderId="20" xfId="0" applyFont="1" applyFill="1" applyBorder="1" applyProtection="1">
      <alignment vertical="center"/>
    </xf>
    <xf numFmtId="177" fontId="11" fillId="5" borderId="20" xfId="0" applyNumberFormat="1" applyFont="1" applyFill="1" applyBorder="1" applyProtection="1">
      <alignment vertical="center"/>
    </xf>
    <xf numFmtId="0" fontId="6" fillId="0" borderId="6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82" fontId="23" fillId="3" borderId="30" xfId="0" applyNumberFormat="1" applyFont="1" applyFill="1" applyBorder="1" applyAlignment="1">
      <alignment horizontal="center" vertical="center"/>
    </xf>
    <xf numFmtId="182" fontId="23" fillId="9" borderId="30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vertical="center"/>
    </xf>
    <xf numFmtId="0" fontId="55" fillId="8" borderId="0" xfId="0" applyFont="1" applyFill="1" applyAlignment="1">
      <alignment vertic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Border="1" applyProtection="1">
      <alignment vertical="center"/>
      <protection locked="0"/>
    </xf>
    <xf numFmtId="177" fontId="11" fillId="6" borderId="0" xfId="0" applyNumberFormat="1" applyFont="1" applyFill="1" applyBorder="1" applyProtection="1">
      <alignment vertical="center"/>
    </xf>
    <xf numFmtId="0" fontId="11" fillId="6" borderId="0" xfId="0" applyFont="1" applyFill="1" applyBorder="1" applyProtection="1">
      <alignment vertical="center"/>
    </xf>
    <xf numFmtId="0" fontId="11" fillId="6" borderId="0" xfId="0" applyFont="1" applyFill="1" applyProtection="1">
      <alignment vertical="center"/>
    </xf>
    <xf numFmtId="0" fontId="11" fillId="6" borderId="80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</xf>
    <xf numFmtId="0" fontId="12" fillId="9" borderId="41" xfId="0" applyFont="1" applyFill="1" applyBorder="1" applyAlignment="1" applyProtection="1">
      <alignment horizontal="center" vertical="center"/>
    </xf>
    <xf numFmtId="0" fontId="12" fillId="9" borderId="81" xfId="0" applyFont="1" applyFill="1" applyBorder="1" applyAlignment="1" applyProtection="1">
      <alignment horizontal="center" vertical="center"/>
    </xf>
    <xf numFmtId="0" fontId="12" fillId="10" borderId="41" xfId="0" applyFont="1" applyFill="1" applyBorder="1" applyAlignment="1" applyProtection="1">
      <alignment horizontal="center" vertical="center"/>
    </xf>
    <xf numFmtId="0" fontId="12" fillId="10" borderId="81" xfId="0" applyFont="1" applyFill="1" applyBorder="1" applyAlignment="1" applyProtection="1">
      <alignment horizontal="center" vertical="center"/>
    </xf>
    <xf numFmtId="0" fontId="12" fillId="4" borderId="41" xfId="0" applyFont="1" applyFill="1" applyBorder="1" applyAlignment="1" applyProtection="1">
      <alignment horizontal="center" vertical="center"/>
    </xf>
    <xf numFmtId="0" fontId="12" fillId="4" borderId="81" xfId="0" applyFont="1" applyFill="1" applyBorder="1" applyAlignment="1" applyProtection="1">
      <alignment horizontal="center" vertical="center"/>
    </xf>
    <xf numFmtId="0" fontId="12" fillId="8" borderId="41" xfId="0" applyFont="1" applyFill="1" applyBorder="1" applyAlignment="1" applyProtection="1">
      <alignment horizontal="center" vertical="center"/>
    </xf>
    <xf numFmtId="0" fontId="12" fillId="8" borderId="81" xfId="0" applyFont="1" applyFill="1" applyBorder="1" applyAlignment="1" applyProtection="1">
      <alignment horizontal="center" vertical="center"/>
    </xf>
    <xf numFmtId="0" fontId="12" fillId="7" borderId="41" xfId="0" applyFont="1" applyFill="1" applyBorder="1" applyAlignment="1" applyProtection="1">
      <alignment horizontal="center" vertical="center"/>
    </xf>
    <xf numFmtId="0" fontId="12" fillId="7" borderId="81" xfId="0" applyFont="1" applyFill="1" applyBorder="1" applyAlignment="1" applyProtection="1">
      <alignment horizontal="center" vertical="center"/>
    </xf>
    <xf numFmtId="0" fontId="12" fillId="49" borderId="41" xfId="0" applyFont="1" applyFill="1" applyBorder="1" applyAlignment="1" applyProtection="1">
      <alignment horizontal="center" vertical="center"/>
    </xf>
    <xf numFmtId="0" fontId="12" fillId="49" borderId="81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82" xfId="0" applyFont="1" applyFill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177" fontId="11" fillId="0" borderId="6" xfId="0" applyNumberFormat="1" applyFont="1" applyBorder="1" applyAlignment="1" applyProtection="1">
      <alignment horizontal="center" vertical="center"/>
    </xf>
    <xf numFmtId="0" fontId="11" fillId="50" borderId="6" xfId="0" applyFont="1" applyFill="1" applyBorder="1" applyAlignment="1" applyProtection="1">
      <alignment horizontal="center" vertical="center"/>
    </xf>
    <xf numFmtId="0" fontId="11" fillId="50" borderId="21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6" borderId="0" xfId="0" applyFill="1" applyBorder="1" applyAlignment="1" applyProtection="1">
      <alignment horizontal="center"/>
    </xf>
    <xf numFmtId="181" fontId="23" fillId="4" borderId="11" xfId="0" applyNumberFormat="1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6" borderId="80" xfId="0" applyFill="1" applyBorder="1" applyAlignment="1" applyProtection="1">
      <alignment horizontal="center"/>
    </xf>
    <xf numFmtId="183" fontId="11" fillId="16" borderId="16" xfId="0" applyNumberFormat="1" applyFont="1" applyFill="1" applyBorder="1" applyAlignment="1" applyProtection="1">
      <alignment vertical="center"/>
    </xf>
    <xf numFmtId="182" fontId="11" fillId="16" borderId="27" xfId="0" applyNumberFormat="1" applyFont="1" applyFill="1" applyBorder="1" applyAlignment="1">
      <alignment vertical="center"/>
    </xf>
    <xf numFmtId="182" fontId="11" fillId="16" borderId="16" xfId="0" applyNumberFormat="1" applyFont="1" applyFill="1" applyBorder="1" applyAlignment="1" applyProtection="1">
      <alignment vertical="center"/>
    </xf>
    <xf numFmtId="182" fontId="58" fillId="16" borderId="27" xfId="0" applyNumberFormat="1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2" fontId="0" fillId="0" borderId="33" xfId="0" applyNumberFormat="1" applyFont="1" applyBorder="1" applyAlignment="1">
      <alignment vertical="center"/>
    </xf>
    <xf numFmtId="2" fontId="0" fillId="0" borderId="34" xfId="0" applyNumberFormat="1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33" xfId="0" applyNumberFormat="1" applyBorder="1" applyAlignment="1">
      <alignment vertical="center"/>
    </xf>
    <xf numFmtId="2" fontId="0" fillId="0" borderId="34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6" xfId="0" applyFont="1" applyBorder="1" applyAlignment="1">
      <alignment vertical="center"/>
    </xf>
    <xf numFmtId="2" fontId="0" fillId="0" borderId="36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2" fontId="0" fillId="0" borderId="36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1" fontId="0" fillId="0" borderId="32" xfId="0" applyNumberFormat="1" applyFont="1" applyBorder="1" applyAlignment="1">
      <alignment horizontal="right" vertical="center"/>
    </xf>
    <xf numFmtId="2" fontId="0" fillId="0" borderId="3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1" fontId="0" fillId="0" borderId="2" xfId="0" applyNumberFormat="1" applyFont="1" applyBorder="1" applyAlignment="1">
      <alignment horizontal="right" vertical="center"/>
    </xf>
    <xf numFmtId="2" fontId="0" fillId="0" borderId="34" xfId="0" applyNumberFormat="1" applyFont="1" applyBorder="1" applyAlignment="1">
      <alignment horizontal="right" vertical="center"/>
    </xf>
    <xf numFmtId="1" fontId="0" fillId="0" borderId="35" xfId="0" applyNumberFormat="1" applyFont="1" applyBorder="1" applyAlignment="1">
      <alignment horizontal="right" vertical="center"/>
    </xf>
    <xf numFmtId="2" fontId="0" fillId="0" borderId="36" xfId="0" applyNumberFormat="1" applyFont="1" applyBorder="1" applyAlignment="1">
      <alignment horizontal="right" vertical="center"/>
    </xf>
    <xf numFmtId="2" fontId="0" fillId="0" borderId="17" xfId="0" applyNumberFormat="1" applyFont="1" applyBorder="1" applyAlignment="1">
      <alignment horizontal="right" vertical="center"/>
    </xf>
    <xf numFmtId="1" fontId="0" fillId="0" borderId="16" xfId="0" applyNumberFormat="1" applyFont="1" applyBorder="1" applyAlignment="1">
      <alignment horizontal="right" vertical="center"/>
    </xf>
    <xf numFmtId="2" fontId="0" fillId="0" borderId="14" xfId="0" applyNumberFormat="1" applyFont="1" applyBorder="1" applyAlignment="1">
      <alignment horizontal="right" vertical="center"/>
    </xf>
    <xf numFmtId="182" fontId="23" fillId="7" borderId="30" xfId="0" applyNumberFormat="1" applyFont="1" applyFill="1" applyBorder="1" applyAlignment="1">
      <alignment horizontal="center" vertical="center"/>
    </xf>
    <xf numFmtId="182" fontId="23" fillId="4" borderId="11" xfId="0" applyNumberFormat="1" applyFont="1" applyFill="1" applyBorder="1" applyAlignment="1">
      <alignment horizontal="center" vertical="center"/>
    </xf>
    <xf numFmtId="0" fontId="59" fillId="0" borderId="0" xfId="0" applyFont="1">
      <alignment vertical="center"/>
    </xf>
    <xf numFmtId="0" fontId="61" fillId="0" borderId="69" xfId="0" applyFont="1" applyBorder="1" applyAlignment="1">
      <alignment horizontal="center" vertical="center" shrinkToFit="1"/>
    </xf>
    <xf numFmtId="0" fontId="61" fillId="0" borderId="68" xfId="0" applyFont="1" applyBorder="1" applyAlignment="1">
      <alignment horizontal="center" vertical="center" shrinkToFit="1"/>
    </xf>
    <xf numFmtId="0" fontId="61" fillId="0" borderId="40" xfId="0" applyFont="1" applyBorder="1" applyAlignment="1">
      <alignment horizontal="center" vertical="center" shrinkToFit="1"/>
    </xf>
    <xf numFmtId="0" fontId="61" fillId="0" borderId="70" xfId="0" applyFont="1" applyBorder="1" applyAlignment="1">
      <alignment horizontal="center" vertical="center" shrinkToFit="1"/>
    </xf>
    <xf numFmtId="0" fontId="61" fillId="0" borderId="65" xfId="0" applyFont="1" applyBorder="1" applyAlignment="1">
      <alignment horizontal="center" vertical="center" shrinkToFit="1"/>
    </xf>
    <xf numFmtId="0" fontId="61" fillId="0" borderId="3" xfId="0" applyFont="1" applyBorder="1" applyAlignment="1">
      <alignment horizontal="center" vertical="center" shrinkToFit="1"/>
    </xf>
    <xf numFmtId="0" fontId="61" fillId="0" borderId="31" xfId="0" applyFont="1" applyBorder="1" applyAlignment="1">
      <alignment horizontal="right" vertical="center" shrinkToFit="1"/>
    </xf>
    <xf numFmtId="178" fontId="61" fillId="0" borderId="2" xfId="0" applyNumberFormat="1" applyFont="1" applyBorder="1" applyAlignment="1">
      <alignment horizontal="right" vertical="center" wrapText="1"/>
    </xf>
    <xf numFmtId="178" fontId="61" fillId="0" borderId="33" xfId="0" applyNumberFormat="1" applyFont="1" applyBorder="1" applyAlignment="1">
      <alignment horizontal="right" vertical="center" wrapText="1"/>
    </xf>
    <xf numFmtId="178" fontId="61" fillId="0" borderId="3" xfId="0" applyNumberFormat="1" applyFont="1" applyBorder="1" applyAlignment="1">
      <alignment horizontal="right" vertical="center" wrapText="1"/>
    </xf>
    <xf numFmtId="179" fontId="61" fillId="0" borderId="3" xfId="0" applyNumberFormat="1" applyFont="1" applyBorder="1" applyAlignment="1">
      <alignment horizontal="right" vertical="center" wrapText="1"/>
    </xf>
    <xf numFmtId="179" fontId="61" fillId="0" borderId="34" xfId="0" applyNumberFormat="1" applyFont="1" applyBorder="1" applyAlignment="1">
      <alignment horizontal="right" vertical="center" wrapText="1"/>
    </xf>
    <xf numFmtId="0" fontId="61" fillId="0" borderId="7" xfId="0" applyFont="1" applyBorder="1" applyAlignment="1">
      <alignment horizontal="center" vertical="center" shrinkToFit="1"/>
    </xf>
    <xf numFmtId="0" fontId="61" fillId="0" borderId="84" xfId="0" applyFont="1" applyBorder="1" applyAlignment="1">
      <alignment horizontal="right" vertical="center" shrinkToFit="1"/>
    </xf>
    <xf numFmtId="178" fontId="61" fillId="0" borderId="6" xfId="0" applyNumberFormat="1" applyFont="1" applyBorder="1" applyAlignment="1">
      <alignment horizontal="right" vertical="center" wrapText="1"/>
    </xf>
    <xf numFmtId="178" fontId="61" fillId="0" borderId="28" xfId="0" applyNumberFormat="1" applyFont="1" applyBorder="1" applyAlignment="1">
      <alignment horizontal="right" vertical="center" wrapText="1"/>
    </xf>
    <xf numFmtId="178" fontId="61" fillId="0" borderId="7" xfId="0" applyNumberFormat="1" applyFont="1" applyBorder="1" applyAlignment="1">
      <alignment horizontal="right" vertical="center" wrapText="1"/>
    </xf>
    <xf numFmtId="179" fontId="61" fillId="0" borderId="7" xfId="0" applyNumberFormat="1" applyFont="1" applyBorder="1" applyAlignment="1">
      <alignment horizontal="right" vertical="center" wrapText="1"/>
    </xf>
    <xf numFmtId="179" fontId="61" fillId="0" borderId="21" xfId="0" applyNumberFormat="1" applyFont="1" applyBorder="1" applyAlignment="1">
      <alignment horizontal="right" vertical="center" wrapText="1"/>
    </xf>
    <xf numFmtId="0" fontId="61" fillId="0" borderId="17" xfId="0" applyFont="1" applyBorder="1" applyAlignment="1">
      <alignment horizontal="center" vertical="center" shrinkToFit="1"/>
    </xf>
    <xf numFmtId="0" fontId="61" fillId="0" borderId="85" xfId="0" applyFont="1" applyBorder="1" applyAlignment="1">
      <alignment horizontal="right" vertical="center" shrinkToFit="1"/>
    </xf>
    <xf numFmtId="178" fontId="61" fillId="0" borderId="16" xfId="0" applyNumberFormat="1" applyFont="1" applyBorder="1" applyAlignment="1">
      <alignment horizontal="right" vertical="center" wrapText="1"/>
    </xf>
    <xf numFmtId="178" fontId="61" fillId="0" borderId="36" xfId="0" applyNumberFormat="1" applyFont="1" applyBorder="1" applyAlignment="1">
      <alignment horizontal="right" vertical="center" wrapText="1"/>
    </xf>
    <xf numFmtId="178" fontId="61" fillId="0" borderId="17" xfId="0" applyNumberFormat="1" applyFont="1" applyBorder="1" applyAlignment="1">
      <alignment horizontal="right" vertical="center" wrapText="1"/>
    </xf>
    <xf numFmtId="179" fontId="61" fillId="0" borderId="17" xfId="0" applyNumberFormat="1" applyFont="1" applyBorder="1" applyAlignment="1">
      <alignment horizontal="right" vertical="center" wrapText="1"/>
    </xf>
    <xf numFmtId="179" fontId="61" fillId="0" borderId="14" xfId="0" applyNumberFormat="1" applyFont="1" applyBorder="1" applyAlignment="1">
      <alignment horizontal="right" vertical="center" wrapText="1"/>
    </xf>
    <xf numFmtId="178" fontId="61" fillId="0" borderId="86" xfId="0" applyNumberFormat="1" applyFont="1" applyBorder="1" applyAlignment="1">
      <alignment horizontal="right" vertical="center" wrapText="1"/>
    </xf>
    <xf numFmtId="178" fontId="61" fillId="0" borderId="87" xfId="0" applyNumberFormat="1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2" fontId="0" fillId="0" borderId="33" xfId="0" applyNumberFormat="1" applyBorder="1">
      <alignment vertical="center"/>
    </xf>
    <xf numFmtId="2" fontId="0" fillId="0" borderId="34" xfId="0" applyNumberFormat="1" applyBorder="1">
      <alignment vertical="center"/>
    </xf>
    <xf numFmtId="0" fontId="0" fillId="0" borderId="32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16" xfId="0" applyBorder="1">
      <alignment vertical="center"/>
    </xf>
    <xf numFmtId="2" fontId="0" fillId="0" borderId="36" xfId="0" applyNumberFormat="1" applyBorder="1">
      <alignment vertical="center"/>
    </xf>
    <xf numFmtId="2" fontId="0" fillId="0" borderId="14" xfId="0" applyNumberFormat="1" applyBorder="1">
      <alignment vertical="center"/>
    </xf>
    <xf numFmtId="0" fontId="0" fillId="0" borderId="3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2" xfId="0" applyNumberFormat="1" applyBorder="1" applyAlignment="1">
      <alignment horizontal="right" vertical="center"/>
    </xf>
    <xf numFmtId="2" fontId="0" fillId="0" borderId="33" xfId="0" applyNumberFormat="1" applyBorder="1" applyAlignment="1">
      <alignment horizontal="right" vertical="center"/>
    </xf>
    <xf numFmtId="2" fontId="0" fillId="0" borderId="34" xfId="0" applyNumberFormat="1" applyBorder="1" applyAlignment="1">
      <alignment horizontal="right" vertical="center"/>
    </xf>
    <xf numFmtId="1" fontId="0" fillId="0" borderId="16" xfId="0" applyNumberFormat="1" applyBorder="1" applyAlignment="1">
      <alignment horizontal="right" vertical="center"/>
    </xf>
    <xf numFmtId="2" fontId="0" fillId="0" borderId="36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20" xfId="0" applyFont="1" applyFill="1" applyBorder="1" applyAlignment="1" applyProtection="1">
      <alignment horizontal="center"/>
    </xf>
    <xf numFmtId="0" fontId="11" fillId="5" borderId="61" xfId="0" applyFont="1" applyFill="1" applyBorder="1" applyAlignment="1" applyProtection="1">
      <alignment horizontal="center"/>
    </xf>
    <xf numFmtId="0" fontId="11" fillId="2" borderId="57" xfId="0" applyFont="1" applyFill="1" applyBorder="1" applyAlignment="1" applyProtection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58" xfId="0" applyFont="1" applyFill="1" applyBorder="1" applyAlignment="1" applyProtection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54" xfId="0" applyFont="1" applyFill="1" applyBorder="1" applyAlignment="1" applyProtection="1">
      <alignment horizontal="center" vertical="center"/>
    </xf>
    <xf numFmtId="177" fontId="38" fillId="14" borderId="53" xfId="0" applyNumberFormat="1" applyFont="1" applyFill="1" applyBorder="1" applyAlignment="1" applyProtection="1">
      <alignment horizontal="center" vertical="center"/>
    </xf>
    <xf numFmtId="177" fontId="38" fillId="14" borderId="54" xfId="0" applyNumberFormat="1" applyFont="1" applyFill="1" applyBorder="1" applyAlignment="1" applyProtection="1">
      <alignment horizontal="center" vertical="center"/>
    </xf>
    <xf numFmtId="0" fontId="38" fillId="14" borderId="55" xfId="0" applyFont="1" applyFill="1" applyBorder="1" applyAlignment="1" applyProtection="1">
      <alignment horizontal="center" vertical="center"/>
    </xf>
    <xf numFmtId="0" fontId="38" fillId="14" borderId="56" xfId="0" applyFont="1" applyFill="1" applyBorder="1" applyAlignment="1" applyProtection="1">
      <alignment horizontal="center" vertical="center"/>
    </xf>
    <xf numFmtId="0" fontId="11" fillId="13" borderId="43" xfId="0" applyFont="1" applyFill="1" applyBorder="1" applyAlignment="1" applyProtection="1">
      <alignment horizontal="center" vertical="center"/>
    </xf>
    <xf numFmtId="0" fontId="11" fillId="13" borderId="29" xfId="0" applyFont="1" applyFill="1" applyBorder="1" applyAlignment="1" applyProtection="1">
      <alignment horizontal="center" vertical="center"/>
    </xf>
    <xf numFmtId="0" fontId="11" fillId="13" borderId="44" xfId="0" applyFont="1" applyFill="1" applyBorder="1" applyAlignment="1" applyProtection="1">
      <alignment horizontal="center" vertical="center"/>
    </xf>
    <xf numFmtId="0" fontId="11" fillId="10" borderId="43" xfId="0" applyFont="1" applyFill="1" applyBorder="1" applyAlignment="1" applyProtection="1">
      <alignment horizontal="center" vertical="center"/>
    </xf>
    <xf numFmtId="0" fontId="11" fillId="10" borderId="44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11" fillId="3" borderId="50" xfId="0" applyFont="1" applyFill="1" applyBorder="1" applyAlignment="1" applyProtection="1">
      <alignment horizontal="center" vertical="center"/>
    </xf>
    <xf numFmtId="0" fontId="11" fillId="3" borderId="42" xfId="0" applyFont="1" applyFill="1" applyBorder="1" applyAlignment="1" applyProtection="1">
      <alignment horizontal="center" vertical="center"/>
    </xf>
    <xf numFmtId="0" fontId="38" fillId="14" borderId="51" xfId="0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5" fillId="2" borderId="45" xfId="0" applyFont="1" applyFill="1" applyBorder="1" applyAlignment="1" applyProtection="1">
      <alignment horizontal="left" vertical="center" shrinkToFit="1"/>
      <protection locked="0"/>
    </xf>
    <xf numFmtId="0" fontId="35" fillId="2" borderId="46" xfId="0" applyFont="1" applyFill="1" applyBorder="1" applyAlignment="1" applyProtection="1">
      <alignment horizontal="left" vertical="center" shrinkToFit="1"/>
      <protection locked="0"/>
    </xf>
    <xf numFmtId="0" fontId="36" fillId="12" borderId="47" xfId="0" applyFont="1" applyFill="1" applyBorder="1" applyAlignment="1" applyProtection="1">
      <alignment horizontal="center" vertical="top" textRotation="255" wrapText="1"/>
    </xf>
    <xf numFmtId="0" fontId="37" fillId="12" borderId="48" xfId="0" applyFont="1" applyFill="1" applyBorder="1" applyAlignment="1" applyProtection="1">
      <alignment horizontal="center" vertical="top" textRotation="255" wrapText="1"/>
    </xf>
    <xf numFmtId="0" fontId="37" fillId="12" borderId="10" xfId="0" applyFont="1" applyFill="1" applyBorder="1" applyAlignment="1" applyProtection="1">
      <alignment horizontal="center" vertical="top" textRotation="255" wrapText="1"/>
    </xf>
    <xf numFmtId="0" fontId="11" fillId="2" borderId="26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61" fillId="0" borderId="12" xfId="0" applyFont="1" applyBorder="1" applyAlignment="1">
      <alignment horizontal="center" vertical="center" wrapText="1"/>
    </xf>
    <xf numFmtId="0" fontId="61" fillId="0" borderId="31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textRotation="255" shrinkToFit="1"/>
    </xf>
    <xf numFmtId="0" fontId="61" fillId="0" borderId="83" xfId="0" applyFont="1" applyBorder="1" applyAlignment="1">
      <alignment horizontal="center" vertical="center" textRotation="255" shrinkToFit="1"/>
    </xf>
    <xf numFmtId="0" fontId="61" fillId="0" borderId="15" xfId="0" applyFont="1" applyBorder="1" applyAlignment="1">
      <alignment horizontal="center" vertical="center" textRotation="255" shrinkToFit="1"/>
    </xf>
    <xf numFmtId="0" fontId="61" fillId="0" borderId="33" xfId="0" applyFont="1" applyBorder="1" applyAlignment="1">
      <alignment horizontal="center" vertical="center" shrinkToFit="1"/>
    </xf>
    <xf numFmtId="0" fontId="61" fillId="0" borderId="28" xfId="0" applyFont="1" applyBorder="1" applyAlignment="1">
      <alignment horizontal="center" vertical="center" shrinkToFit="1"/>
    </xf>
    <xf numFmtId="0" fontId="61" fillId="0" borderId="36" xfId="0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69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top"/>
    </xf>
    <xf numFmtId="0" fontId="14" fillId="4" borderId="28" xfId="0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18" fillId="8" borderId="66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52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1B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10" xfId="50" xr:uid="{00000000-0005-0000-0000-000029000000}"/>
    <cellStyle name="標準 11" xfId="51" xr:uid="{00000000-0005-0000-0000-00002A000000}"/>
    <cellStyle name="標準 2" xfId="41" xr:uid="{00000000-0005-0000-0000-00002B000000}"/>
    <cellStyle name="標準 3" xfId="43" xr:uid="{00000000-0005-0000-0000-00002C000000}"/>
    <cellStyle name="標準 4" xfId="44" xr:uid="{00000000-0005-0000-0000-00002D000000}"/>
    <cellStyle name="標準 5" xfId="45" xr:uid="{00000000-0005-0000-0000-00002E000000}"/>
    <cellStyle name="標準 6" xfId="46" xr:uid="{00000000-0005-0000-0000-00002F000000}"/>
    <cellStyle name="標準 7" xfId="47" xr:uid="{00000000-0005-0000-0000-000030000000}"/>
    <cellStyle name="標準 8" xfId="48" xr:uid="{00000000-0005-0000-0000-000031000000}"/>
    <cellStyle name="標準 9" xfId="49" xr:uid="{00000000-0005-0000-0000-000032000000}"/>
    <cellStyle name="良い" xfId="6" builtinId="26" customBuiltin="1"/>
  </cellStyles>
  <dxfs count="57"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7"/>
      </font>
    </dxf>
    <dxf>
      <font>
        <condense val="0"/>
        <extend val="0"/>
        <color indexed="13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  <fill>
        <patternFill patternType="solid">
          <bgColor indexed="47"/>
        </patternFill>
      </fill>
    </dxf>
    <dxf>
      <font>
        <condense val="0"/>
        <extend val="0"/>
        <color indexed="44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(1年男子)'!$D$19:$K$19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(1年男子)'!$D$21:$K$21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8-4BCA-9897-409D268E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(２年男子)'!$D$19:$K$19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(２年男子)'!$D$21:$K$21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9-4B2E-A4E9-DAE6CB61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 (３年男子)'!$D$19:$K$19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 (３年男子)'!$D$21:$K$21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1-4C17-AC3A-01D3B190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'グラフ（1年女子）'!$D$19:$K$19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'グラフ（1年女子）'!$D$21:$K$21</c:f>
              <c:numCache>
                <c:formatCode>0_);[Red]\(0\)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7-4274-9841-A2242902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'グラフ（2年女子）'!$D$19:$K$19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'グラフ（2年女子）'!$D$21:$K$21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9-4A8D-B017-FC5CF96C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あなたの体力・運動能力バランス</a:t>
            </a:r>
          </a:p>
        </c:rich>
      </c:tx>
      <c:layout>
        <c:manualLayout>
          <c:xMode val="edge"/>
          <c:yMode val="edge"/>
          <c:x val="0.21176470588235369"/>
          <c:y val="2.1327014218009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882352941176469"/>
          <c:y val="0.22985781990521317"/>
          <c:w val="0.57176470588235073"/>
          <c:h val="0.5758293838862554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cat>
            <c:strRef>
              <c:f>'グラフ（３年女子）'!$D$19:$K$19</c:f>
              <c:strCache>
                <c:ptCount val="8"/>
                <c:pt idx="0">
                  <c:v>握力　　（㎏）</c:v>
                </c:pt>
                <c:pt idx="1">
                  <c:v>上体起こし
（回）</c:v>
                </c:pt>
                <c:pt idx="2">
                  <c:v>長座体前屈
（㎝）</c:v>
                </c:pt>
                <c:pt idx="3">
                  <c:v>反復横とび
（点）</c:v>
                </c:pt>
                <c:pt idx="4">
                  <c:v>２0ｍｼｬﾄﾙ
ﾗﾝ（回）</c:v>
                </c:pt>
                <c:pt idx="5">
                  <c:v>50ｍ走
（秒）</c:v>
                </c:pt>
                <c:pt idx="6">
                  <c:v>立ち幅とび
(cm)</c:v>
                </c:pt>
                <c:pt idx="7">
                  <c:v>ｿﾌﾄﾎﾞｰﾙ投げ（ｍ）</c:v>
                </c:pt>
              </c:strCache>
            </c:strRef>
          </c:cat>
          <c:val>
            <c:numRef>
              <c:f>'グラフ（３年女子）'!$D$21:$K$21</c:f>
              <c:numCache>
                <c:formatCode>0.0_);[Red]\(0.0\)</c:formatCode>
                <c:ptCount val="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E-4E65-A12A-64D8B436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0800"/>
        <c:axId val="49822336"/>
      </c:radarChart>
      <c:catAx>
        <c:axId val="4982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49822336"/>
        <c:crosses val="autoZero"/>
        <c:auto val="0"/>
        <c:lblAlgn val="ctr"/>
        <c:lblOffset val="100"/>
        <c:noMultiLvlLbl val="0"/>
      </c:catAx>
      <c:valAx>
        <c:axId val="4982233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820800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20</xdr:row>
      <xdr:rowOff>19050</xdr:rowOff>
    </xdr:from>
    <xdr:to>
      <xdr:col>10</xdr:col>
      <xdr:colOff>352425</xdr:colOff>
      <xdr:row>20</xdr:row>
      <xdr:rowOff>19050</xdr:rowOff>
    </xdr:to>
    <xdr:sp macro="" textlink="">
      <xdr:nvSpPr>
        <xdr:cNvPr id="10244" name="Line 4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ShapeType="1"/>
        </xdr:cNvSpPr>
      </xdr:nvSpPr>
      <xdr:spPr bwMode="auto">
        <a:xfrm>
          <a:off x="6800850" y="484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171450</xdr:colOff>
      <xdr:row>10</xdr:row>
      <xdr:rowOff>123825</xdr:rowOff>
    </xdr:from>
    <xdr:to>
      <xdr:col>9</xdr:col>
      <xdr:colOff>657225</xdr:colOff>
      <xdr:row>23</xdr:row>
      <xdr:rowOff>19050</xdr:rowOff>
    </xdr:to>
    <xdr:pic>
      <xdr:nvPicPr>
        <xdr:cNvPr id="10253" name="Picture 1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2190750"/>
          <a:ext cx="5972175" cy="31718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276225</xdr:colOff>
      <xdr:row>9</xdr:row>
      <xdr:rowOff>219075</xdr:rowOff>
    </xdr:from>
    <xdr:to>
      <xdr:col>3</xdr:col>
      <xdr:colOff>342900</xdr:colOff>
      <xdr:row>11</xdr:row>
      <xdr:rowOff>247650</xdr:rowOff>
    </xdr:to>
    <xdr:sp macro="" textlink="">
      <xdr:nvSpPr>
        <xdr:cNvPr id="10255" name="Line 15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ShapeType="1"/>
        </xdr:cNvSpPr>
      </xdr:nvSpPr>
      <xdr:spPr bwMode="auto">
        <a:xfrm flipH="1">
          <a:off x="552450" y="2009775"/>
          <a:ext cx="143827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4572000" y="8343900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0" y="4467225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4572000" y="858202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0" y="470535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4572000" y="858202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0" y="470535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7197" name="Chart 29">
          <a:extLst>
            <a:ext uri="{FF2B5EF4-FFF2-40B4-BE49-F238E27FC236}">
              <a16:creationId xmlns:a16="http://schemas.microsoft.com/office/drawing/2014/main" id="{00000000-0008-0000-0A00-00001D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7198" name="AutoShape 30">
          <a:extLst>
            <a:ext uri="{FF2B5EF4-FFF2-40B4-BE49-F238E27FC236}">
              <a16:creationId xmlns:a16="http://schemas.microsoft.com/office/drawing/2014/main" id="{00000000-0008-0000-0A00-00001E1C0000}"/>
            </a:ext>
          </a:extLst>
        </xdr:cNvPr>
        <xdr:cNvSpPr>
          <a:spLocks noChangeArrowheads="1"/>
        </xdr:cNvSpPr>
      </xdr:nvSpPr>
      <xdr:spPr bwMode="auto">
        <a:xfrm>
          <a:off x="4572000" y="8515350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7211" name="Line 43">
          <a:extLst>
            <a:ext uri="{FF2B5EF4-FFF2-40B4-BE49-F238E27FC236}">
              <a16:creationId xmlns:a16="http://schemas.microsoft.com/office/drawing/2014/main" id="{00000000-0008-0000-0A00-00002B1C0000}"/>
            </a:ext>
          </a:extLst>
        </xdr:cNvPr>
        <xdr:cNvSpPr>
          <a:spLocks noChangeShapeType="1"/>
        </xdr:cNvSpPr>
      </xdr:nvSpPr>
      <xdr:spPr bwMode="auto">
        <a:xfrm>
          <a:off x="0" y="4638675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4572000" y="856297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0" y="468630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22</xdr:row>
      <xdr:rowOff>257175</xdr:rowOff>
    </xdr:from>
    <xdr:to>
      <xdr:col>7</xdr:col>
      <xdr:colOff>314325</xdr:colOff>
      <xdr:row>42</xdr:row>
      <xdr:rowOff>95250</xdr:rowOff>
    </xdr:to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31</xdr:row>
      <xdr:rowOff>142875</xdr:rowOff>
    </xdr:from>
    <xdr:to>
      <xdr:col>10</xdr:col>
      <xdr:colOff>723900</xdr:colOff>
      <xdr:row>42</xdr:row>
      <xdr:rowOff>76200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4572000" y="8562975"/>
          <a:ext cx="2514600" cy="2133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0</xdr:colOff>
      <xdr:row>15</xdr:row>
      <xdr:rowOff>114300</xdr:rowOff>
    </xdr:from>
    <xdr:to>
      <xdr:col>11</xdr:col>
      <xdr:colOff>133350</xdr:colOff>
      <xdr:row>15</xdr:row>
      <xdr:rowOff>114300</xdr:rowOff>
    </xdr:to>
    <xdr:sp macro="" textlink="">
      <xdr:nvSpPr>
        <xdr:cNvPr id="4" name="Line 4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0" y="4686300"/>
          <a:ext cx="7277100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</sheetPr>
  <dimension ref="A1:O51"/>
  <sheetViews>
    <sheetView workbookViewId="0">
      <selection activeCell="T10" sqref="T10"/>
    </sheetView>
  </sheetViews>
  <sheetFormatPr defaultRowHeight="13.5"/>
  <cols>
    <col min="1" max="1" width="3.625" style="74" customWidth="1"/>
    <col min="2" max="16384" width="9" style="74"/>
  </cols>
  <sheetData>
    <row r="1" spans="1:15" ht="14.25" thickBo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1" customHeight="1" thickBot="1">
      <c r="A2" s="73"/>
      <c r="B2" s="75" t="s">
        <v>80</v>
      </c>
      <c r="C2" s="76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1.75" customHeight="1">
      <c r="A4" s="73"/>
      <c r="B4" s="78" t="s">
        <v>98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3.5" customHeight="1">
      <c r="A5" s="73"/>
      <c r="B5" s="78" t="s">
        <v>99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3.5" customHeight="1">
      <c r="A6" s="73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21.75" customHeight="1">
      <c r="A7" s="73"/>
      <c r="B7" s="78" t="s">
        <v>100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13.5" customHeight="1">
      <c r="A8" s="73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ht="21.75" customHeight="1">
      <c r="A9" s="73"/>
      <c r="B9" s="78" t="s">
        <v>117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ht="21.75" customHeight="1">
      <c r="A10" s="73"/>
      <c r="B10" s="78"/>
      <c r="C10" s="80" t="s">
        <v>87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ht="21.75" customHeight="1">
      <c r="A11" s="73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ht="21.75" customHeight="1">
      <c r="A12" s="73"/>
      <c r="B12" s="78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ht="21.75" customHeight="1">
      <c r="A13" s="73"/>
      <c r="B13" s="78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ht="21.75" customHeight="1">
      <c r="A14" s="73"/>
      <c r="B14" s="78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21.75" customHeight="1">
      <c r="A15" s="73"/>
      <c r="B15" s="78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21.75" customHeight="1">
      <c r="A16" s="73"/>
      <c r="B16" s="78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15" ht="21.75" customHeight="1">
      <c r="A17" s="73"/>
      <c r="B17" s="78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15" ht="21.75" customHeight="1">
      <c r="A18" s="73"/>
      <c r="B18" s="78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ht="21.75" customHeight="1">
      <c r="A19" s="73"/>
      <c r="B19" s="78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</row>
    <row r="20" spans="1:15" ht="21.75" customHeight="1">
      <c r="A20" s="73"/>
      <c r="B20" s="78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</row>
    <row r="21" spans="1:15" ht="13.5" customHeight="1">
      <c r="A21" s="73"/>
      <c r="B21" s="78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ht="13.5" customHeight="1">
      <c r="A22" s="73"/>
      <c r="B22" s="78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</row>
    <row r="23" spans="1:15" ht="13.5" customHeight="1">
      <c r="A23" s="73"/>
      <c r="B23" s="78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</row>
    <row r="24" spans="1:15" ht="18.75" customHeight="1">
      <c r="A24" s="73"/>
      <c r="B24" s="78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5" ht="19.5" customHeight="1">
      <c r="A25" s="73"/>
      <c r="B25" s="78" t="s">
        <v>85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1:15" ht="19.5" customHeight="1">
      <c r="A26" s="73"/>
      <c r="B26" s="78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1:15" ht="19.5" customHeight="1">
      <c r="A27" s="73"/>
      <c r="B27" s="79" t="s">
        <v>86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</row>
    <row r="28" spans="1:15" ht="21.75" customHeight="1">
      <c r="A28" s="73"/>
      <c r="B28" s="78" t="s">
        <v>116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</row>
    <row r="29" spans="1:15" ht="21.75" customHeight="1">
      <c r="A29" s="73"/>
      <c r="B29" s="78"/>
      <c r="C29" s="78" t="s">
        <v>115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5" ht="21.75" customHeight="1">
      <c r="A30" s="73"/>
      <c r="B30" s="78"/>
      <c r="C30" s="78" t="s">
        <v>82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</row>
    <row r="31" spans="1:15" ht="21.75" customHeight="1">
      <c r="A31" s="73"/>
      <c r="B31" s="78"/>
      <c r="C31" s="78" t="s">
        <v>83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</row>
    <row r="32" spans="1:15" ht="21.75" customHeight="1">
      <c r="A32" s="73"/>
      <c r="B32" s="78"/>
      <c r="C32" s="78" t="s">
        <v>84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</row>
    <row r="33" spans="1:15" s="73" customFormat="1">
      <c r="B33" s="78"/>
    </row>
    <row r="34" spans="1:15" ht="19.5" customHeight="1">
      <c r="A34" s="73"/>
      <c r="B34" s="79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15" s="73" customFormat="1">
      <c r="B35" s="79"/>
    </row>
    <row r="36" spans="1:15" s="73" customFormat="1"/>
    <row r="37" spans="1:15" s="73" customFormat="1" ht="22.5" customHeight="1">
      <c r="B37" s="78"/>
    </row>
    <row r="38" spans="1:15" s="73" customFormat="1" ht="46.5" customHeight="1">
      <c r="C38" s="255"/>
      <c r="D38" s="255"/>
      <c r="E38" s="255"/>
      <c r="F38" s="255"/>
      <c r="G38" s="255"/>
      <c r="H38" s="255"/>
      <c r="I38" s="255"/>
    </row>
    <row r="39" spans="1:15" s="73" customFormat="1" ht="22.5" customHeight="1"/>
    <row r="40" spans="1:15" s="73" customFormat="1" ht="22.5" customHeight="1"/>
    <row r="41" spans="1:15" s="73" customFormat="1"/>
    <row r="42" spans="1:15" s="73" customFormat="1"/>
    <row r="43" spans="1:15" s="73" customFormat="1"/>
    <row r="44" spans="1:15" s="73" customFormat="1"/>
    <row r="45" spans="1:15" s="73" customFormat="1"/>
    <row r="46" spans="1:15" s="73" customFormat="1"/>
    <row r="47" spans="1:15" s="73" customFormat="1"/>
    <row r="48" spans="1:15" s="73" customFormat="1"/>
    <row r="49" s="73" customFormat="1"/>
    <row r="50" s="73" customFormat="1"/>
    <row r="51" s="73" customFormat="1"/>
  </sheetData>
  <mergeCells count="1">
    <mergeCell ref="C38:I3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3"/>
  </sheetPr>
  <dimension ref="A1:AY234"/>
  <sheetViews>
    <sheetView zoomScaleNormal="100" zoomScaleSheetLayoutView="100" workbookViewId="0">
      <selection activeCell="AA203" sqref="AA203:AY234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24"/>
      <c r="O1" s="124"/>
      <c r="P1" s="124"/>
      <c r="Q1" s="124"/>
      <c r="R1" s="124"/>
      <c r="S1" s="124"/>
      <c r="T1" s="124"/>
    </row>
    <row r="2" spans="1:20" ht="32.25" customHeight="1" thickBot="1">
      <c r="A2" s="17"/>
      <c r="B2" s="312" t="s">
        <v>66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24"/>
      <c r="O2" s="124"/>
      <c r="P2" s="124"/>
      <c r="Q2" s="124"/>
      <c r="R2" s="124"/>
      <c r="S2" s="124"/>
      <c r="T2" s="124"/>
    </row>
    <row r="3" spans="1:20" ht="20.25" customHeight="1" thickBot="1">
      <c r="A3" s="17"/>
      <c r="B3" s="17"/>
      <c r="C3" s="17"/>
      <c r="D3" s="54" t="s">
        <v>81</v>
      </c>
      <c r="E3" s="57" t="s">
        <v>67</v>
      </c>
      <c r="F3" s="54" t="s">
        <v>34</v>
      </c>
      <c r="G3" s="57" t="s">
        <v>72</v>
      </c>
      <c r="H3" s="54" t="s">
        <v>35</v>
      </c>
      <c r="I3" s="57" t="s">
        <v>76</v>
      </c>
      <c r="J3" s="17"/>
      <c r="K3" s="17"/>
      <c r="L3" s="17"/>
      <c r="N3" s="124"/>
      <c r="O3" s="124"/>
      <c r="P3" s="124"/>
      <c r="Q3" s="124"/>
      <c r="R3" s="124"/>
      <c r="S3" s="124"/>
      <c r="T3" s="124"/>
    </row>
    <row r="4" spans="1:20" ht="20.25" customHeight="1">
      <c r="A4" s="17"/>
      <c r="B4" s="17" t="str">
        <f>CONCATENATE(E3,G3,I3)</f>
        <v>小学校３年男子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24"/>
      <c r="O4" s="124"/>
      <c r="P4" s="124"/>
      <c r="Q4" s="124"/>
      <c r="R4" s="124"/>
      <c r="S4" s="124"/>
      <c r="T4" s="124"/>
    </row>
    <row r="5" spans="1:20" ht="20.25" customHeight="1" thickBot="1">
      <c r="A5" s="17"/>
      <c r="B5" s="127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24"/>
      <c r="O5" s="124"/>
      <c r="P5" s="124"/>
      <c r="Q5" s="124"/>
      <c r="R5" s="124"/>
      <c r="S5" s="124"/>
      <c r="T5" s="124"/>
    </row>
    <row r="6" spans="1:20" ht="29.25" customHeight="1" thickBot="1">
      <c r="A6" s="17"/>
      <c r="B6" s="33" t="s">
        <v>34</v>
      </c>
      <c r="C6" s="34" t="s">
        <v>35</v>
      </c>
      <c r="D6" s="35" t="s">
        <v>89</v>
      </c>
      <c r="E6" s="36" t="s">
        <v>38</v>
      </c>
      <c r="F6" s="35" t="s">
        <v>37</v>
      </c>
      <c r="G6" s="36" t="s">
        <v>90</v>
      </c>
      <c r="H6" s="35" t="s">
        <v>40</v>
      </c>
      <c r="I6" s="36" t="s">
        <v>39</v>
      </c>
      <c r="J6" s="35" t="s">
        <v>91</v>
      </c>
      <c r="K6" s="37" t="s">
        <v>36</v>
      </c>
      <c r="L6" s="17"/>
      <c r="N6" s="124"/>
      <c r="O6" s="124"/>
      <c r="P6" s="124"/>
      <c r="Q6" s="124"/>
      <c r="R6" s="124"/>
      <c r="S6" s="124"/>
      <c r="T6" s="124"/>
    </row>
    <row r="7" spans="1:20" ht="27" customHeight="1" thickBot="1">
      <c r="A7" s="17"/>
      <c r="B7" s="47" t="str">
        <f>G3</f>
        <v>３年</v>
      </c>
      <c r="C7" s="48" t="str">
        <f>I3</f>
        <v>男子</v>
      </c>
      <c r="D7" s="125">
        <f>VLOOKUP($B$4,$AA$203:$AY$214,3,FALSE)</f>
        <v>12.36</v>
      </c>
      <c r="E7" s="125">
        <f>VLOOKUP($B$4,$AA$203:$AY$214,6,FALSE)</f>
        <v>16.190000000000001</v>
      </c>
      <c r="F7" s="125">
        <f>VLOOKUP($B$4,$AA$203:$AY$214,9,FALSE)</f>
        <v>30.41</v>
      </c>
      <c r="G7" s="125">
        <f>VLOOKUP($B$4,$AA$203:$AY$214,12,FALSE)</f>
        <v>34.520000000000003</v>
      </c>
      <c r="H7" s="125">
        <f>VLOOKUP($B$4,$AA$203:$AY$214,15,FALSE)</f>
        <v>34.85</v>
      </c>
      <c r="I7" s="125">
        <f>VLOOKUP($B$4,$AA$203:$AY$214,18,FALSE)</f>
        <v>10.19</v>
      </c>
      <c r="J7" s="125">
        <f>VLOOKUP($B$4,$AA$203:$AY$214,21,FALSE)</f>
        <v>135.44</v>
      </c>
      <c r="K7" s="125">
        <f>VLOOKUP($B$4,$AA$203:$AY$214,24,FALSE)</f>
        <v>15.05</v>
      </c>
      <c r="L7" s="17"/>
      <c r="N7" s="124"/>
      <c r="O7" s="124"/>
      <c r="P7" s="124"/>
      <c r="Q7" s="124"/>
      <c r="R7" s="124"/>
      <c r="S7" s="124"/>
      <c r="T7" s="124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24"/>
      <c r="O8" s="124"/>
      <c r="P8" s="124"/>
      <c r="Q8" s="124"/>
      <c r="R8" s="124"/>
      <c r="S8" s="124"/>
      <c r="T8" s="124"/>
    </row>
    <row r="9" spans="1:20" ht="28.5" customHeight="1" thickBot="1">
      <c r="A9" s="17"/>
      <c r="B9" s="128" t="s">
        <v>160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24"/>
      <c r="O9" s="124"/>
      <c r="P9" s="124"/>
      <c r="Q9" s="124"/>
      <c r="R9" s="124"/>
      <c r="S9" s="124"/>
      <c r="T9" s="124"/>
    </row>
    <row r="10" spans="1:20" ht="29.25" customHeight="1" thickBot="1">
      <c r="A10" s="17"/>
      <c r="B10" s="28" t="s">
        <v>34</v>
      </c>
      <c r="C10" s="29" t="s">
        <v>35</v>
      </c>
      <c r="D10" s="30" t="s">
        <v>89</v>
      </c>
      <c r="E10" s="31" t="s">
        <v>38</v>
      </c>
      <c r="F10" s="30" t="s">
        <v>37</v>
      </c>
      <c r="G10" s="31" t="s">
        <v>90</v>
      </c>
      <c r="H10" s="30" t="s">
        <v>40</v>
      </c>
      <c r="I10" s="31" t="s">
        <v>39</v>
      </c>
      <c r="J10" s="30" t="s">
        <v>91</v>
      </c>
      <c r="K10" s="32" t="s">
        <v>36</v>
      </c>
      <c r="L10" s="17"/>
      <c r="N10" s="124"/>
      <c r="O10" s="124"/>
      <c r="P10" s="124"/>
      <c r="Q10" s="124"/>
      <c r="R10" s="124"/>
      <c r="S10" s="124"/>
      <c r="T10" s="124"/>
    </row>
    <row r="11" spans="1:20" ht="26.25" customHeight="1" thickBot="1">
      <c r="A11" s="17"/>
      <c r="B11" s="49" t="str">
        <f>G3</f>
        <v>３年</v>
      </c>
      <c r="C11" s="53" t="str">
        <f>I3</f>
        <v>男子</v>
      </c>
      <c r="D11" s="126">
        <f>VLOOKUP($B$4,$AA$223:$AY$234,3,FALSE)</f>
        <v>12.314118629908</v>
      </c>
      <c r="E11" s="126">
        <f>VLOOKUP($B$4,$AA$223:$AY$234,6,FALSE)</f>
        <v>16.171157084436</v>
      </c>
      <c r="F11" s="126">
        <f>VLOOKUP($B$4,$AA$223:$AY$234,9,FALSE)</f>
        <v>30.069722788911999</v>
      </c>
      <c r="G11" s="126">
        <f>VLOOKUP($B$4,$AA$223:$AY$234,12,FALSE)</f>
        <v>33.732338428209999</v>
      </c>
      <c r="H11" s="126">
        <f>VLOOKUP($B$4,$AA$223:$AY$234,15,FALSE)</f>
        <v>33.802197802198002</v>
      </c>
      <c r="I11" s="126">
        <f>VLOOKUP($B$4,$AA$223:$AY$234,18,FALSE)</f>
        <v>10.400611471199699</v>
      </c>
      <c r="J11" s="126">
        <f>VLOOKUP($B$4,$AA$223:$AY$234,21,FALSE)</f>
        <v>131.18061568062001</v>
      </c>
      <c r="K11" s="126">
        <f>VLOOKUP($B$4,$AA$223:$AY$234,24,FALSE)</f>
        <v>15.137160701417001</v>
      </c>
      <c r="L11" s="17"/>
      <c r="N11" s="124"/>
      <c r="O11" s="124"/>
      <c r="P11" s="124"/>
      <c r="Q11" s="124"/>
      <c r="R11" s="124"/>
      <c r="S11" s="124"/>
      <c r="T11" s="124"/>
    </row>
    <row r="12" spans="1:20" ht="15" customHeight="1">
      <c r="A12" s="17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7"/>
      <c r="N12" s="124"/>
      <c r="O12" s="124"/>
      <c r="P12" s="124"/>
      <c r="Q12" s="124"/>
      <c r="R12" s="124"/>
      <c r="S12" s="124"/>
      <c r="T12" s="124"/>
    </row>
    <row r="13" spans="1:20" ht="28.5" customHeight="1" thickBot="1">
      <c r="A13" s="17"/>
      <c r="B13" s="72" t="s">
        <v>79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24"/>
      <c r="O13" s="124"/>
      <c r="P13" s="124"/>
      <c r="Q13" s="124"/>
      <c r="R13" s="124"/>
      <c r="S13" s="124"/>
      <c r="T13" s="124"/>
    </row>
    <row r="14" spans="1:20" ht="29.25" customHeight="1" thickBot="1">
      <c r="A14" s="17"/>
      <c r="B14" s="65" t="s">
        <v>34</v>
      </c>
      <c r="C14" s="66" t="s">
        <v>35</v>
      </c>
      <c r="D14" s="67" t="s">
        <v>89</v>
      </c>
      <c r="E14" s="68" t="s">
        <v>38</v>
      </c>
      <c r="F14" s="67" t="s">
        <v>37</v>
      </c>
      <c r="G14" s="68" t="s">
        <v>90</v>
      </c>
      <c r="H14" s="67" t="s">
        <v>40</v>
      </c>
      <c r="I14" s="68" t="s">
        <v>39</v>
      </c>
      <c r="J14" s="67" t="s">
        <v>91</v>
      </c>
      <c r="K14" s="69" t="s">
        <v>36</v>
      </c>
      <c r="L14" s="17"/>
      <c r="N14" s="124"/>
      <c r="O14" s="124"/>
      <c r="P14" s="124"/>
      <c r="Q14" s="124"/>
      <c r="R14" s="124"/>
      <c r="S14" s="124"/>
      <c r="T14" s="124"/>
    </row>
    <row r="15" spans="1:20" ht="26.25" customHeight="1" thickBot="1">
      <c r="A15" s="17"/>
      <c r="B15" s="70" t="str">
        <f>G3</f>
        <v>３年</v>
      </c>
      <c r="C15" s="71" t="str">
        <f>I3</f>
        <v>男子</v>
      </c>
      <c r="D15" s="203" t="str">
        <f>VLOOKUP('データーシート（３年男子）'!$C$5,'データーシート（３年男子）'!$C$5:$AN$5,8)</f>
        <v/>
      </c>
      <c r="E15" s="203" t="str">
        <f>VLOOKUP('データーシート（３年男子）'!$C$5,'データーシート（３年男子）'!$C$5:$AN$5,12)</f>
        <v/>
      </c>
      <c r="F15" s="203" t="str">
        <f>VLOOKUP('データーシート（３年男子）'!$C$5,'データーシート（３年男子）'!$C$5:$AN$5,16)</f>
        <v/>
      </c>
      <c r="G15" s="203" t="str">
        <f>VLOOKUP('データーシート（３年男子）'!$C$5,'データーシート（３年男子）'!$C$5:$AN$5,20)</f>
        <v/>
      </c>
      <c r="H15" s="203" t="str">
        <f>VLOOKUP('データーシート（３年男子）'!$C$5,'データーシート（３年男子）'!$C$5:$AN$5,24)</f>
        <v/>
      </c>
      <c r="I15" s="203" t="str">
        <f>VLOOKUP('データーシート（３年男子）'!$C$5,'データーシート（３年男子）'!$C$5:$AN$5,28)</f>
        <v/>
      </c>
      <c r="J15" s="203" t="str">
        <f>VLOOKUP('データーシート（３年男子）'!$C$5,'データーシート（３年男子）'!$C$5:$AN$5,32)</f>
        <v/>
      </c>
      <c r="K15" s="203" t="str">
        <f>VLOOKUP('データーシート（３年男子）'!$C$5,'データーシート（３年男子）'!$C$5:$AN$5,36)</f>
        <v/>
      </c>
      <c r="L15" s="17"/>
      <c r="N15" s="124"/>
      <c r="O15" s="124"/>
      <c r="P15" s="124"/>
      <c r="Q15" s="124"/>
      <c r="R15" s="124"/>
      <c r="S15" s="124"/>
      <c r="T15" s="124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24"/>
      <c r="O16" s="124"/>
      <c r="P16" s="124"/>
      <c r="Q16" s="124"/>
      <c r="R16" s="124"/>
      <c r="S16" s="124"/>
      <c r="T16" s="124"/>
    </row>
    <row r="17" spans="1:20" ht="21.75" customHeight="1">
      <c r="A17" s="17"/>
      <c r="B17" s="20" t="s">
        <v>41</v>
      </c>
      <c r="C17" s="17"/>
      <c r="D17" s="64"/>
      <c r="E17" s="64"/>
      <c r="F17" s="17"/>
      <c r="G17" s="25" t="s">
        <v>42</v>
      </c>
      <c r="H17" s="83">
        <v>1</v>
      </c>
      <c r="I17" s="25" t="s">
        <v>43</v>
      </c>
      <c r="J17" s="313" t="e">
        <f>VLOOKUP(H17,'データーシート（３年男子）'!A10:AR108,2,FALSE)</f>
        <v>#N/A</v>
      </c>
      <c r="K17" s="313"/>
      <c r="L17" s="17"/>
      <c r="N17" s="124"/>
      <c r="O17" s="124"/>
      <c r="P17" s="124"/>
      <c r="Q17" s="124"/>
      <c r="R17" s="124"/>
      <c r="S17" s="124"/>
      <c r="T17" s="124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24"/>
      <c r="O18" s="124"/>
      <c r="P18" s="124"/>
      <c r="Q18" s="124"/>
      <c r="R18" s="124"/>
      <c r="S18" s="124"/>
      <c r="T18" s="124"/>
    </row>
    <row r="19" spans="1:20" ht="27.75" customHeight="1" thickBot="1">
      <c r="A19" s="17"/>
      <c r="B19" s="314"/>
      <c r="C19" s="315"/>
      <c r="D19" s="26" t="s">
        <v>89</v>
      </c>
      <c r="E19" s="27" t="s">
        <v>38</v>
      </c>
      <c r="F19" s="26" t="s">
        <v>37</v>
      </c>
      <c r="G19" s="27" t="s">
        <v>90</v>
      </c>
      <c r="H19" s="26" t="s">
        <v>40</v>
      </c>
      <c r="I19" s="27" t="s">
        <v>39</v>
      </c>
      <c r="J19" s="26" t="s">
        <v>91</v>
      </c>
      <c r="K19" s="27" t="s">
        <v>36</v>
      </c>
      <c r="L19" s="17"/>
      <c r="N19" s="124"/>
      <c r="O19" s="124"/>
      <c r="P19" s="124"/>
      <c r="Q19" s="124"/>
      <c r="R19" s="124"/>
      <c r="S19" s="124"/>
      <c r="T19" s="124"/>
    </row>
    <row r="20" spans="1:20" ht="21" customHeight="1" thickBot="1">
      <c r="A20" s="17"/>
      <c r="B20" s="316" t="s">
        <v>44</v>
      </c>
      <c r="C20" s="317"/>
      <c r="D20" s="204" t="e">
        <f>VLOOKUP($H$17,'データーシート（３年男子）'!$A$10:$AR$108,10,FALSE)</f>
        <v>#N/A</v>
      </c>
      <c r="E20" s="204" t="e">
        <f>VLOOKUP($H$17,'データーシート（３年男子）'!$A$10:$AR$108,14,FALSE)</f>
        <v>#N/A</v>
      </c>
      <c r="F20" s="204" t="e">
        <f>VLOOKUP($H$17,'データーシート（３年男子）'!$A$10:$AR$108,18,FALSE)</f>
        <v>#N/A</v>
      </c>
      <c r="G20" s="204" t="e">
        <f>VLOOKUP($H$17,'データーシート（３年男子）'!$A$10:$AR$108,22,FALSE)</f>
        <v>#N/A</v>
      </c>
      <c r="H20" s="204" t="e">
        <f>VLOOKUP($H$17,'データーシート（３年男子）'!$A$10:$AR$108,26,FALSE)</f>
        <v>#N/A</v>
      </c>
      <c r="I20" s="204" t="e">
        <f>VLOOKUP($H$17,'データーシート（３年男子）'!$A$10:$AR$108,30,FALSE)</f>
        <v>#N/A</v>
      </c>
      <c r="J20" s="204" t="e">
        <f>VLOOKUP($H$17,'データーシート（３年男子）'!$A$10:$AR$108,34,FALSE)</f>
        <v>#N/A</v>
      </c>
      <c r="K20" s="204" t="e">
        <f>VLOOKUP($H$17,'データーシート（３年男子）'!$A$10:$AR$108,38,FALSE)</f>
        <v>#N/A</v>
      </c>
      <c r="L20" s="17"/>
      <c r="N20" s="124"/>
      <c r="O20" s="124"/>
      <c r="P20" s="124"/>
      <c r="Q20" s="124"/>
      <c r="R20" s="124"/>
      <c r="S20" s="124"/>
      <c r="T20" s="124"/>
    </row>
    <row r="21" spans="1:20" ht="21" customHeight="1" thickBot="1">
      <c r="A21" s="17"/>
      <c r="B21" s="318" t="s">
        <v>28</v>
      </c>
      <c r="C21" s="319"/>
      <c r="D21" s="63" t="e">
        <f>VLOOKUP($H$17,'データーシート（３年男子）'!$A$10:$AR$108,13,FALSE)</f>
        <v>#N/A</v>
      </c>
      <c r="E21" s="63" t="e">
        <f>VLOOKUP($H$17,'データーシート（３年男子）'!$A$10:$AR$108,17,FALSE)</f>
        <v>#N/A</v>
      </c>
      <c r="F21" s="63" t="e">
        <f>VLOOKUP($H$17,'データーシート（３年男子）'!$A$10:$AR$108,21,FALSE)</f>
        <v>#N/A</v>
      </c>
      <c r="G21" s="63" t="e">
        <f>VLOOKUP($H$17,'データーシート（３年男子）'!$A$10:$AR$108,25,FALSE)</f>
        <v>#N/A</v>
      </c>
      <c r="H21" s="63" t="e">
        <f>VLOOKUP($H$17,'データーシート（３年男子）'!$A$10:$AR$108,29,FALSE)</f>
        <v>#N/A</v>
      </c>
      <c r="I21" s="63" t="e">
        <f>VLOOKUP($H$17,'データーシート（３年男子）'!$A$10:$AR$108,33,FALSE)</f>
        <v>#N/A</v>
      </c>
      <c r="J21" s="63" t="e">
        <f>VLOOKUP($H$17,'データーシート（３年男子）'!$A$10:$AR$108,37,FALSE)</f>
        <v>#N/A</v>
      </c>
      <c r="K21" s="63" t="e">
        <f>VLOOKUP($H$17,'データーシート（３年男子）'!$A$10:$AR$108,41,FALSE)</f>
        <v>#N/A</v>
      </c>
      <c r="L21" s="17"/>
      <c r="N21" s="124"/>
      <c r="O21" s="124"/>
      <c r="P21" s="124"/>
      <c r="Q21" s="124"/>
      <c r="R21" s="124"/>
      <c r="S21" s="124"/>
      <c r="T21" s="124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78</v>
      </c>
      <c r="J22" s="17"/>
      <c r="K22" s="17"/>
      <c r="L22" s="17"/>
      <c r="N22" s="124"/>
      <c r="O22" s="124"/>
      <c r="P22" s="124"/>
      <c r="Q22" s="124"/>
      <c r="R22" s="124"/>
      <c r="S22" s="124"/>
      <c r="T22" s="124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24"/>
      <c r="O23" s="124"/>
      <c r="P23" s="124"/>
      <c r="Q23" s="124"/>
      <c r="R23" s="124"/>
      <c r="S23" s="124"/>
      <c r="T23" s="124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VLOOKUP($H$17,'データーシート（３年男子）'!A10:AR108,42,FALSE)</f>
        <v>#N/A</v>
      </c>
      <c r="J24" s="322" t="e">
        <f>VLOOKUP($H$17,#REF!,21)</f>
        <v>#REF!</v>
      </c>
      <c r="K24" s="23"/>
      <c r="L24" s="23"/>
      <c r="N24" s="124"/>
      <c r="O24" s="124"/>
      <c r="P24" s="124"/>
      <c r="Q24" s="124"/>
      <c r="R24" s="124"/>
      <c r="S24" s="124"/>
      <c r="T24" s="124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24"/>
      <c r="O25" s="124"/>
      <c r="P25" s="124"/>
      <c r="Q25" s="124"/>
      <c r="R25" s="124"/>
      <c r="S25" s="124"/>
      <c r="T25" s="124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24"/>
      <c r="O26" s="124"/>
      <c r="P26" s="124"/>
      <c r="Q26" s="124"/>
      <c r="R26" s="124"/>
      <c r="S26" s="124"/>
      <c r="T26" s="124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45</v>
      </c>
      <c r="J27" s="17"/>
      <c r="K27" s="17"/>
      <c r="L27" s="17"/>
      <c r="N27" s="124"/>
      <c r="O27" s="124"/>
      <c r="P27" s="124"/>
      <c r="Q27" s="124"/>
      <c r="R27" s="124"/>
      <c r="S27" s="124"/>
      <c r="T27" s="124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VLOOKUP($H$17,'データーシート（３年男子）'!A10:AR108,43)</f>
        <v>#N/A</v>
      </c>
      <c r="J28" s="322" t="e">
        <f>VLOOKUP($H$17,#REF!,21)</f>
        <v>#REF!</v>
      </c>
      <c r="K28" s="17"/>
      <c r="L28" s="17"/>
      <c r="N28" s="124"/>
      <c r="O28" s="124"/>
      <c r="P28" s="124"/>
      <c r="Q28" s="124"/>
      <c r="R28" s="124"/>
      <c r="S28" s="124"/>
      <c r="T28" s="124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24"/>
      <c r="O29" s="124"/>
      <c r="P29" s="124"/>
      <c r="Q29" s="124"/>
      <c r="R29" s="124"/>
      <c r="S29" s="124"/>
      <c r="T29" s="124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24"/>
      <c r="O30" s="124"/>
      <c r="P30" s="124"/>
      <c r="Q30" s="124"/>
      <c r="R30" s="124"/>
      <c r="S30" s="124"/>
      <c r="T30" s="124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82" t="s">
        <v>88</v>
      </c>
      <c r="J31" s="17"/>
      <c r="K31" s="17"/>
      <c r="L31" s="17"/>
      <c r="N31" s="124"/>
      <c r="O31" s="124"/>
      <c r="P31" s="124"/>
      <c r="Q31" s="124"/>
      <c r="R31" s="124"/>
      <c r="S31" s="124"/>
      <c r="T31" s="124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24"/>
      <c r="O32" s="124"/>
      <c r="P32" s="124"/>
      <c r="Q32" s="124"/>
      <c r="R32" s="124"/>
      <c r="S32" s="124"/>
      <c r="T32" s="124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24"/>
      <c r="O33" s="124"/>
      <c r="P33" s="124"/>
      <c r="Q33" s="124"/>
      <c r="R33" s="124"/>
      <c r="S33" s="124"/>
      <c r="T33" s="124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24"/>
      <c r="O34" s="124"/>
      <c r="P34" s="124"/>
      <c r="Q34" s="124"/>
      <c r="R34" s="124"/>
      <c r="S34" s="124"/>
      <c r="T34" s="124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24"/>
      <c r="O35" s="124"/>
      <c r="P35" s="124"/>
      <c r="Q35" s="124"/>
      <c r="R35" s="124"/>
      <c r="S35" s="124"/>
      <c r="T35" s="124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24"/>
      <c r="O36" s="124"/>
      <c r="P36" s="124"/>
      <c r="Q36" s="124"/>
      <c r="R36" s="124"/>
      <c r="S36" s="124"/>
      <c r="T36" s="124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24"/>
      <c r="O37" s="124"/>
      <c r="P37" s="124"/>
      <c r="Q37" s="124"/>
      <c r="R37" s="124"/>
      <c r="S37" s="124"/>
      <c r="T37" s="124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24"/>
      <c r="O38" s="124"/>
      <c r="P38" s="124"/>
      <c r="Q38" s="124"/>
      <c r="R38" s="124"/>
      <c r="S38" s="124"/>
      <c r="T38" s="124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24"/>
      <c r="O39" s="124"/>
      <c r="P39" s="124"/>
      <c r="Q39" s="124"/>
      <c r="R39" s="124"/>
      <c r="S39" s="124"/>
      <c r="T39" s="124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24"/>
      <c r="O40" s="124"/>
      <c r="P40" s="124"/>
      <c r="Q40" s="124"/>
      <c r="R40" s="124"/>
      <c r="S40" s="124"/>
      <c r="T40" s="124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24"/>
      <c r="O41" s="124"/>
      <c r="P41" s="124"/>
      <c r="Q41" s="124"/>
      <c r="R41" s="124"/>
      <c r="S41" s="124"/>
      <c r="T41" s="124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24"/>
      <c r="O42" s="124"/>
      <c r="P42" s="124"/>
      <c r="Q42" s="124"/>
      <c r="R42" s="124"/>
      <c r="S42" s="124"/>
      <c r="T42" s="124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24"/>
      <c r="O43" s="124"/>
      <c r="P43" s="124"/>
      <c r="Q43" s="124"/>
      <c r="R43" s="124"/>
      <c r="S43" s="124"/>
      <c r="T43" s="124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24"/>
      <c r="O44" s="124"/>
      <c r="P44" s="124"/>
      <c r="Q44" s="124"/>
      <c r="R44" s="124"/>
      <c r="S44" s="124"/>
      <c r="T44" s="124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24"/>
      <c r="O45" s="124"/>
      <c r="P45" s="124"/>
      <c r="Q45" s="124"/>
      <c r="R45" s="124"/>
      <c r="S45" s="124"/>
      <c r="T45" s="124"/>
    </row>
    <row r="46" spans="1:20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</row>
    <row r="56" spans="1:20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</row>
    <row r="57" spans="1:20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</row>
    <row r="58" spans="1:20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1:20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1:20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1:20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1:20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1:20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</row>
    <row r="70" spans="1:20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</row>
    <row r="75" spans="1:20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</row>
    <row r="81" spans="1:20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1:20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</row>
    <row r="96" spans="1:20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</row>
    <row r="97" spans="1:20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</row>
    <row r="98" spans="1:20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</row>
    <row r="99" spans="1:20" ht="15.7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</row>
    <row r="100" spans="1:20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</row>
    <row r="101" spans="1:20" ht="15.75" customHeight="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</row>
    <row r="102" spans="1:20" ht="15.75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spans="1:20" ht="15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spans="1:20" ht="15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spans="1:20" ht="15.75" customHeight="1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0" ht="15.7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spans="1:20" ht="15.75" customHeight="1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spans="1:20" ht="15.75" customHeigh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spans="1:20" ht="15.75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spans="1:20" ht="15.75" customHeight="1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spans="1:20" ht="15.75" customHeight="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</row>
    <row r="112" spans="1:20" ht="15.75" customHeight="1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</row>
    <row r="113" spans="1:20" ht="15.75" customHeight="1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</row>
    <row r="114" spans="1:20" ht="15.7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</row>
    <row r="115" spans="1:20" ht="15.75" customHeight="1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</row>
    <row r="116" spans="1:20" ht="15.75" customHeight="1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</row>
    <row r="117" spans="1:20" ht="15.75" customHeight="1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</row>
    <row r="118" spans="1:20" ht="15.7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5.7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</row>
    <row r="120" spans="1:20" ht="15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</row>
    <row r="121" spans="1:20" ht="15.75" customHeigh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</row>
    <row r="122" spans="1:20" ht="15.7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</row>
    <row r="123" spans="1:20" ht="15.75" customHeight="1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</row>
    <row r="124" spans="1:20" ht="15.75" customHeight="1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</row>
    <row r="125" spans="1:20" ht="15.75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</row>
    <row r="126" spans="1:20" ht="15.75" customHeight="1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</row>
    <row r="127" spans="1:20" ht="15.75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</row>
    <row r="128" spans="1:20" ht="15.75" customHeight="1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</row>
    <row r="129" spans="1:20" ht="15.75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</row>
    <row r="130" spans="1:20" ht="15.75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</row>
    <row r="131" spans="1:20" ht="15.75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</row>
    <row r="132" spans="1:20" ht="15.75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</row>
    <row r="133" spans="1:20" ht="15.75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</row>
    <row r="134" spans="1:20" ht="15.75" customHeigh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</row>
    <row r="135" spans="1:20" ht="15.75" customHeight="1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</row>
    <row r="136" spans="1:20" ht="15.75" customHeight="1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</row>
    <row r="137" spans="1:20" ht="15.75" customHeight="1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</row>
    <row r="138" spans="1:20" ht="15.7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</row>
    <row r="139" spans="1:20" ht="15.75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</row>
    <row r="140" spans="1:20" ht="15.75" customHeight="1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</row>
    <row r="141" spans="1:20" ht="15.75" customHeight="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</row>
    <row r="142" spans="1:20" ht="15.75" customHeight="1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</row>
    <row r="143" spans="1:20" ht="15.75" customHeight="1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</row>
    <row r="144" spans="1:20" ht="15.75" customHeight="1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</row>
    <row r="145" spans="1:20" ht="15.75" customHeight="1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</row>
    <row r="146" spans="1:20" ht="15.75" customHeight="1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</row>
    <row r="147" spans="1:20" ht="15.7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</row>
    <row r="148" spans="1:20" ht="15.75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</row>
    <row r="149" spans="1:20" ht="15.75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</row>
    <row r="150" spans="1:20" ht="15.75" customHeigh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</row>
    <row r="151" spans="1:20" ht="15.75" customHeigh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</row>
    <row r="152" spans="1:20" ht="15.75" customHeigh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</row>
    <row r="153" spans="1:20" ht="15.75" customHeigh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</row>
    <row r="154" spans="1:20" ht="15.75" customHeight="1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</row>
    <row r="155" spans="1:20" ht="15.75" customHeight="1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</row>
    <row r="156" spans="1:20" ht="15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</row>
    <row r="157" spans="1:20" ht="15.75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</row>
    <row r="158" spans="1:20" ht="15.75" customHeight="1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</row>
    <row r="159" spans="1:20" ht="15.75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</row>
    <row r="160" spans="1:20" ht="15.75" customHeight="1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</row>
    <row r="161" spans="1:20" ht="15.75" customHeight="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</row>
    <row r="162" spans="1:20" ht="15.75" customHeight="1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</row>
    <row r="163" spans="1:20" ht="15.75" customHeight="1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</row>
    <row r="164" spans="1:20" ht="15.75" customHeight="1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</row>
    <row r="165" spans="1:20" ht="15.75" customHeight="1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</row>
    <row r="166" spans="1:20" ht="15.75" customHeight="1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</row>
    <row r="167" spans="1:20" ht="15.75" customHeight="1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</row>
    <row r="168" spans="1:20" ht="15.7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</row>
    <row r="169" spans="1:20" ht="15.75" customHeight="1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</row>
    <row r="170" spans="1:20" ht="15.75" customHeight="1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</row>
    <row r="171" spans="1:20" ht="15.75" customHeight="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</row>
    <row r="172" spans="1:20" ht="15.75" customHeight="1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</row>
    <row r="173" spans="1:20" ht="15.75" customHeight="1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</row>
    <row r="174" spans="1:20" ht="15.75" customHeight="1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</row>
    <row r="175" spans="1:20" ht="15.75" customHeight="1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</row>
    <row r="176" spans="1:20" ht="15.75" customHeight="1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</row>
    <row r="177" spans="1:20" ht="15.75" customHeigh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</row>
    <row r="178" spans="1:20" ht="15.75" customHeight="1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</row>
    <row r="179" spans="1:20" ht="15.75" customHeight="1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</row>
    <row r="180" spans="1:20" ht="15.75" customHeight="1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</row>
    <row r="181" spans="1:20" ht="15.75" customHeight="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</row>
    <row r="182" spans="1:20" ht="15.75" customHeight="1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</row>
    <row r="183" spans="1:20" ht="15.75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</row>
    <row r="184" spans="1:20" ht="15.75" customHeight="1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</row>
    <row r="185" spans="1:20" ht="15.75" customHeight="1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</row>
    <row r="186" spans="1:20" ht="15.75" customHeight="1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</row>
    <row r="187" spans="1:20" ht="15.75" customHeight="1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</row>
    <row r="188" spans="1:20" ht="15.75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</row>
    <row r="189" spans="1:20" ht="15.75" customHeight="1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</row>
    <row r="190" spans="1:20" ht="15.75" customHeight="1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</row>
    <row r="191" spans="1:20" ht="15.75" customHeight="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</row>
    <row r="192" spans="1:20" ht="15.75" customHeigh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</row>
    <row r="193" spans="1:51" ht="15.75" customHeight="1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</row>
    <row r="194" spans="1:51" ht="15.75" customHeight="1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</row>
    <row r="195" spans="1:51" ht="15.75" customHeight="1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</row>
    <row r="196" spans="1:51" ht="15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</row>
    <row r="197" spans="1:51" ht="15.75" customHeigh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</row>
    <row r="198" spans="1:51" ht="13.5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</row>
    <row r="199" spans="1:51" ht="15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AA199" s="40" t="s">
        <v>148</v>
      </c>
    </row>
    <row r="200" spans="1:51" ht="15.75" customHeight="1" thickBo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X200" s="16" t="s">
        <v>67</v>
      </c>
      <c r="AA200" s="16" t="s">
        <v>149</v>
      </c>
    </row>
    <row r="201" spans="1:51" ht="15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X201" s="16" t="s">
        <v>68</v>
      </c>
      <c r="AA201" s="325" t="s">
        <v>34</v>
      </c>
      <c r="AB201" s="265" t="s">
        <v>46</v>
      </c>
      <c r="AC201" s="260"/>
      <c r="AD201" s="262"/>
      <c r="AE201" s="259" t="s">
        <v>47</v>
      </c>
      <c r="AF201" s="260"/>
      <c r="AG201" s="261"/>
      <c r="AH201" s="259" t="s">
        <v>48</v>
      </c>
      <c r="AI201" s="260"/>
      <c r="AJ201" s="262"/>
      <c r="AK201" s="259" t="s">
        <v>49</v>
      </c>
      <c r="AL201" s="260"/>
      <c r="AM201" s="261"/>
      <c r="AN201" s="256" t="s">
        <v>50</v>
      </c>
      <c r="AO201" s="257"/>
      <c r="AP201" s="258"/>
      <c r="AQ201" s="259" t="s">
        <v>51</v>
      </c>
      <c r="AR201" s="260"/>
      <c r="AS201" s="261"/>
      <c r="AT201" s="259" t="s">
        <v>52</v>
      </c>
      <c r="AU201" s="260"/>
      <c r="AV201" s="262"/>
      <c r="AW201" s="259" t="s">
        <v>53</v>
      </c>
      <c r="AX201" s="260"/>
      <c r="AY201" s="261"/>
    </row>
    <row r="202" spans="1:51" ht="15.75" customHeight="1" thickBot="1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X202" s="16" t="s">
        <v>69</v>
      </c>
      <c r="AA202" s="326"/>
      <c r="AB202" s="119" t="s">
        <v>10</v>
      </c>
      <c r="AC202" s="120" t="s">
        <v>54</v>
      </c>
      <c r="AD202" s="121" t="s">
        <v>20</v>
      </c>
      <c r="AE202" s="122" t="s">
        <v>10</v>
      </c>
      <c r="AF202" s="120" t="s">
        <v>54</v>
      </c>
      <c r="AG202" s="123" t="s">
        <v>20</v>
      </c>
      <c r="AH202" s="122" t="s">
        <v>10</v>
      </c>
      <c r="AI202" s="120" t="s">
        <v>54</v>
      </c>
      <c r="AJ202" s="121" t="s">
        <v>20</v>
      </c>
      <c r="AK202" s="122" t="s">
        <v>10</v>
      </c>
      <c r="AL202" s="120" t="s">
        <v>54</v>
      </c>
      <c r="AM202" s="123" t="s">
        <v>20</v>
      </c>
      <c r="AN202" s="122" t="s">
        <v>10</v>
      </c>
      <c r="AO202" s="120" t="s">
        <v>54</v>
      </c>
      <c r="AP202" s="121" t="s">
        <v>20</v>
      </c>
      <c r="AQ202" s="122" t="s">
        <v>10</v>
      </c>
      <c r="AR202" s="120" t="s">
        <v>54</v>
      </c>
      <c r="AS202" s="123" t="s">
        <v>20</v>
      </c>
      <c r="AT202" s="122" t="s">
        <v>10</v>
      </c>
      <c r="AU202" s="120" t="s">
        <v>54</v>
      </c>
      <c r="AV202" s="121" t="s">
        <v>20</v>
      </c>
      <c r="AW202" s="122" t="s">
        <v>10</v>
      </c>
      <c r="AX202" s="120" t="s">
        <v>54</v>
      </c>
      <c r="AY202" s="123" t="s">
        <v>20</v>
      </c>
    </row>
    <row r="203" spans="1:51" ht="15.75" customHeight="1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AA203" s="253" t="s">
        <v>97</v>
      </c>
      <c r="AB203" s="175">
        <v>1126</v>
      </c>
      <c r="AC203" s="176">
        <v>8.92</v>
      </c>
      <c r="AD203" s="177">
        <v>2.1</v>
      </c>
      <c r="AE203" s="178">
        <v>1123</v>
      </c>
      <c r="AF203" s="176">
        <v>11.62</v>
      </c>
      <c r="AG203" s="177">
        <v>5.25</v>
      </c>
      <c r="AH203" s="179">
        <v>1099</v>
      </c>
      <c r="AI203" s="176">
        <v>26.42</v>
      </c>
      <c r="AJ203" s="177">
        <v>7.47</v>
      </c>
      <c r="AK203" s="180">
        <v>1091</v>
      </c>
      <c r="AL203" s="181">
        <v>27.23</v>
      </c>
      <c r="AM203" s="182">
        <v>5.12</v>
      </c>
      <c r="AN203" s="183">
        <v>1096</v>
      </c>
      <c r="AO203" s="181">
        <v>17.95</v>
      </c>
      <c r="AP203" s="182">
        <v>9.35</v>
      </c>
      <c r="AQ203" s="180">
        <v>1085</v>
      </c>
      <c r="AR203" s="181">
        <v>11.59</v>
      </c>
      <c r="AS203" s="182">
        <v>1.04</v>
      </c>
      <c r="AT203" s="180">
        <v>1100</v>
      </c>
      <c r="AU203" s="181">
        <v>116.02</v>
      </c>
      <c r="AV203" s="182">
        <v>17.05</v>
      </c>
      <c r="AW203" s="183">
        <v>1096</v>
      </c>
      <c r="AX203" s="181">
        <v>8.34</v>
      </c>
      <c r="AY203" s="182">
        <v>3.3</v>
      </c>
    </row>
    <row r="204" spans="1:51" ht="15.75" customHeight="1" thickBo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X204" s="16" t="s">
        <v>70</v>
      </c>
      <c r="AA204" s="254" t="s">
        <v>60</v>
      </c>
      <c r="AB204" s="184">
        <v>1120</v>
      </c>
      <c r="AC204" s="185">
        <v>8.42</v>
      </c>
      <c r="AD204" s="186">
        <v>1.96</v>
      </c>
      <c r="AE204" s="187">
        <v>1125</v>
      </c>
      <c r="AF204" s="185">
        <v>11.07</v>
      </c>
      <c r="AG204" s="186">
        <v>5.1100000000000003</v>
      </c>
      <c r="AH204" s="188">
        <v>1097</v>
      </c>
      <c r="AI204" s="185">
        <v>29.06</v>
      </c>
      <c r="AJ204" s="186">
        <v>7.13</v>
      </c>
      <c r="AK204" s="189">
        <v>1084</v>
      </c>
      <c r="AL204" s="190">
        <v>26.35</v>
      </c>
      <c r="AM204" s="191">
        <v>4.9000000000000004</v>
      </c>
      <c r="AN204" s="192">
        <v>1092</v>
      </c>
      <c r="AO204" s="190">
        <v>15.29</v>
      </c>
      <c r="AP204" s="191">
        <v>6.56</v>
      </c>
      <c r="AQ204" s="189">
        <v>1083</v>
      </c>
      <c r="AR204" s="190">
        <v>11.95</v>
      </c>
      <c r="AS204" s="191">
        <v>1.02</v>
      </c>
      <c r="AT204" s="189">
        <v>1099</v>
      </c>
      <c r="AU204" s="190">
        <v>108.22</v>
      </c>
      <c r="AV204" s="191">
        <v>16.39</v>
      </c>
      <c r="AW204" s="192">
        <v>1094</v>
      </c>
      <c r="AX204" s="190">
        <v>5.69</v>
      </c>
      <c r="AY204" s="191">
        <v>1.94</v>
      </c>
    </row>
    <row r="205" spans="1:51" ht="15.75" customHeight="1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X205" s="16" t="s">
        <v>71</v>
      </c>
      <c r="AA205" s="42" t="s">
        <v>55</v>
      </c>
      <c r="AB205" s="175">
        <v>1124</v>
      </c>
      <c r="AC205" s="176">
        <v>10.47</v>
      </c>
      <c r="AD205" s="177">
        <v>2.5099999999999998</v>
      </c>
      <c r="AE205" s="178">
        <v>1122</v>
      </c>
      <c r="AF205" s="176">
        <v>14.2</v>
      </c>
      <c r="AG205" s="177">
        <v>5.41</v>
      </c>
      <c r="AH205" s="179">
        <v>1097</v>
      </c>
      <c r="AI205" s="176">
        <v>28.41</v>
      </c>
      <c r="AJ205" s="177">
        <v>7</v>
      </c>
      <c r="AK205" s="180">
        <v>1099</v>
      </c>
      <c r="AL205" s="181">
        <v>31.06</v>
      </c>
      <c r="AM205" s="182">
        <v>6.43</v>
      </c>
      <c r="AN205" s="183">
        <v>1124</v>
      </c>
      <c r="AO205" s="181">
        <v>27.26</v>
      </c>
      <c r="AP205" s="182">
        <v>13.76</v>
      </c>
      <c r="AQ205" s="180">
        <v>1096</v>
      </c>
      <c r="AR205" s="181">
        <v>10.69</v>
      </c>
      <c r="AS205" s="182">
        <v>0.87</v>
      </c>
      <c r="AT205" s="180">
        <v>1102</v>
      </c>
      <c r="AU205" s="181">
        <v>126.53</v>
      </c>
      <c r="AV205" s="182">
        <v>18.3</v>
      </c>
      <c r="AW205" s="183">
        <v>1099</v>
      </c>
      <c r="AX205" s="181">
        <v>11.8</v>
      </c>
      <c r="AY205" s="182">
        <v>4.8499999999999996</v>
      </c>
    </row>
    <row r="206" spans="1:51" ht="15.75" customHeight="1" thickBot="1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X206" s="16" t="s">
        <v>72</v>
      </c>
      <c r="AA206" s="41" t="s">
        <v>61</v>
      </c>
      <c r="AB206" s="184">
        <v>1125</v>
      </c>
      <c r="AC206" s="185">
        <v>9.9499999999999993</v>
      </c>
      <c r="AD206" s="186">
        <v>2.35</v>
      </c>
      <c r="AE206" s="187">
        <v>1121</v>
      </c>
      <c r="AF206" s="185">
        <v>13.18</v>
      </c>
      <c r="AG206" s="186">
        <v>5.23</v>
      </c>
      <c r="AH206" s="188">
        <v>1096</v>
      </c>
      <c r="AI206" s="185">
        <v>30.94</v>
      </c>
      <c r="AJ206" s="186">
        <v>7.21</v>
      </c>
      <c r="AK206" s="189">
        <v>1086</v>
      </c>
      <c r="AL206" s="190">
        <v>29.57</v>
      </c>
      <c r="AM206" s="191">
        <v>5.77</v>
      </c>
      <c r="AN206" s="192">
        <v>1111</v>
      </c>
      <c r="AO206" s="190">
        <v>21.3</v>
      </c>
      <c r="AP206" s="191">
        <v>9.0399999999999991</v>
      </c>
      <c r="AQ206" s="189">
        <v>1090</v>
      </c>
      <c r="AR206" s="190">
        <v>11.07</v>
      </c>
      <c r="AS206" s="191">
        <v>0.89</v>
      </c>
      <c r="AT206" s="189">
        <v>1099</v>
      </c>
      <c r="AU206" s="190">
        <v>117.9</v>
      </c>
      <c r="AV206" s="191">
        <v>16.559999999999999</v>
      </c>
      <c r="AW206" s="192">
        <v>1081</v>
      </c>
      <c r="AX206" s="190">
        <v>7.37</v>
      </c>
      <c r="AY206" s="191">
        <v>2.4</v>
      </c>
    </row>
    <row r="207" spans="1:51" ht="15.75" customHeight="1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X207" s="16" t="s">
        <v>73</v>
      </c>
      <c r="AA207" s="253" t="s">
        <v>56</v>
      </c>
      <c r="AB207" s="193">
        <v>1126</v>
      </c>
      <c r="AC207" s="194">
        <v>12.36</v>
      </c>
      <c r="AD207" s="195">
        <v>2.78</v>
      </c>
      <c r="AE207" s="196">
        <v>1126</v>
      </c>
      <c r="AF207" s="194">
        <v>16.190000000000001</v>
      </c>
      <c r="AG207" s="197">
        <v>5.86</v>
      </c>
      <c r="AH207" s="196">
        <v>1089</v>
      </c>
      <c r="AI207" s="194">
        <v>30.41</v>
      </c>
      <c r="AJ207" s="197">
        <v>7.41</v>
      </c>
      <c r="AK207" s="180">
        <v>1099</v>
      </c>
      <c r="AL207" s="181">
        <v>34.520000000000003</v>
      </c>
      <c r="AM207" s="182">
        <v>7.66</v>
      </c>
      <c r="AN207" s="183">
        <v>1125</v>
      </c>
      <c r="AO207" s="181">
        <v>34.85</v>
      </c>
      <c r="AP207" s="182">
        <v>17.12</v>
      </c>
      <c r="AQ207" s="180">
        <v>1115</v>
      </c>
      <c r="AR207" s="181">
        <v>10.19</v>
      </c>
      <c r="AS207" s="182">
        <v>0.93</v>
      </c>
      <c r="AT207" s="180">
        <v>1099</v>
      </c>
      <c r="AU207" s="181">
        <v>135.44</v>
      </c>
      <c r="AV207" s="182">
        <v>18.940000000000001</v>
      </c>
      <c r="AW207" s="183">
        <v>1102</v>
      </c>
      <c r="AX207" s="181">
        <v>15.05</v>
      </c>
      <c r="AY207" s="182">
        <v>5.97</v>
      </c>
    </row>
    <row r="208" spans="1:51" ht="15.75" customHeight="1" thickBot="1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X208" s="16" t="s">
        <v>74</v>
      </c>
      <c r="AA208" s="41" t="s">
        <v>62</v>
      </c>
      <c r="AB208" s="198">
        <v>1124</v>
      </c>
      <c r="AC208" s="199">
        <v>11.65</v>
      </c>
      <c r="AD208" s="200">
        <v>2.63</v>
      </c>
      <c r="AE208" s="201">
        <v>1111</v>
      </c>
      <c r="AF208" s="199">
        <v>16.12</v>
      </c>
      <c r="AG208" s="202">
        <v>5.22</v>
      </c>
      <c r="AH208" s="201">
        <v>1082</v>
      </c>
      <c r="AI208" s="199">
        <v>33.18</v>
      </c>
      <c r="AJ208" s="202">
        <v>7.34</v>
      </c>
      <c r="AK208" s="189">
        <v>1095</v>
      </c>
      <c r="AL208" s="190">
        <v>32.92</v>
      </c>
      <c r="AM208" s="191">
        <v>6.96</v>
      </c>
      <c r="AN208" s="192">
        <v>1111</v>
      </c>
      <c r="AO208" s="190">
        <v>27.59</v>
      </c>
      <c r="AP208" s="191">
        <v>12.47</v>
      </c>
      <c r="AQ208" s="189">
        <v>1099</v>
      </c>
      <c r="AR208" s="190">
        <v>10.43</v>
      </c>
      <c r="AS208" s="191">
        <v>0.9</v>
      </c>
      <c r="AT208" s="189">
        <v>1100</v>
      </c>
      <c r="AU208" s="190">
        <v>128.02000000000001</v>
      </c>
      <c r="AV208" s="191">
        <v>17.489999999999998</v>
      </c>
      <c r="AW208" s="192">
        <v>1072</v>
      </c>
      <c r="AX208" s="190">
        <v>9.4700000000000006</v>
      </c>
      <c r="AY208" s="191">
        <v>3.07</v>
      </c>
    </row>
    <row r="209" spans="1:51" ht="15.75" customHeight="1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X209" s="16" t="s">
        <v>75</v>
      </c>
      <c r="AA209" s="253" t="s">
        <v>57</v>
      </c>
      <c r="AB209" s="193">
        <v>1122</v>
      </c>
      <c r="AC209" s="194">
        <v>14.3</v>
      </c>
      <c r="AD209" s="195">
        <v>3.17</v>
      </c>
      <c r="AE209" s="196">
        <v>1112</v>
      </c>
      <c r="AF209" s="194">
        <v>18.170000000000002</v>
      </c>
      <c r="AG209" s="197">
        <v>5.54</v>
      </c>
      <c r="AH209" s="196">
        <v>1085</v>
      </c>
      <c r="AI209" s="194">
        <v>31.87</v>
      </c>
      <c r="AJ209" s="197">
        <v>7.93</v>
      </c>
      <c r="AK209" s="180">
        <v>1099</v>
      </c>
      <c r="AL209" s="181">
        <v>39.07</v>
      </c>
      <c r="AM209" s="182">
        <v>7.42</v>
      </c>
      <c r="AN209" s="183">
        <v>1121</v>
      </c>
      <c r="AO209" s="181">
        <v>43.71</v>
      </c>
      <c r="AP209" s="182">
        <v>19.489999999999998</v>
      </c>
      <c r="AQ209" s="180">
        <v>1117</v>
      </c>
      <c r="AR209" s="181">
        <v>9.6999999999999993</v>
      </c>
      <c r="AS209" s="182">
        <v>0.85</v>
      </c>
      <c r="AT209" s="180">
        <v>1096</v>
      </c>
      <c r="AU209" s="181">
        <v>145.59</v>
      </c>
      <c r="AV209" s="182">
        <v>18.52</v>
      </c>
      <c r="AW209" s="183">
        <v>1097</v>
      </c>
      <c r="AX209" s="181">
        <v>18.95</v>
      </c>
      <c r="AY209" s="182">
        <v>7.21</v>
      </c>
    </row>
    <row r="210" spans="1:51" ht="15.75" customHeight="1" thickBot="1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AA210" s="41" t="s">
        <v>63</v>
      </c>
      <c r="AB210" s="198">
        <v>1127</v>
      </c>
      <c r="AC210" s="199">
        <v>13.58</v>
      </c>
      <c r="AD210" s="200">
        <v>3.01</v>
      </c>
      <c r="AE210" s="201">
        <v>1107</v>
      </c>
      <c r="AF210" s="199">
        <v>17.100000000000001</v>
      </c>
      <c r="AG210" s="202">
        <v>5.2</v>
      </c>
      <c r="AH210" s="201">
        <v>1095</v>
      </c>
      <c r="AI210" s="199">
        <v>35.17</v>
      </c>
      <c r="AJ210" s="202">
        <v>7.96</v>
      </c>
      <c r="AK210" s="189">
        <v>1095</v>
      </c>
      <c r="AL210" s="190">
        <v>37.08</v>
      </c>
      <c r="AM210" s="191">
        <v>7.06</v>
      </c>
      <c r="AN210" s="192">
        <v>1119</v>
      </c>
      <c r="AO210" s="190">
        <v>33.630000000000003</v>
      </c>
      <c r="AP210" s="191">
        <v>14.89</v>
      </c>
      <c r="AQ210" s="189">
        <v>1117</v>
      </c>
      <c r="AR210" s="190">
        <v>10.039999999999999</v>
      </c>
      <c r="AS210" s="191">
        <v>0.85</v>
      </c>
      <c r="AT210" s="189">
        <v>1087</v>
      </c>
      <c r="AU210" s="190">
        <v>136.04</v>
      </c>
      <c r="AV210" s="191">
        <v>18.39</v>
      </c>
      <c r="AW210" s="192">
        <v>1085</v>
      </c>
      <c r="AX210" s="190">
        <v>11.57</v>
      </c>
      <c r="AY210" s="191">
        <v>3.82</v>
      </c>
    </row>
    <row r="211" spans="1:51" ht="15.75" customHeight="1">
      <c r="X211" s="16" t="s">
        <v>76</v>
      </c>
      <c r="AA211" s="253" t="s">
        <v>58</v>
      </c>
      <c r="AB211" s="193">
        <v>1119</v>
      </c>
      <c r="AC211" s="194">
        <v>16.09</v>
      </c>
      <c r="AD211" s="195">
        <v>3.61</v>
      </c>
      <c r="AE211" s="196">
        <v>1118</v>
      </c>
      <c r="AF211" s="194">
        <v>19.809999999999999</v>
      </c>
      <c r="AG211" s="197">
        <v>5.45</v>
      </c>
      <c r="AH211" s="196">
        <v>1092</v>
      </c>
      <c r="AI211" s="194">
        <v>33.409999999999997</v>
      </c>
      <c r="AJ211" s="197">
        <v>8.36</v>
      </c>
      <c r="AK211" s="180">
        <v>1094</v>
      </c>
      <c r="AL211" s="181">
        <v>42.07</v>
      </c>
      <c r="AM211" s="182">
        <v>7.59</v>
      </c>
      <c r="AN211" s="183">
        <v>1121</v>
      </c>
      <c r="AO211" s="181">
        <v>50.51</v>
      </c>
      <c r="AP211" s="182">
        <v>21.22</v>
      </c>
      <c r="AQ211" s="180">
        <v>1112</v>
      </c>
      <c r="AR211" s="181">
        <v>9.3800000000000008</v>
      </c>
      <c r="AS211" s="182">
        <v>0.92</v>
      </c>
      <c r="AT211" s="180">
        <v>1092</v>
      </c>
      <c r="AU211" s="181">
        <v>154.01</v>
      </c>
      <c r="AV211" s="182">
        <v>20.71</v>
      </c>
      <c r="AW211" s="183">
        <v>1093</v>
      </c>
      <c r="AX211" s="181">
        <v>21.67</v>
      </c>
      <c r="AY211" s="182">
        <v>8.14</v>
      </c>
    </row>
    <row r="212" spans="1:51" ht="15.75" customHeight="1" thickBot="1">
      <c r="X212" s="16" t="s">
        <v>77</v>
      </c>
      <c r="AA212" s="41" t="s">
        <v>64</v>
      </c>
      <c r="AB212" s="198">
        <v>1123</v>
      </c>
      <c r="AC212" s="199">
        <v>15.99</v>
      </c>
      <c r="AD212" s="200">
        <v>3.7</v>
      </c>
      <c r="AE212" s="201">
        <v>1108</v>
      </c>
      <c r="AF212" s="199">
        <v>18.86</v>
      </c>
      <c r="AG212" s="202">
        <v>5.1100000000000003</v>
      </c>
      <c r="AH212" s="201">
        <v>1100</v>
      </c>
      <c r="AI212" s="199">
        <v>38.340000000000003</v>
      </c>
      <c r="AJ212" s="202">
        <v>8.57</v>
      </c>
      <c r="AK212" s="189">
        <v>1103</v>
      </c>
      <c r="AL212" s="190">
        <v>40.380000000000003</v>
      </c>
      <c r="AM212" s="191">
        <v>6.93</v>
      </c>
      <c r="AN212" s="192">
        <v>1124</v>
      </c>
      <c r="AO212" s="190">
        <v>40.01</v>
      </c>
      <c r="AP212" s="191">
        <v>16.399999999999999</v>
      </c>
      <c r="AQ212" s="189">
        <v>1122</v>
      </c>
      <c r="AR212" s="190">
        <v>9.64</v>
      </c>
      <c r="AS212" s="191">
        <v>0.87</v>
      </c>
      <c r="AT212" s="189">
        <v>1100</v>
      </c>
      <c r="AU212" s="190">
        <v>145.38</v>
      </c>
      <c r="AV212" s="191">
        <v>19.89</v>
      </c>
      <c r="AW212" s="192">
        <v>1088</v>
      </c>
      <c r="AX212" s="190">
        <v>13.56</v>
      </c>
      <c r="AY212" s="191">
        <v>4.6100000000000003</v>
      </c>
    </row>
    <row r="213" spans="1:51" ht="15.75" customHeight="1">
      <c r="AA213" s="253" t="s">
        <v>59</v>
      </c>
      <c r="AB213" s="193">
        <v>1126</v>
      </c>
      <c r="AC213" s="194">
        <v>19.309999999999999</v>
      </c>
      <c r="AD213" s="195">
        <v>4.62</v>
      </c>
      <c r="AE213" s="196">
        <v>1116</v>
      </c>
      <c r="AF213" s="194">
        <v>22.45</v>
      </c>
      <c r="AG213" s="197">
        <v>5.55</v>
      </c>
      <c r="AH213" s="196">
        <v>1096</v>
      </c>
      <c r="AI213" s="194">
        <v>36.479999999999997</v>
      </c>
      <c r="AJ213" s="197">
        <v>8.66</v>
      </c>
      <c r="AK213" s="180">
        <v>1095</v>
      </c>
      <c r="AL213" s="181">
        <v>45.91</v>
      </c>
      <c r="AM213" s="182">
        <v>7.25</v>
      </c>
      <c r="AN213" s="183">
        <v>1124</v>
      </c>
      <c r="AO213" s="181">
        <v>59.96</v>
      </c>
      <c r="AP213" s="182">
        <v>22.23</v>
      </c>
      <c r="AQ213" s="180">
        <v>1120</v>
      </c>
      <c r="AR213" s="181">
        <v>8.9</v>
      </c>
      <c r="AS213" s="182">
        <v>0.85</v>
      </c>
      <c r="AT213" s="180">
        <v>1100</v>
      </c>
      <c r="AU213" s="181">
        <v>166.56</v>
      </c>
      <c r="AV213" s="182">
        <v>22.59</v>
      </c>
      <c r="AW213" s="183">
        <v>1101</v>
      </c>
      <c r="AX213" s="181">
        <v>25.67</v>
      </c>
      <c r="AY213" s="182">
        <v>9.4700000000000006</v>
      </c>
    </row>
    <row r="214" spans="1:51" ht="15.75" customHeight="1" thickBot="1">
      <c r="AA214" s="41" t="s">
        <v>65</v>
      </c>
      <c r="AB214" s="198">
        <v>1127</v>
      </c>
      <c r="AC214" s="199">
        <v>19.36</v>
      </c>
      <c r="AD214" s="200">
        <v>4.3099999999999996</v>
      </c>
      <c r="AE214" s="201">
        <v>1121</v>
      </c>
      <c r="AF214" s="199">
        <v>20.149999999999999</v>
      </c>
      <c r="AG214" s="202">
        <v>5.16</v>
      </c>
      <c r="AH214" s="201">
        <v>1096</v>
      </c>
      <c r="AI214" s="199">
        <v>41.21</v>
      </c>
      <c r="AJ214" s="202">
        <v>9.0399999999999991</v>
      </c>
      <c r="AK214" s="189">
        <v>1102</v>
      </c>
      <c r="AL214" s="190">
        <v>42.95</v>
      </c>
      <c r="AM214" s="191">
        <v>6.49</v>
      </c>
      <c r="AN214" s="192">
        <v>1117</v>
      </c>
      <c r="AO214" s="190">
        <v>45.55</v>
      </c>
      <c r="AP214" s="191">
        <v>17.899999999999999</v>
      </c>
      <c r="AQ214" s="189">
        <v>1117</v>
      </c>
      <c r="AR214" s="190">
        <v>9.24</v>
      </c>
      <c r="AS214" s="191">
        <v>0.81</v>
      </c>
      <c r="AT214" s="189">
        <v>1099</v>
      </c>
      <c r="AU214" s="190">
        <v>155.61000000000001</v>
      </c>
      <c r="AV214" s="191">
        <v>21.77</v>
      </c>
      <c r="AW214" s="192">
        <v>1081</v>
      </c>
      <c r="AX214" s="190">
        <v>15.68</v>
      </c>
      <c r="AY214" s="191">
        <v>5.39</v>
      </c>
    </row>
    <row r="215" spans="1:51" ht="15.75" customHeight="1">
      <c r="AE215" s="43"/>
      <c r="AF215" s="44"/>
      <c r="AG215" s="44"/>
    </row>
    <row r="216" spans="1:51" ht="15.75" customHeight="1">
      <c r="AA216" s="50"/>
      <c r="AB216" s="51"/>
      <c r="AC216" s="52"/>
      <c r="AD216" s="52"/>
      <c r="AE216" s="51"/>
      <c r="AF216" s="52"/>
      <c r="AG216" s="52"/>
      <c r="AH216" s="51"/>
      <c r="AI216" s="52"/>
      <c r="AJ216" s="52"/>
      <c r="AK216" s="51"/>
      <c r="AL216" s="52"/>
      <c r="AM216" s="52"/>
      <c r="AN216" s="51"/>
      <c r="AO216" s="52"/>
      <c r="AP216" s="52"/>
      <c r="AQ216" s="51"/>
      <c r="AR216" s="52"/>
      <c r="AS216" s="52"/>
      <c r="AT216" s="51"/>
      <c r="AU216" s="52"/>
      <c r="AV216" s="52"/>
      <c r="AW216" s="51"/>
      <c r="AX216" s="52"/>
      <c r="AY216" s="52"/>
    </row>
    <row r="219" spans="1:51" ht="15.75" customHeight="1">
      <c r="AA219" s="40" t="s">
        <v>151</v>
      </c>
    </row>
    <row r="220" spans="1:51" ht="15.75" customHeight="1" thickBot="1">
      <c r="AA220" s="16" t="s">
        <v>152</v>
      </c>
    </row>
    <row r="221" spans="1:51" ht="15.75" customHeight="1">
      <c r="AA221" s="263" t="s">
        <v>34</v>
      </c>
      <c r="AB221" s="265" t="s">
        <v>46</v>
      </c>
      <c r="AC221" s="260"/>
      <c r="AD221" s="262"/>
      <c r="AE221" s="259" t="s">
        <v>47</v>
      </c>
      <c r="AF221" s="260"/>
      <c r="AG221" s="261"/>
      <c r="AH221" s="259" t="s">
        <v>48</v>
      </c>
      <c r="AI221" s="260"/>
      <c r="AJ221" s="262"/>
      <c r="AK221" s="259" t="s">
        <v>49</v>
      </c>
      <c r="AL221" s="260"/>
      <c r="AM221" s="261"/>
      <c r="AN221" s="256" t="s">
        <v>50</v>
      </c>
      <c r="AO221" s="257"/>
      <c r="AP221" s="258"/>
      <c r="AQ221" s="259" t="s">
        <v>51</v>
      </c>
      <c r="AR221" s="260"/>
      <c r="AS221" s="261"/>
      <c r="AT221" s="259" t="s">
        <v>52</v>
      </c>
      <c r="AU221" s="260"/>
      <c r="AV221" s="262"/>
      <c r="AW221" s="259" t="s">
        <v>53</v>
      </c>
      <c r="AX221" s="260"/>
      <c r="AY221" s="261"/>
    </row>
    <row r="222" spans="1:51" ht="15.75" customHeight="1" thickBot="1">
      <c r="AA222" s="264"/>
      <c r="AB222" s="119" t="s">
        <v>10</v>
      </c>
      <c r="AC222" s="120" t="s">
        <v>54</v>
      </c>
      <c r="AD222" s="121" t="s">
        <v>20</v>
      </c>
      <c r="AE222" s="122" t="s">
        <v>10</v>
      </c>
      <c r="AF222" s="120" t="s">
        <v>54</v>
      </c>
      <c r="AG222" s="123" t="s">
        <v>20</v>
      </c>
      <c r="AH222" s="122" t="s">
        <v>10</v>
      </c>
      <c r="AI222" s="120" t="s">
        <v>54</v>
      </c>
      <c r="AJ222" s="121" t="s">
        <v>20</v>
      </c>
      <c r="AK222" s="122" t="s">
        <v>10</v>
      </c>
      <c r="AL222" s="120" t="s">
        <v>54</v>
      </c>
      <c r="AM222" s="123" t="s">
        <v>20</v>
      </c>
      <c r="AN222" s="122" t="s">
        <v>10</v>
      </c>
      <c r="AO222" s="120" t="s">
        <v>54</v>
      </c>
      <c r="AP222" s="121" t="s">
        <v>20</v>
      </c>
      <c r="AQ222" s="122" t="s">
        <v>10</v>
      </c>
      <c r="AR222" s="120" t="s">
        <v>54</v>
      </c>
      <c r="AS222" s="123" t="s">
        <v>20</v>
      </c>
      <c r="AT222" s="122" t="s">
        <v>10</v>
      </c>
      <c r="AU222" s="120" t="s">
        <v>54</v>
      </c>
      <c r="AV222" s="121" t="s">
        <v>20</v>
      </c>
      <c r="AW222" s="122" t="s">
        <v>10</v>
      </c>
      <c r="AX222" s="120" t="s">
        <v>54</v>
      </c>
      <c r="AY222" s="123" t="s">
        <v>20</v>
      </c>
    </row>
    <row r="223" spans="1:51" ht="15.75" customHeight="1">
      <c r="AA223" s="45" t="s">
        <v>97</v>
      </c>
      <c r="AB223" s="175">
        <v>7711</v>
      </c>
      <c r="AC223" s="176">
        <v>9.0142653352354003</v>
      </c>
      <c r="AD223" s="177">
        <v>2.2481129372466002</v>
      </c>
      <c r="AE223" s="178">
        <v>7579</v>
      </c>
      <c r="AF223" s="176">
        <v>11.724106082597</v>
      </c>
      <c r="AG223" s="177">
        <v>5.1983373539565996</v>
      </c>
      <c r="AH223" s="179">
        <v>7725</v>
      </c>
      <c r="AI223" s="176">
        <v>26.852815533981001</v>
      </c>
      <c r="AJ223" s="177">
        <v>7.3092137258587</v>
      </c>
      <c r="AK223" s="180">
        <v>7702</v>
      </c>
      <c r="AL223" s="181">
        <v>26.431706050376999</v>
      </c>
      <c r="AM223" s="182">
        <v>5.3172019878821004</v>
      </c>
      <c r="AN223" s="183">
        <v>7629</v>
      </c>
      <c r="AO223" s="181">
        <v>17.475160571503</v>
      </c>
      <c r="AP223" s="182">
        <v>9.6786363686751002</v>
      </c>
      <c r="AQ223" s="180">
        <v>7552</v>
      </c>
      <c r="AR223" s="181">
        <v>11.891488347457701</v>
      </c>
      <c r="AS223" s="182">
        <v>1.6519526925572501</v>
      </c>
      <c r="AT223" s="180">
        <v>7711</v>
      </c>
      <c r="AU223" s="181">
        <v>110.39968875632</v>
      </c>
      <c r="AV223" s="182">
        <v>19.349781095337999</v>
      </c>
      <c r="AW223" s="183">
        <v>7712</v>
      </c>
      <c r="AX223" s="181">
        <v>8.2357365145228005</v>
      </c>
      <c r="AY223" s="182">
        <v>3.5761612009033001</v>
      </c>
    </row>
    <row r="224" spans="1:51" ht="15.75" customHeight="1" thickBot="1">
      <c r="AA224" s="46" t="s">
        <v>60</v>
      </c>
      <c r="AB224" s="184">
        <v>7550</v>
      </c>
      <c r="AC224" s="185">
        <v>8.5202649006622995</v>
      </c>
      <c r="AD224" s="186">
        <v>2.0779102206091</v>
      </c>
      <c r="AE224" s="187">
        <v>7528</v>
      </c>
      <c r="AF224" s="185">
        <v>10.908873538789001</v>
      </c>
      <c r="AG224" s="186">
        <v>4.9669491840136004</v>
      </c>
      <c r="AH224" s="188">
        <v>7573</v>
      </c>
      <c r="AI224" s="185">
        <v>28.923940314273999</v>
      </c>
      <c r="AJ224" s="186">
        <v>7.4102500150396997</v>
      </c>
      <c r="AK224" s="189">
        <v>7569</v>
      </c>
      <c r="AL224" s="190">
        <v>25.317611309288001</v>
      </c>
      <c r="AM224" s="191">
        <v>4.7046553573291998</v>
      </c>
      <c r="AN224" s="192">
        <v>7491</v>
      </c>
      <c r="AO224" s="190">
        <v>14.616473101055</v>
      </c>
      <c r="AP224" s="191">
        <v>6.9128576167759004</v>
      </c>
      <c r="AQ224" s="189">
        <v>7438</v>
      </c>
      <c r="AR224" s="190">
        <v>12.2022936273192</v>
      </c>
      <c r="AS224" s="191">
        <v>1.4700497216222399</v>
      </c>
      <c r="AT224" s="189">
        <v>7565</v>
      </c>
      <c r="AU224" s="190">
        <v>102.49134170521999</v>
      </c>
      <c r="AV224" s="191">
        <v>17.259423972874</v>
      </c>
      <c r="AW224" s="192">
        <v>7564</v>
      </c>
      <c r="AX224" s="190">
        <v>5.5137493389741001</v>
      </c>
      <c r="AY224" s="191">
        <v>1.9823887464303001</v>
      </c>
    </row>
    <row r="225" spans="27:51" ht="15.75" customHeight="1">
      <c r="AA225" s="45" t="s">
        <v>55</v>
      </c>
      <c r="AB225" s="175">
        <v>8159</v>
      </c>
      <c r="AC225" s="176">
        <v>10.481799240102999</v>
      </c>
      <c r="AD225" s="177">
        <v>2.5137290880901002</v>
      </c>
      <c r="AE225" s="178">
        <v>8112</v>
      </c>
      <c r="AF225" s="176">
        <v>13.969797830375001</v>
      </c>
      <c r="AG225" s="177">
        <v>5.5982454988437</v>
      </c>
      <c r="AH225" s="179">
        <v>8148</v>
      </c>
      <c r="AI225" s="176">
        <v>28.129847815415001</v>
      </c>
      <c r="AJ225" s="177">
        <v>7.1130779808405</v>
      </c>
      <c r="AK225" s="180">
        <v>8124</v>
      </c>
      <c r="AL225" s="181">
        <v>30.555637616936998</v>
      </c>
      <c r="AM225" s="182">
        <v>6.3658792432464999</v>
      </c>
      <c r="AN225" s="183">
        <v>8095</v>
      </c>
      <c r="AO225" s="181">
        <v>26.600988264361</v>
      </c>
      <c r="AP225" s="182">
        <v>13.441998473697</v>
      </c>
      <c r="AQ225" s="180">
        <v>7989</v>
      </c>
      <c r="AR225" s="181">
        <v>10.945950682188</v>
      </c>
      <c r="AS225" s="182">
        <v>1.3879083624306301</v>
      </c>
      <c r="AT225" s="180">
        <v>8135</v>
      </c>
      <c r="AU225" s="181">
        <v>121.83638598648</v>
      </c>
      <c r="AV225" s="182">
        <v>19.914524842399999</v>
      </c>
      <c r="AW225" s="183">
        <v>8121</v>
      </c>
      <c r="AX225" s="181">
        <v>11.595123753232</v>
      </c>
      <c r="AY225" s="182">
        <v>4.9811314779445004</v>
      </c>
    </row>
    <row r="226" spans="27:51" ht="15.75" customHeight="1" thickBot="1">
      <c r="AA226" s="46" t="s">
        <v>61</v>
      </c>
      <c r="AB226" s="184">
        <v>7819</v>
      </c>
      <c r="AC226" s="185">
        <v>9.8506202839237993</v>
      </c>
      <c r="AD226" s="186">
        <v>2.3002865141157001</v>
      </c>
      <c r="AE226" s="187">
        <v>7779</v>
      </c>
      <c r="AF226" s="185">
        <v>13.092171230235</v>
      </c>
      <c r="AG226" s="186">
        <v>5.2177441339878996</v>
      </c>
      <c r="AH226" s="188">
        <v>7802</v>
      </c>
      <c r="AI226" s="185">
        <v>30.482440399897001</v>
      </c>
      <c r="AJ226" s="186">
        <v>7.3687124124194998</v>
      </c>
      <c r="AK226" s="189">
        <v>7804</v>
      </c>
      <c r="AL226" s="190">
        <v>29.248462327012</v>
      </c>
      <c r="AM226" s="191">
        <v>5.7244294785634002</v>
      </c>
      <c r="AN226" s="192">
        <v>7770</v>
      </c>
      <c r="AO226" s="190">
        <v>20.606435006434999</v>
      </c>
      <c r="AP226" s="191">
        <v>9.2891819780484006</v>
      </c>
      <c r="AQ226" s="189">
        <v>7669</v>
      </c>
      <c r="AR226" s="190">
        <v>11.3235702177598</v>
      </c>
      <c r="AS226" s="191">
        <v>1.2888964967652601</v>
      </c>
      <c r="AT226" s="189">
        <v>7803</v>
      </c>
      <c r="AU226" s="190">
        <v>112.44662309368</v>
      </c>
      <c r="AV226" s="191">
        <v>17.545438568914999</v>
      </c>
      <c r="AW226" s="192">
        <v>7800</v>
      </c>
      <c r="AX226" s="190">
        <v>7.2264102564102997</v>
      </c>
      <c r="AY226" s="191">
        <v>2.5014461642882</v>
      </c>
    </row>
    <row r="227" spans="27:51" ht="15.75" customHeight="1">
      <c r="AA227" s="45" t="s">
        <v>56</v>
      </c>
      <c r="AB227" s="193">
        <v>8379</v>
      </c>
      <c r="AC227" s="194">
        <v>12.314118629908</v>
      </c>
      <c r="AD227" s="195">
        <v>2.8573392612889998</v>
      </c>
      <c r="AE227" s="196">
        <v>8314</v>
      </c>
      <c r="AF227" s="194">
        <v>16.171157084436</v>
      </c>
      <c r="AG227" s="197">
        <v>6.1598991427162</v>
      </c>
      <c r="AH227" s="196">
        <v>8333</v>
      </c>
      <c r="AI227" s="194">
        <v>30.069722788911999</v>
      </c>
      <c r="AJ227" s="197">
        <v>7.7837929646428998</v>
      </c>
      <c r="AK227" s="180">
        <v>8309</v>
      </c>
      <c r="AL227" s="181">
        <v>33.732338428209999</v>
      </c>
      <c r="AM227" s="182">
        <v>8.1083977867585997</v>
      </c>
      <c r="AN227" s="183">
        <v>8281</v>
      </c>
      <c r="AO227" s="181">
        <v>33.802197802198002</v>
      </c>
      <c r="AP227" s="182">
        <v>16.553806281802999</v>
      </c>
      <c r="AQ227" s="180">
        <v>8177</v>
      </c>
      <c r="AR227" s="181">
        <v>10.400611471199699</v>
      </c>
      <c r="AS227" s="182">
        <v>1.3204220078062601</v>
      </c>
      <c r="AT227" s="180">
        <v>8316</v>
      </c>
      <c r="AU227" s="181">
        <v>131.18061568062001</v>
      </c>
      <c r="AV227" s="182">
        <v>20.917110746422001</v>
      </c>
      <c r="AW227" s="183">
        <v>8326</v>
      </c>
      <c r="AX227" s="181">
        <v>15.137160701417001</v>
      </c>
      <c r="AY227" s="182">
        <v>6.3977601418239001</v>
      </c>
    </row>
    <row r="228" spans="27:51" ht="15.75" customHeight="1" thickBot="1">
      <c r="AA228" s="46" t="s">
        <v>62</v>
      </c>
      <c r="AB228" s="198">
        <v>8180</v>
      </c>
      <c r="AC228" s="199">
        <v>11.568215158924</v>
      </c>
      <c r="AD228" s="200">
        <v>2.6656384889505</v>
      </c>
      <c r="AE228" s="201">
        <v>8133</v>
      </c>
      <c r="AF228" s="199">
        <v>15.111398008115</v>
      </c>
      <c r="AG228" s="202">
        <v>5.5588683550402997</v>
      </c>
      <c r="AH228" s="201">
        <v>8154</v>
      </c>
      <c r="AI228" s="199">
        <v>33.092592592593</v>
      </c>
      <c r="AJ228" s="202">
        <v>7.8591417931968</v>
      </c>
      <c r="AK228" s="189">
        <v>8132</v>
      </c>
      <c r="AL228" s="190">
        <v>31.888465322184</v>
      </c>
      <c r="AM228" s="191">
        <v>7.2429749428179004</v>
      </c>
      <c r="AN228" s="192">
        <v>8096</v>
      </c>
      <c r="AO228" s="190">
        <v>25.018774703557</v>
      </c>
      <c r="AP228" s="191">
        <v>11.700055939457</v>
      </c>
      <c r="AQ228" s="189">
        <v>7981</v>
      </c>
      <c r="AR228" s="190">
        <v>10.775266257361199</v>
      </c>
      <c r="AS228" s="191">
        <v>1.25598504808094</v>
      </c>
      <c r="AT228" s="189">
        <v>8137</v>
      </c>
      <c r="AU228" s="190">
        <v>121.71008971365001</v>
      </c>
      <c r="AV228" s="191">
        <v>18.971985186887</v>
      </c>
      <c r="AW228" s="192">
        <v>8136</v>
      </c>
      <c r="AX228" s="190">
        <v>9.1658062930187008</v>
      </c>
      <c r="AY228" s="191">
        <v>3.3109181718728999</v>
      </c>
    </row>
    <row r="229" spans="27:51" ht="15.75" customHeight="1">
      <c r="AA229" s="45" t="s">
        <v>57</v>
      </c>
      <c r="AB229" s="193">
        <v>9110</v>
      </c>
      <c r="AC229" s="194">
        <v>14.031942919867999</v>
      </c>
      <c r="AD229" s="195">
        <v>3.2627079907499001</v>
      </c>
      <c r="AE229" s="196">
        <v>8973</v>
      </c>
      <c r="AF229" s="194">
        <v>17.944500167167998</v>
      </c>
      <c r="AG229" s="197">
        <v>6.0882238079302997</v>
      </c>
      <c r="AH229" s="196">
        <v>9084</v>
      </c>
      <c r="AI229" s="194">
        <v>31.988771466313999</v>
      </c>
      <c r="AJ229" s="197">
        <v>7.9312862530782997</v>
      </c>
      <c r="AK229" s="180">
        <v>9067</v>
      </c>
      <c r="AL229" s="181">
        <v>37.559060328664003</v>
      </c>
      <c r="AM229" s="182">
        <v>7.8135192788004</v>
      </c>
      <c r="AN229" s="183">
        <v>8978</v>
      </c>
      <c r="AO229" s="181">
        <v>39.221096012475002</v>
      </c>
      <c r="AP229" s="182">
        <v>18.620121821891001</v>
      </c>
      <c r="AQ229" s="180">
        <v>8890</v>
      </c>
      <c r="AR229" s="181">
        <v>9.9769471316085507</v>
      </c>
      <c r="AS229" s="182">
        <v>1.20064852657576</v>
      </c>
      <c r="AT229" s="180">
        <v>9062</v>
      </c>
      <c r="AU229" s="181">
        <v>138.85312293091999</v>
      </c>
      <c r="AV229" s="182">
        <v>21.982509292161001</v>
      </c>
      <c r="AW229" s="183">
        <v>9064</v>
      </c>
      <c r="AX229" s="181">
        <v>18.464254192409999</v>
      </c>
      <c r="AY229" s="182">
        <v>7.4785390724163001</v>
      </c>
    </row>
    <row r="230" spans="27:51" ht="15.75" customHeight="1" thickBot="1">
      <c r="AA230" s="46" t="s">
        <v>63</v>
      </c>
      <c r="AB230" s="198">
        <v>8409</v>
      </c>
      <c r="AC230" s="199">
        <v>13.442145320490001</v>
      </c>
      <c r="AD230" s="200">
        <v>3.1532024954722</v>
      </c>
      <c r="AE230" s="201">
        <v>8309</v>
      </c>
      <c r="AF230" s="199">
        <v>17.082320375496</v>
      </c>
      <c r="AG230" s="202">
        <v>5.4921672774822996</v>
      </c>
      <c r="AH230" s="201">
        <v>8399</v>
      </c>
      <c r="AI230" s="199">
        <v>35.621621621621998</v>
      </c>
      <c r="AJ230" s="202">
        <v>8.1272294906859006</v>
      </c>
      <c r="AK230" s="189">
        <v>8381</v>
      </c>
      <c r="AL230" s="190">
        <v>35.811001073858002</v>
      </c>
      <c r="AM230" s="191">
        <v>6.9964074117194004</v>
      </c>
      <c r="AN230" s="192">
        <v>8277</v>
      </c>
      <c r="AO230" s="190">
        <v>29.935000604083999</v>
      </c>
      <c r="AP230" s="191">
        <v>13.530076007978</v>
      </c>
      <c r="AQ230" s="189">
        <v>8222</v>
      </c>
      <c r="AR230" s="190">
        <v>10.278248601313599</v>
      </c>
      <c r="AS230" s="191">
        <v>1.0503819417510201</v>
      </c>
      <c r="AT230" s="189">
        <v>8393</v>
      </c>
      <c r="AU230" s="190">
        <v>130.49541284404</v>
      </c>
      <c r="AV230" s="191">
        <v>20.394196944072998</v>
      </c>
      <c r="AW230" s="192">
        <v>8372</v>
      </c>
      <c r="AX230" s="190">
        <v>11.300167224080001</v>
      </c>
      <c r="AY230" s="191">
        <v>4.1031771310892999</v>
      </c>
    </row>
    <row r="231" spans="27:51" ht="15.75" customHeight="1">
      <c r="AA231" s="45" t="s">
        <v>58</v>
      </c>
      <c r="AB231" s="193">
        <v>8907</v>
      </c>
      <c r="AC231" s="194">
        <v>16.110250364881999</v>
      </c>
      <c r="AD231" s="195">
        <v>3.8349002796867002</v>
      </c>
      <c r="AE231" s="196">
        <v>8805</v>
      </c>
      <c r="AF231" s="194">
        <v>19.371152754116999</v>
      </c>
      <c r="AG231" s="197">
        <v>6.0524463909071997</v>
      </c>
      <c r="AH231" s="196">
        <v>8890</v>
      </c>
      <c r="AI231" s="194">
        <v>33.631946006748997</v>
      </c>
      <c r="AJ231" s="197">
        <v>8.4032932016784994</v>
      </c>
      <c r="AK231" s="180">
        <v>8862</v>
      </c>
      <c r="AL231" s="181">
        <v>41.224328593997001</v>
      </c>
      <c r="AM231" s="182">
        <v>8.0623629745537002</v>
      </c>
      <c r="AN231" s="183">
        <v>8779</v>
      </c>
      <c r="AO231" s="181">
        <v>44.938945210161002</v>
      </c>
      <c r="AP231" s="182">
        <v>20.539253480643001</v>
      </c>
      <c r="AQ231" s="180">
        <v>8689</v>
      </c>
      <c r="AR231" s="181">
        <v>9.6175509264587795</v>
      </c>
      <c r="AS231" s="182">
        <v>1.24274105400733</v>
      </c>
      <c r="AT231" s="180">
        <v>8864</v>
      </c>
      <c r="AU231" s="181">
        <v>147.4455099278</v>
      </c>
      <c r="AV231" s="182">
        <v>23.774898897564999</v>
      </c>
      <c r="AW231" s="183">
        <v>8847</v>
      </c>
      <c r="AX231" s="181">
        <v>21.319317282695</v>
      </c>
      <c r="AY231" s="182">
        <v>8.6033826053312996</v>
      </c>
    </row>
    <row r="232" spans="27:51" ht="15.75" customHeight="1" thickBot="1">
      <c r="AA232" s="46" t="s">
        <v>64</v>
      </c>
      <c r="AB232" s="198">
        <v>8416</v>
      </c>
      <c r="AC232" s="199">
        <v>15.929657794677</v>
      </c>
      <c r="AD232" s="200">
        <v>3.8743846603134999</v>
      </c>
      <c r="AE232" s="201">
        <v>8342</v>
      </c>
      <c r="AF232" s="199">
        <v>18.224526492448</v>
      </c>
      <c r="AG232" s="202">
        <v>5.5618769950356004</v>
      </c>
      <c r="AH232" s="201">
        <v>8407</v>
      </c>
      <c r="AI232" s="199">
        <v>37.963363863447</v>
      </c>
      <c r="AJ232" s="202">
        <v>8.9833345322512006</v>
      </c>
      <c r="AK232" s="189">
        <v>8382</v>
      </c>
      <c r="AL232" s="190">
        <v>39.113934621809001</v>
      </c>
      <c r="AM232" s="191">
        <v>6.9381520591210997</v>
      </c>
      <c r="AN232" s="192">
        <v>8307</v>
      </c>
      <c r="AO232" s="190">
        <v>34.809437823522003</v>
      </c>
      <c r="AP232" s="191">
        <v>15.097975795210999</v>
      </c>
      <c r="AQ232" s="189">
        <v>8199</v>
      </c>
      <c r="AR232" s="190">
        <v>9.8791511159897603</v>
      </c>
      <c r="AS232" s="191">
        <v>1.0675451093963999</v>
      </c>
      <c r="AT232" s="189">
        <v>8374</v>
      </c>
      <c r="AU232" s="190">
        <v>139.24886553618001</v>
      </c>
      <c r="AV232" s="191">
        <v>21.919647851366999</v>
      </c>
      <c r="AW232" s="192">
        <v>8363</v>
      </c>
      <c r="AX232" s="190">
        <v>13.333373191438</v>
      </c>
      <c r="AY232" s="191">
        <v>4.9303029858176002</v>
      </c>
    </row>
    <row r="233" spans="27:51" ht="15.75" customHeight="1">
      <c r="AA233" s="45" t="s">
        <v>59</v>
      </c>
      <c r="AB233" s="193">
        <v>9021</v>
      </c>
      <c r="AC233" s="194">
        <v>19.224143664782002</v>
      </c>
      <c r="AD233" s="195">
        <v>4.9804137610932004</v>
      </c>
      <c r="AE233" s="196">
        <v>8924</v>
      </c>
      <c r="AF233" s="194">
        <v>21.170663379650001</v>
      </c>
      <c r="AG233" s="197">
        <v>6.0480822088955</v>
      </c>
      <c r="AH233" s="196">
        <v>9151</v>
      </c>
      <c r="AI233" s="194">
        <v>36.855982952683</v>
      </c>
      <c r="AJ233" s="197">
        <v>8.9002339868139</v>
      </c>
      <c r="AK233" s="180">
        <v>8956</v>
      </c>
      <c r="AL233" s="181">
        <v>44.568445734702998</v>
      </c>
      <c r="AM233" s="182">
        <v>7.8911710077284001</v>
      </c>
      <c r="AN233" s="183">
        <v>8829</v>
      </c>
      <c r="AO233" s="181">
        <v>52.319855023218999</v>
      </c>
      <c r="AP233" s="182">
        <v>22.641676813618002</v>
      </c>
      <c r="AQ233" s="180">
        <v>8810</v>
      </c>
      <c r="AR233" s="181">
        <v>9.1576992054483295</v>
      </c>
      <c r="AS233" s="182">
        <v>1.10352106059285</v>
      </c>
      <c r="AT233" s="180">
        <v>8958</v>
      </c>
      <c r="AU233" s="181">
        <v>159.48794373743999</v>
      </c>
      <c r="AV233" s="182">
        <v>25.791150692626001</v>
      </c>
      <c r="AW233" s="183">
        <v>8974</v>
      </c>
      <c r="AX233" s="181">
        <v>24.937040338755999</v>
      </c>
      <c r="AY233" s="182">
        <v>9.8379912795394002</v>
      </c>
    </row>
    <row r="234" spans="27:51" ht="15.75" customHeight="1" thickBot="1">
      <c r="AA234" s="46" t="s">
        <v>65</v>
      </c>
      <c r="AB234" s="198">
        <v>8613</v>
      </c>
      <c r="AC234" s="199">
        <v>18.870196215023999</v>
      </c>
      <c r="AD234" s="200">
        <v>4.4325056446523003</v>
      </c>
      <c r="AE234" s="201">
        <v>8547</v>
      </c>
      <c r="AF234" s="199">
        <v>19.219960219960001</v>
      </c>
      <c r="AG234" s="202">
        <v>5.3898830737859997</v>
      </c>
      <c r="AH234" s="201">
        <v>8595</v>
      </c>
      <c r="AI234" s="199">
        <v>40.812914485165997</v>
      </c>
      <c r="AJ234" s="202">
        <v>9.2334245156531001</v>
      </c>
      <c r="AK234" s="189">
        <v>8569</v>
      </c>
      <c r="AL234" s="190">
        <v>41.529816781420998</v>
      </c>
      <c r="AM234" s="191">
        <v>6.9346912708485</v>
      </c>
      <c r="AN234" s="192">
        <v>8417</v>
      </c>
      <c r="AO234" s="190">
        <v>38.850184151123003</v>
      </c>
      <c r="AP234" s="191">
        <v>16.618139405402001</v>
      </c>
      <c r="AQ234" s="189">
        <v>8413</v>
      </c>
      <c r="AR234" s="190">
        <v>9.5212884821110197</v>
      </c>
      <c r="AS234" s="191">
        <v>0.98671978470584998</v>
      </c>
      <c r="AT234" s="189">
        <v>8856</v>
      </c>
      <c r="AU234" s="190">
        <v>148.15006775067999</v>
      </c>
      <c r="AV234" s="191">
        <v>23.410513113107999</v>
      </c>
      <c r="AW234" s="192">
        <v>8556</v>
      </c>
      <c r="AX234" s="190">
        <v>14.92613370734</v>
      </c>
      <c r="AY234" s="191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36" priority="12" stopIfTrue="1">
      <formula>ISERROR($D$7:$K$7)</formula>
    </cfRule>
  </conditionalFormatting>
  <conditionalFormatting sqref="B11:K12">
    <cfRule type="expression" dxfId="35" priority="13" stopIfTrue="1">
      <formula>ISERROR($D$7:$K$7)</formula>
    </cfRule>
  </conditionalFormatting>
  <conditionalFormatting sqref="B15:K15">
    <cfRule type="expression" dxfId="34" priority="18" stopIfTrue="1">
      <formula>ISERROR($D$7:$K$7)</formula>
    </cfRule>
  </conditionalFormatting>
  <conditionalFormatting sqref="D20:K21">
    <cfRule type="expression" dxfId="33" priority="17" stopIfTrue="1">
      <formula>ISERROR($D$20:$K$21)</formula>
    </cfRule>
  </conditionalFormatting>
  <conditionalFormatting sqref="I24:J25">
    <cfRule type="expression" dxfId="32" priority="11" stopIfTrue="1">
      <formula>ISERROR($I$24)</formula>
    </cfRule>
  </conditionalFormatting>
  <conditionalFormatting sqref="I28:J29">
    <cfRule type="expression" dxfId="31" priority="5" stopIfTrue="1">
      <formula>ISERROR($I$24)</formula>
    </cfRule>
  </conditionalFormatting>
  <conditionalFormatting sqref="J17:K17">
    <cfRule type="expression" dxfId="30" priority="16" stopIfTrue="1">
      <formula>ISERROR($J$17)</formula>
    </cfRule>
  </conditionalFormatting>
  <conditionalFormatting sqref="K24">
    <cfRule type="expression" dxfId="29" priority="15" stopIfTrue="1">
      <formula>iserror+$D$20:$K$20</formula>
    </cfRule>
  </conditionalFormatting>
  <conditionalFormatting sqref="N11:N12 N15">
    <cfRule type="expression" dxfId="28" priority="10" stopIfTrue="1">
      <formula>ISERROR($B$11:$K$11)</formula>
    </cfRule>
  </conditionalFormatting>
  <conditionalFormatting sqref="O20">
    <cfRule type="expression" dxfId="27" priority="14" stopIfTrue="1">
      <formula>ISERROR($D$20:$K$21)</formula>
    </cfRule>
  </conditionalFormatting>
  <dataValidations count="1">
    <dataValidation type="list" allowBlank="1" showInputMessage="1" showErrorMessage="1" sqref="G3" xr:uid="{00000000-0002-0000-09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53"/>
  </sheetPr>
  <dimension ref="A1:AY234"/>
  <sheetViews>
    <sheetView zoomScaleNormal="100" zoomScaleSheetLayoutView="100" workbookViewId="0">
      <selection activeCell="AA203" sqref="AA203:AY234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24"/>
      <c r="O1" s="124"/>
      <c r="P1" s="124"/>
      <c r="Q1" s="124"/>
      <c r="R1" s="124"/>
      <c r="S1" s="124"/>
      <c r="T1" s="124"/>
    </row>
    <row r="2" spans="1:20" ht="33.75" customHeight="1" thickBot="1">
      <c r="A2" s="17"/>
      <c r="B2" s="312" t="s">
        <v>66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24"/>
      <c r="O2" s="124"/>
      <c r="P2" s="124"/>
      <c r="Q2" s="124"/>
      <c r="R2" s="124"/>
      <c r="S2" s="124"/>
      <c r="T2" s="124"/>
    </row>
    <row r="3" spans="1:20" ht="18" customHeight="1" thickBot="1">
      <c r="A3" s="17"/>
      <c r="B3" s="17"/>
      <c r="C3" s="17"/>
      <c r="D3" s="54" t="s">
        <v>81</v>
      </c>
      <c r="E3" s="57" t="s">
        <v>67</v>
      </c>
      <c r="F3" s="54" t="s">
        <v>34</v>
      </c>
      <c r="G3" s="57" t="s">
        <v>70</v>
      </c>
      <c r="H3" s="54" t="s">
        <v>35</v>
      </c>
      <c r="I3" s="57" t="s">
        <v>77</v>
      </c>
      <c r="J3" s="17"/>
      <c r="K3" s="17"/>
      <c r="L3" s="17"/>
      <c r="N3" s="124"/>
      <c r="O3" s="124"/>
      <c r="P3" s="124"/>
      <c r="Q3" s="124"/>
      <c r="R3" s="124"/>
      <c r="S3" s="124"/>
      <c r="T3" s="124"/>
    </row>
    <row r="4" spans="1:20" ht="12.75" customHeight="1">
      <c r="A4" s="17"/>
      <c r="B4" s="17" t="str">
        <f>CONCATENATE(E3,G3,I3)</f>
        <v>小学校１年女子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24"/>
      <c r="O4" s="124"/>
      <c r="P4" s="124"/>
      <c r="Q4" s="124"/>
      <c r="R4" s="124"/>
      <c r="S4" s="124"/>
      <c r="T4" s="124"/>
    </row>
    <row r="5" spans="1:20" ht="27" customHeight="1" thickBot="1">
      <c r="A5" s="17"/>
      <c r="B5" s="127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24"/>
      <c r="O5" s="124"/>
      <c r="P5" s="124"/>
      <c r="Q5" s="124"/>
      <c r="R5" s="124"/>
      <c r="S5" s="124"/>
      <c r="T5" s="124"/>
    </row>
    <row r="6" spans="1:20" ht="29.25" customHeight="1" thickBot="1">
      <c r="A6" s="17"/>
      <c r="B6" s="33" t="s">
        <v>34</v>
      </c>
      <c r="C6" s="34" t="s">
        <v>35</v>
      </c>
      <c r="D6" s="35" t="s">
        <v>89</v>
      </c>
      <c r="E6" s="36" t="s">
        <v>38</v>
      </c>
      <c r="F6" s="35" t="s">
        <v>37</v>
      </c>
      <c r="G6" s="36" t="s">
        <v>90</v>
      </c>
      <c r="H6" s="35" t="s">
        <v>40</v>
      </c>
      <c r="I6" s="36" t="s">
        <v>39</v>
      </c>
      <c r="J6" s="35" t="s">
        <v>91</v>
      </c>
      <c r="K6" s="37" t="s">
        <v>36</v>
      </c>
      <c r="L6" s="17"/>
      <c r="N6" s="124"/>
      <c r="O6" s="124"/>
      <c r="P6" s="124"/>
      <c r="Q6" s="124"/>
      <c r="R6" s="124"/>
      <c r="S6" s="124"/>
      <c r="T6" s="124"/>
    </row>
    <row r="7" spans="1:20" ht="27" customHeight="1" thickBot="1">
      <c r="A7" s="17"/>
      <c r="B7" s="47" t="str">
        <f>G3</f>
        <v>１年</v>
      </c>
      <c r="C7" s="48" t="str">
        <f>I3</f>
        <v>女子</v>
      </c>
      <c r="D7" s="125">
        <f>VLOOKUP($B$4,$AA$203:$AY$214,3,FALSE)</f>
        <v>8.42</v>
      </c>
      <c r="E7" s="125">
        <f>VLOOKUP($B$4,$AA$203:$AY$214,6,FALSE)</f>
        <v>11.07</v>
      </c>
      <c r="F7" s="125">
        <f>VLOOKUP($B$4,$AA$203:$AY$214,9,FALSE)</f>
        <v>29.06</v>
      </c>
      <c r="G7" s="125">
        <f>VLOOKUP($B$4,$AA$203:$AY$214,12,FALSE)</f>
        <v>26.35</v>
      </c>
      <c r="H7" s="125">
        <f>VLOOKUP($B$4,$AA$203:$AY$214,15,FALSE)</f>
        <v>15.29</v>
      </c>
      <c r="I7" s="125">
        <f>VLOOKUP($B$4,$AA$203:$AY$214,18,FALSE)</f>
        <v>11.95</v>
      </c>
      <c r="J7" s="125">
        <f>VLOOKUP($B$4,$AA$203:$AY$214,21,FALSE)</f>
        <v>108.22</v>
      </c>
      <c r="K7" s="125">
        <f>VLOOKUP($B$4,$AA$203:$AY$214,24,FALSE)</f>
        <v>5.69</v>
      </c>
      <c r="L7" s="17"/>
      <c r="N7" s="124"/>
      <c r="O7" s="124"/>
      <c r="P7" s="124"/>
      <c r="Q7" s="124"/>
      <c r="R7" s="124"/>
      <c r="S7" s="124"/>
      <c r="T7" s="124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24"/>
      <c r="O8" s="124"/>
      <c r="P8" s="124"/>
      <c r="Q8" s="124"/>
      <c r="R8" s="124"/>
      <c r="S8" s="124"/>
      <c r="T8" s="124"/>
    </row>
    <row r="9" spans="1:20" ht="28.5" customHeight="1" thickBot="1">
      <c r="A9" s="17"/>
      <c r="B9" s="128" t="s">
        <v>160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24"/>
      <c r="O9" s="124"/>
      <c r="P9" s="124"/>
      <c r="Q9" s="124"/>
      <c r="R9" s="124"/>
      <c r="S9" s="124"/>
      <c r="T9" s="124"/>
    </row>
    <row r="10" spans="1:20" ht="29.25" customHeight="1" thickBot="1">
      <c r="A10" s="17"/>
      <c r="B10" s="28" t="s">
        <v>34</v>
      </c>
      <c r="C10" s="29" t="s">
        <v>35</v>
      </c>
      <c r="D10" s="30" t="s">
        <v>89</v>
      </c>
      <c r="E10" s="31" t="s">
        <v>38</v>
      </c>
      <c r="F10" s="30" t="s">
        <v>37</v>
      </c>
      <c r="G10" s="31" t="s">
        <v>90</v>
      </c>
      <c r="H10" s="30" t="s">
        <v>40</v>
      </c>
      <c r="I10" s="31" t="s">
        <v>39</v>
      </c>
      <c r="J10" s="30" t="s">
        <v>91</v>
      </c>
      <c r="K10" s="32" t="s">
        <v>36</v>
      </c>
      <c r="L10" s="17"/>
      <c r="N10" s="124"/>
      <c r="O10" s="124"/>
      <c r="P10" s="124"/>
      <c r="Q10" s="124"/>
      <c r="R10" s="124"/>
      <c r="S10" s="124"/>
      <c r="T10" s="124"/>
    </row>
    <row r="11" spans="1:20" ht="26.25" customHeight="1" thickBot="1">
      <c r="A11" s="17"/>
      <c r="B11" s="49" t="str">
        <f>G3</f>
        <v>１年</v>
      </c>
      <c r="C11" s="53" t="str">
        <f>I3</f>
        <v>女子</v>
      </c>
      <c r="D11" s="126">
        <f>VLOOKUP($B$4,$AA$223:$AY$234,3,FALSE)</f>
        <v>8.5202649006622995</v>
      </c>
      <c r="E11" s="126">
        <f>VLOOKUP($B$4,$AA$223:$AY$234,6,FALSE)</f>
        <v>10.908873538789001</v>
      </c>
      <c r="F11" s="126">
        <f>VLOOKUP($B$4,$AA$223:$AY$234,9,FALSE)</f>
        <v>28.923940314273999</v>
      </c>
      <c r="G11" s="126">
        <f>VLOOKUP($B$4,$AA$223:$AY$234,12,FALSE)</f>
        <v>25.317611309288001</v>
      </c>
      <c r="H11" s="126">
        <f>VLOOKUP($B$4,$AA$223:$AY$234,15,FALSE)</f>
        <v>14.616473101055</v>
      </c>
      <c r="I11" s="126">
        <f>VLOOKUP($B$4,$AA$223:$AY$234,18,FALSE)</f>
        <v>12.2022936273192</v>
      </c>
      <c r="J11" s="126">
        <f>VLOOKUP($B$4,$AA$223:$AY$234,21,FALSE)</f>
        <v>102.49134170521999</v>
      </c>
      <c r="K11" s="126">
        <f>VLOOKUP($B$4,$AA$223:$AY$234,24,FALSE)</f>
        <v>5.5137493389741001</v>
      </c>
      <c r="L11" s="17"/>
      <c r="N11" s="124"/>
      <c r="O11" s="124"/>
      <c r="P11" s="124"/>
      <c r="Q11" s="124"/>
      <c r="R11" s="124"/>
      <c r="S11" s="124"/>
      <c r="T11" s="124"/>
    </row>
    <row r="12" spans="1:20" ht="15" customHeight="1">
      <c r="A12" s="17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7"/>
      <c r="N12" s="124"/>
      <c r="O12" s="124"/>
      <c r="P12" s="124"/>
      <c r="Q12" s="124"/>
      <c r="R12" s="124"/>
      <c r="S12" s="124"/>
      <c r="T12" s="124"/>
    </row>
    <row r="13" spans="1:20" ht="28.5" customHeight="1" thickBot="1">
      <c r="A13" s="17"/>
      <c r="B13" s="72" t="s">
        <v>79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24"/>
      <c r="O13" s="124"/>
      <c r="P13" s="124"/>
      <c r="Q13" s="124"/>
      <c r="R13" s="124"/>
      <c r="S13" s="124"/>
      <c r="T13" s="124"/>
    </row>
    <row r="14" spans="1:20" ht="29.25" customHeight="1" thickBot="1">
      <c r="A14" s="17"/>
      <c r="B14" s="65" t="s">
        <v>34</v>
      </c>
      <c r="C14" s="66" t="s">
        <v>35</v>
      </c>
      <c r="D14" s="67" t="s">
        <v>89</v>
      </c>
      <c r="E14" s="68" t="s">
        <v>38</v>
      </c>
      <c r="F14" s="67" t="s">
        <v>37</v>
      </c>
      <c r="G14" s="68" t="s">
        <v>90</v>
      </c>
      <c r="H14" s="67" t="s">
        <v>40</v>
      </c>
      <c r="I14" s="68" t="s">
        <v>39</v>
      </c>
      <c r="J14" s="67" t="s">
        <v>91</v>
      </c>
      <c r="K14" s="69" t="s">
        <v>36</v>
      </c>
      <c r="L14" s="17"/>
      <c r="N14" s="124"/>
      <c r="O14" s="124"/>
      <c r="P14" s="124"/>
      <c r="Q14" s="124"/>
      <c r="R14" s="124"/>
      <c r="S14" s="124"/>
      <c r="T14" s="124"/>
    </row>
    <row r="15" spans="1:20" ht="26.25" customHeight="1" thickBot="1">
      <c r="A15" s="17"/>
      <c r="B15" s="70" t="str">
        <f>G3</f>
        <v>１年</v>
      </c>
      <c r="C15" s="71" t="str">
        <f>I3</f>
        <v>女子</v>
      </c>
      <c r="D15" s="203" t="str">
        <f>VLOOKUP('データシート（1年女子）'!$C$5,'データシート（1年女子）'!$C$5:$AN$5,8)</f>
        <v/>
      </c>
      <c r="E15" s="203" t="str">
        <f>VLOOKUP('データシート（1年女子）'!$C$5,'データシート（1年女子）'!$C$5:$AN$5,12)</f>
        <v/>
      </c>
      <c r="F15" s="203" t="str">
        <f>VLOOKUP('データシート（1年女子）'!$C$5,'データシート（1年女子）'!$C$5:$AN$5,16)</f>
        <v/>
      </c>
      <c r="G15" s="203" t="str">
        <f>VLOOKUP('データシート（1年女子）'!$C$5,'データシート（1年女子）'!$C$5:$AN$5,20)</f>
        <v/>
      </c>
      <c r="H15" s="203" t="str">
        <f>VLOOKUP('データシート（1年女子）'!$C$5,'データシート（1年女子）'!$C$5:$AN$5,24)</f>
        <v/>
      </c>
      <c r="I15" s="203" t="str">
        <f>VLOOKUP('データシート（1年女子）'!$C$5,'データシート（1年女子）'!$C$5:$AN$5,28)</f>
        <v/>
      </c>
      <c r="J15" s="203" t="str">
        <f>VLOOKUP('データシート（1年女子）'!$C$5,'データシート（1年女子）'!$C$5:$AN$5,32)</f>
        <v/>
      </c>
      <c r="K15" s="203" t="str">
        <f>VLOOKUP('データシート（1年女子）'!$C$5,'データシート（1年女子）'!$C$5:$AN$5,36)</f>
        <v/>
      </c>
      <c r="L15" s="17"/>
      <c r="N15" s="124"/>
      <c r="O15" s="124"/>
      <c r="P15" s="124"/>
      <c r="Q15" s="124"/>
      <c r="R15" s="124"/>
      <c r="S15" s="124"/>
      <c r="T15" s="124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24"/>
      <c r="O16" s="124"/>
      <c r="P16" s="124"/>
      <c r="Q16" s="124"/>
      <c r="R16" s="124"/>
      <c r="S16" s="124"/>
      <c r="T16" s="124"/>
    </row>
    <row r="17" spans="1:20" ht="21.75" customHeight="1">
      <c r="A17" s="17"/>
      <c r="B17" s="20" t="s">
        <v>41</v>
      </c>
      <c r="C17" s="17"/>
      <c r="D17" s="64"/>
      <c r="E17" s="64"/>
      <c r="F17" s="17"/>
      <c r="G17" s="25" t="s">
        <v>42</v>
      </c>
      <c r="H17" s="83">
        <v>1</v>
      </c>
      <c r="I17" s="25" t="s">
        <v>43</v>
      </c>
      <c r="J17" s="313" t="e">
        <f>VLOOKUP(H17,'データシート（1年女子）'!A10:AR108,2,FALSE)</f>
        <v>#N/A</v>
      </c>
      <c r="K17" s="313"/>
      <c r="L17" s="17"/>
      <c r="N17" s="124"/>
      <c r="O17" s="124"/>
      <c r="P17" s="124"/>
      <c r="Q17" s="124"/>
      <c r="R17" s="124"/>
      <c r="S17" s="124"/>
      <c r="T17" s="124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24"/>
      <c r="O18" s="124"/>
      <c r="P18" s="124"/>
      <c r="Q18" s="124"/>
      <c r="R18" s="124"/>
      <c r="S18" s="124"/>
      <c r="T18" s="124"/>
    </row>
    <row r="19" spans="1:20" ht="27.75" customHeight="1" thickBot="1">
      <c r="A19" s="17"/>
      <c r="B19" s="314"/>
      <c r="C19" s="315"/>
      <c r="D19" s="26" t="s">
        <v>89</v>
      </c>
      <c r="E19" s="27" t="s">
        <v>38</v>
      </c>
      <c r="F19" s="26" t="s">
        <v>37</v>
      </c>
      <c r="G19" s="27" t="s">
        <v>90</v>
      </c>
      <c r="H19" s="26" t="s">
        <v>40</v>
      </c>
      <c r="I19" s="27" t="s">
        <v>39</v>
      </c>
      <c r="J19" s="26" t="s">
        <v>91</v>
      </c>
      <c r="K19" s="27" t="s">
        <v>36</v>
      </c>
      <c r="L19" s="17"/>
      <c r="N19" s="124"/>
      <c r="O19" s="124"/>
      <c r="P19" s="124"/>
      <c r="Q19" s="124"/>
      <c r="R19" s="124"/>
      <c r="S19" s="124"/>
      <c r="T19" s="124"/>
    </row>
    <row r="20" spans="1:20" ht="21" customHeight="1">
      <c r="A20" s="17"/>
      <c r="B20" s="316" t="s">
        <v>44</v>
      </c>
      <c r="C20" s="317"/>
      <c r="D20" s="204" t="e">
        <f>VLOOKUP($H$17,'データシート（1年女子）'!$A$10:$AR$108,10,FALSE)</f>
        <v>#N/A</v>
      </c>
      <c r="E20" s="204" t="e">
        <f>VLOOKUP($H$17,'データシート（1年女子）'!$A$10:$AR$108,14,FALSE)</f>
        <v>#N/A</v>
      </c>
      <c r="F20" s="204" t="e">
        <f>VLOOKUP($H$17,'データシート（1年女子）'!$A$10:$AR$108,18,FALSE)</f>
        <v>#N/A</v>
      </c>
      <c r="G20" s="204" t="e">
        <f>VLOOKUP($H$17,'データシート（1年女子）'!$A$10:$AR$108,22,FALSE)</f>
        <v>#N/A</v>
      </c>
      <c r="H20" s="204" t="e">
        <f>VLOOKUP($H$17,'データシート（1年女子）'!$A$10:$AR$108,26,FALSE)</f>
        <v>#N/A</v>
      </c>
      <c r="I20" s="204" t="e">
        <f>VLOOKUP($H$17,'データシート（1年女子）'!$A$10:$AR$108,30,FALSE)</f>
        <v>#N/A</v>
      </c>
      <c r="J20" s="204" t="e">
        <f>VLOOKUP($H$17,'データシート（1年女子）'!$A$10:$AR$108,34,FALSE)</f>
        <v>#N/A</v>
      </c>
      <c r="K20" s="204" t="e">
        <f>VLOOKUP($H$17,'データシート（1年女子）'!$A$10:$AR$108,38,FALSE)</f>
        <v>#N/A</v>
      </c>
      <c r="L20" s="17"/>
      <c r="N20" s="124"/>
      <c r="O20" s="124"/>
      <c r="P20" s="124"/>
      <c r="Q20" s="124"/>
      <c r="R20" s="124"/>
      <c r="S20" s="124"/>
      <c r="T20" s="124"/>
    </row>
    <row r="21" spans="1:20" ht="21" customHeight="1" thickBot="1">
      <c r="A21" s="17"/>
      <c r="B21" s="318" t="s">
        <v>28</v>
      </c>
      <c r="C21" s="319"/>
      <c r="D21" s="81" t="e">
        <f>VLOOKUP($H$17,'データシート（1年女子）'!$A$10:$AR$108,13,FALSE)</f>
        <v>#N/A</v>
      </c>
      <c r="E21" s="81" t="e">
        <f>VLOOKUP($H$17,'データシート（1年女子）'!$A$10:$AR$108,17,FALSE)</f>
        <v>#N/A</v>
      </c>
      <c r="F21" s="81" t="e">
        <f>VLOOKUP($H$17,'データシート（1年女子）'!$A$10:$AR$108,21,FALSE)</f>
        <v>#N/A</v>
      </c>
      <c r="G21" s="81" t="e">
        <f>VLOOKUP($H$17,'データシート（1年女子）'!$A$10:$AR$108,25,FALSE)</f>
        <v>#N/A</v>
      </c>
      <c r="H21" s="81" t="e">
        <f>VLOOKUP($H$17,'データシート（1年女子）'!$A$10:$AR$108,29,FALSE)</f>
        <v>#N/A</v>
      </c>
      <c r="I21" s="81" t="e">
        <f>VLOOKUP($H$17,'データシート（1年女子）'!$A$10:$AR$108,33,FALSE)</f>
        <v>#N/A</v>
      </c>
      <c r="J21" s="81" t="e">
        <f>VLOOKUP($H$17,'データシート（1年女子）'!$A$10:$AR$108,37,FALSE)</f>
        <v>#N/A</v>
      </c>
      <c r="K21" s="81" t="e">
        <f>VLOOKUP($H$17,'データシート（1年女子）'!$A$10:$AR$108,41,FALSE)</f>
        <v>#N/A</v>
      </c>
      <c r="L21" s="17"/>
      <c r="N21" s="124"/>
      <c r="O21" s="124"/>
      <c r="P21" s="124"/>
      <c r="Q21" s="124"/>
      <c r="R21" s="124"/>
      <c r="S21" s="124"/>
      <c r="T21" s="124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78</v>
      </c>
      <c r="J22" s="17"/>
      <c r="K22" s="17"/>
      <c r="L22" s="17"/>
      <c r="N22" s="124"/>
      <c r="O22" s="124"/>
      <c r="P22" s="124"/>
      <c r="Q22" s="124"/>
      <c r="R22" s="124"/>
      <c r="S22" s="124"/>
      <c r="T22" s="124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24"/>
      <c r="O23" s="124"/>
      <c r="P23" s="124"/>
      <c r="Q23" s="124"/>
      <c r="R23" s="124"/>
      <c r="S23" s="124"/>
      <c r="T23" s="124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VLOOKUP($H$17,'データシート（1年女子）'!A10:AR108,42,FALSE)</f>
        <v>#N/A</v>
      </c>
      <c r="J24" s="322" t="e">
        <f>VLOOKUP($H$17,#REF!,21)</f>
        <v>#REF!</v>
      </c>
      <c r="K24" s="23"/>
      <c r="L24" s="23"/>
      <c r="N24" s="124"/>
      <c r="O24" s="124"/>
      <c r="P24" s="124"/>
      <c r="Q24" s="124"/>
      <c r="R24" s="124"/>
      <c r="S24" s="124"/>
      <c r="T24" s="124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24"/>
      <c r="O25" s="124"/>
      <c r="P25" s="124"/>
      <c r="Q25" s="124"/>
      <c r="R25" s="124"/>
      <c r="S25" s="124"/>
      <c r="T25" s="124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24"/>
      <c r="O26" s="124"/>
      <c r="P26" s="124"/>
      <c r="Q26" s="124"/>
      <c r="R26" s="124"/>
      <c r="S26" s="124"/>
      <c r="T26" s="124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45</v>
      </c>
      <c r="J27" s="17"/>
      <c r="K27" s="17"/>
      <c r="L27" s="17"/>
      <c r="N27" s="124"/>
      <c r="O27" s="124"/>
      <c r="P27" s="124"/>
      <c r="Q27" s="124"/>
      <c r="R27" s="124"/>
      <c r="S27" s="124"/>
      <c r="T27" s="124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VLOOKUP($H$17,'データシート（1年女子）'!$A$10:$AR$108,43)</f>
        <v>#N/A</v>
      </c>
      <c r="J28" s="322" t="e">
        <f>VLOOKUP($H$17,#REF!,21)</f>
        <v>#REF!</v>
      </c>
      <c r="K28" s="17"/>
      <c r="L28" s="17"/>
      <c r="N28" s="124"/>
      <c r="O28" s="124"/>
      <c r="P28" s="124"/>
      <c r="Q28" s="124"/>
      <c r="R28" s="124"/>
      <c r="S28" s="124"/>
      <c r="T28" s="124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24"/>
      <c r="O29" s="124"/>
      <c r="P29" s="124"/>
      <c r="Q29" s="124"/>
      <c r="R29" s="124"/>
      <c r="S29" s="124"/>
      <c r="T29" s="124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24"/>
      <c r="O30" s="124"/>
      <c r="P30" s="124"/>
      <c r="Q30" s="124"/>
      <c r="R30" s="124"/>
      <c r="S30" s="124"/>
      <c r="T30" s="124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82" t="s">
        <v>88</v>
      </c>
      <c r="J31" s="17"/>
      <c r="K31" s="17"/>
      <c r="L31" s="17"/>
      <c r="N31" s="124"/>
      <c r="O31" s="124"/>
      <c r="P31" s="124"/>
      <c r="Q31" s="124"/>
      <c r="R31" s="124"/>
      <c r="S31" s="124"/>
      <c r="T31" s="124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24"/>
      <c r="O32" s="124"/>
      <c r="P32" s="124"/>
      <c r="Q32" s="124"/>
      <c r="R32" s="124"/>
      <c r="S32" s="124"/>
      <c r="T32" s="124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24"/>
      <c r="O33" s="124"/>
      <c r="P33" s="124"/>
      <c r="Q33" s="124"/>
      <c r="R33" s="124"/>
      <c r="S33" s="124"/>
      <c r="T33" s="124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24"/>
      <c r="O34" s="124"/>
      <c r="P34" s="124"/>
      <c r="Q34" s="124"/>
      <c r="R34" s="124"/>
      <c r="S34" s="124"/>
      <c r="T34" s="124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24"/>
      <c r="O35" s="124"/>
      <c r="P35" s="124"/>
      <c r="Q35" s="124"/>
      <c r="R35" s="124"/>
      <c r="S35" s="124"/>
      <c r="T35" s="124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24"/>
      <c r="O36" s="124"/>
      <c r="P36" s="124"/>
      <c r="Q36" s="124"/>
      <c r="R36" s="124"/>
      <c r="S36" s="124"/>
      <c r="T36" s="124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24"/>
      <c r="O37" s="124"/>
      <c r="P37" s="124"/>
      <c r="Q37" s="124"/>
      <c r="R37" s="124"/>
      <c r="S37" s="124"/>
      <c r="T37" s="124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24"/>
      <c r="O38" s="124"/>
      <c r="P38" s="124"/>
      <c r="Q38" s="124"/>
      <c r="R38" s="124"/>
      <c r="S38" s="124"/>
      <c r="T38" s="124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24"/>
      <c r="O39" s="124"/>
      <c r="P39" s="124"/>
      <c r="Q39" s="124"/>
      <c r="R39" s="124"/>
      <c r="S39" s="124"/>
      <c r="T39" s="124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24"/>
      <c r="O40" s="124"/>
      <c r="P40" s="124"/>
      <c r="Q40" s="124"/>
      <c r="R40" s="124"/>
      <c r="S40" s="124"/>
      <c r="T40" s="124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24"/>
      <c r="O41" s="124"/>
      <c r="P41" s="124"/>
      <c r="Q41" s="124"/>
      <c r="R41" s="124"/>
      <c r="S41" s="124"/>
      <c r="T41" s="124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24"/>
      <c r="O42" s="124"/>
      <c r="P42" s="124"/>
      <c r="Q42" s="124"/>
      <c r="R42" s="124"/>
      <c r="S42" s="124"/>
      <c r="T42" s="124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24"/>
      <c r="O43" s="124"/>
      <c r="P43" s="124"/>
      <c r="Q43" s="124"/>
      <c r="R43" s="124"/>
      <c r="S43" s="124"/>
      <c r="T43" s="124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24"/>
      <c r="O44" s="124"/>
      <c r="P44" s="124"/>
      <c r="Q44" s="124"/>
      <c r="R44" s="124"/>
      <c r="S44" s="124"/>
      <c r="T44" s="124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24"/>
      <c r="O45" s="124"/>
      <c r="P45" s="124"/>
      <c r="Q45" s="124"/>
      <c r="R45" s="124"/>
      <c r="S45" s="124"/>
      <c r="T45" s="124"/>
    </row>
    <row r="46" spans="1:20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</row>
    <row r="56" spans="1:20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</row>
    <row r="57" spans="1:20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</row>
    <row r="58" spans="1:20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1:20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1:20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1:20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1:20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1:20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</row>
    <row r="70" spans="1:20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</row>
    <row r="75" spans="1:20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</row>
    <row r="81" spans="1:20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1:20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</row>
    <row r="96" spans="1:20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</row>
    <row r="97" spans="1:20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</row>
    <row r="98" spans="1:20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</row>
    <row r="99" spans="1:20" ht="15.7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</row>
    <row r="100" spans="1:20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</row>
    <row r="101" spans="1:20" ht="15.75" customHeight="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</row>
    <row r="102" spans="1:20" ht="15.75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spans="1:20" ht="15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spans="1:20" ht="15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spans="1:20" ht="15.75" customHeight="1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0" ht="15.7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spans="1:20" ht="15.75" customHeight="1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spans="1:20" ht="15.75" customHeigh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spans="1:20" ht="15.75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spans="1:20" ht="15.75" customHeight="1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spans="1:20" ht="15.75" customHeight="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</row>
    <row r="112" spans="1:20" ht="15.75" customHeight="1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</row>
    <row r="113" spans="1:20" ht="15.75" customHeight="1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</row>
    <row r="114" spans="1:20" ht="15.7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</row>
    <row r="115" spans="1:20" ht="15.75" customHeight="1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</row>
    <row r="116" spans="1:20" ht="15.75" customHeight="1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</row>
    <row r="117" spans="1:20" ht="15.75" customHeight="1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</row>
    <row r="118" spans="1:20" ht="15.7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5.7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</row>
    <row r="120" spans="1:20" ht="15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</row>
    <row r="121" spans="1:20" ht="15.75" customHeigh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</row>
    <row r="122" spans="1:20" ht="15.7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</row>
    <row r="123" spans="1:20" ht="15.75" customHeight="1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</row>
    <row r="124" spans="1:20" ht="15.75" customHeight="1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</row>
    <row r="125" spans="1:20" ht="15.75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</row>
    <row r="126" spans="1:20" ht="15.75" customHeight="1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</row>
    <row r="127" spans="1:20" ht="15.75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</row>
    <row r="128" spans="1:20" ht="15.75" customHeight="1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</row>
    <row r="129" spans="1:20" ht="15.75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</row>
    <row r="130" spans="1:20" ht="15.75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</row>
    <row r="131" spans="1:20" ht="15.75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</row>
    <row r="132" spans="1:20" ht="15.75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</row>
    <row r="133" spans="1:20" ht="15.75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</row>
    <row r="134" spans="1:20" ht="15.75" customHeigh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</row>
    <row r="135" spans="1:20" ht="15.75" customHeight="1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</row>
    <row r="136" spans="1:20" ht="15.75" customHeight="1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</row>
    <row r="137" spans="1:20" ht="15.75" customHeight="1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</row>
    <row r="138" spans="1:20" ht="15.7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</row>
    <row r="139" spans="1:20" ht="15.75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</row>
    <row r="140" spans="1:20" ht="15.75" customHeight="1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</row>
    <row r="141" spans="1:20" ht="15.75" customHeight="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</row>
    <row r="142" spans="1:20" ht="15.75" customHeight="1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</row>
    <row r="143" spans="1:20" ht="15.75" customHeight="1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</row>
    <row r="144" spans="1:20" ht="15.75" customHeight="1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</row>
    <row r="145" spans="1:20" ht="15.75" customHeight="1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</row>
    <row r="146" spans="1:20" ht="15.75" customHeight="1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</row>
    <row r="147" spans="1:20" ht="15.7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</row>
    <row r="148" spans="1:20" ht="15.75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</row>
    <row r="149" spans="1:20" ht="15.75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</row>
    <row r="150" spans="1:20" ht="15.75" customHeigh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</row>
    <row r="151" spans="1:20" ht="15.75" customHeigh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</row>
    <row r="152" spans="1:20" ht="15.75" customHeigh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</row>
    <row r="153" spans="1:20" ht="15.75" customHeigh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</row>
    <row r="154" spans="1:20" ht="15.75" customHeight="1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</row>
    <row r="155" spans="1:20" ht="15.75" customHeight="1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</row>
    <row r="156" spans="1:20" ht="15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</row>
    <row r="157" spans="1:20" ht="15.75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</row>
    <row r="158" spans="1:20" ht="15.75" customHeight="1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</row>
    <row r="159" spans="1:20" ht="15.75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</row>
    <row r="160" spans="1:20" ht="15.75" customHeight="1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</row>
    <row r="161" spans="1:20" ht="15.75" customHeight="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</row>
    <row r="162" spans="1:20" ht="15.75" customHeight="1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</row>
    <row r="163" spans="1:20" ht="15.75" customHeight="1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</row>
    <row r="164" spans="1:20" ht="15.75" customHeight="1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</row>
    <row r="165" spans="1:20" ht="15.75" customHeight="1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</row>
    <row r="166" spans="1:20" ht="15.75" customHeight="1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</row>
    <row r="167" spans="1:20" ht="15.75" customHeight="1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</row>
    <row r="168" spans="1:20" ht="15.7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</row>
    <row r="169" spans="1:20" ht="15.75" customHeight="1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</row>
    <row r="170" spans="1:20" ht="15.75" customHeight="1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</row>
    <row r="171" spans="1:20" ht="15.75" customHeight="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</row>
    <row r="172" spans="1:20" ht="15.75" customHeight="1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</row>
    <row r="173" spans="1:20" ht="15.75" customHeight="1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</row>
    <row r="174" spans="1:20" ht="15.75" customHeight="1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</row>
    <row r="175" spans="1:20" ht="15.75" customHeight="1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</row>
    <row r="176" spans="1:20" ht="15.75" customHeight="1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</row>
    <row r="177" spans="1:20" ht="15.75" customHeigh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</row>
    <row r="178" spans="1:20" ht="15.75" customHeight="1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</row>
    <row r="179" spans="1:20" ht="15.75" customHeight="1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</row>
    <row r="180" spans="1:20" ht="15.75" customHeight="1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</row>
    <row r="181" spans="1:20" ht="15.75" customHeight="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</row>
    <row r="182" spans="1:20" ht="15.75" customHeight="1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</row>
    <row r="183" spans="1:20" ht="15.75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</row>
    <row r="184" spans="1:20" ht="15.75" customHeight="1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</row>
    <row r="185" spans="1:20" ht="15.75" customHeight="1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</row>
    <row r="186" spans="1:20" ht="15.75" customHeight="1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</row>
    <row r="187" spans="1:20" ht="15.75" customHeight="1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</row>
    <row r="188" spans="1:20" ht="15.75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</row>
    <row r="189" spans="1:20" ht="15.75" customHeight="1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</row>
    <row r="190" spans="1:20" ht="15.75" customHeight="1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</row>
    <row r="191" spans="1:20" ht="15.75" customHeight="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</row>
    <row r="192" spans="1:20" ht="15.75" customHeigh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</row>
    <row r="193" spans="1:51" ht="15.75" customHeight="1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</row>
    <row r="194" spans="1:51" ht="15.75" customHeight="1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</row>
    <row r="195" spans="1:51" ht="15.75" customHeight="1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</row>
    <row r="196" spans="1:51" ht="15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</row>
    <row r="197" spans="1:51" ht="15.75" customHeigh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</row>
    <row r="198" spans="1:51" ht="13.5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</row>
    <row r="199" spans="1:51" ht="15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AA199" s="40" t="s">
        <v>148</v>
      </c>
    </row>
    <row r="200" spans="1:51" ht="15.75" customHeight="1" thickBo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X200" s="16" t="s">
        <v>67</v>
      </c>
      <c r="AA200" s="16" t="s">
        <v>149</v>
      </c>
    </row>
    <row r="201" spans="1:51" ht="15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X201" s="16" t="s">
        <v>68</v>
      </c>
      <c r="AA201" s="325" t="s">
        <v>34</v>
      </c>
      <c r="AB201" s="265" t="s">
        <v>46</v>
      </c>
      <c r="AC201" s="260"/>
      <c r="AD201" s="262"/>
      <c r="AE201" s="259" t="s">
        <v>47</v>
      </c>
      <c r="AF201" s="260"/>
      <c r="AG201" s="261"/>
      <c r="AH201" s="259" t="s">
        <v>48</v>
      </c>
      <c r="AI201" s="260"/>
      <c r="AJ201" s="262"/>
      <c r="AK201" s="259" t="s">
        <v>49</v>
      </c>
      <c r="AL201" s="260"/>
      <c r="AM201" s="261"/>
      <c r="AN201" s="256" t="s">
        <v>50</v>
      </c>
      <c r="AO201" s="257"/>
      <c r="AP201" s="258"/>
      <c r="AQ201" s="259" t="s">
        <v>51</v>
      </c>
      <c r="AR201" s="260"/>
      <c r="AS201" s="261"/>
      <c r="AT201" s="259" t="s">
        <v>52</v>
      </c>
      <c r="AU201" s="260"/>
      <c r="AV201" s="262"/>
      <c r="AW201" s="259" t="s">
        <v>53</v>
      </c>
      <c r="AX201" s="260"/>
      <c r="AY201" s="261"/>
    </row>
    <row r="202" spans="1:51" ht="15.75" customHeight="1" thickBot="1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X202" s="16" t="s">
        <v>69</v>
      </c>
      <c r="AA202" s="326"/>
      <c r="AB202" s="119" t="s">
        <v>10</v>
      </c>
      <c r="AC202" s="120" t="s">
        <v>54</v>
      </c>
      <c r="AD202" s="121" t="s">
        <v>20</v>
      </c>
      <c r="AE202" s="122" t="s">
        <v>10</v>
      </c>
      <c r="AF202" s="120" t="s">
        <v>54</v>
      </c>
      <c r="AG202" s="123" t="s">
        <v>20</v>
      </c>
      <c r="AH202" s="122" t="s">
        <v>10</v>
      </c>
      <c r="AI202" s="120" t="s">
        <v>54</v>
      </c>
      <c r="AJ202" s="121" t="s">
        <v>20</v>
      </c>
      <c r="AK202" s="122" t="s">
        <v>10</v>
      </c>
      <c r="AL202" s="120" t="s">
        <v>54</v>
      </c>
      <c r="AM202" s="123" t="s">
        <v>20</v>
      </c>
      <c r="AN202" s="122" t="s">
        <v>10</v>
      </c>
      <c r="AO202" s="120" t="s">
        <v>54</v>
      </c>
      <c r="AP202" s="121" t="s">
        <v>20</v>
      </c>
      <c r="AQ202" s="122" t="s">
        <v>10</v>
      </c>
      <c r="AR202" s="120" t="s">
        <v>54</v>
      </c>
      <c r="AS202" s="123" t="s">
        <v>20</v>
      </c>
      <c r="AT202" s="122" t="s">
        <v>10</v>
      </c>
      <c r="AU202" s="120" t="s">
        <v>54</v>
      </c>
      <c r="AV202" s="121" t="s">
        <v>20</v>
      </c>
      <c r="AW202" s="122" t="s">
        <v>10</v>
      </c>
      <c r="AX202" s="120" t="s">
        <v>54</v>
      </c>
      <c r="AY202" s="123" t="s">
        <v>20</v>
      </c>
    </row>
    <row r="203" spans="1:51" ht="15.75" customHeight="1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AA203" s="253" t="s">
        <v>97</v>
      </c>
      <c r="AB203" s="175">
        <v>1126</v>
      </c>
      <c r="AC203" s="176">
        <v>8.92</v>
      </c>
      <c r="AD203" s="177">
        <v>2.1</v>
      </c>
      <c r="AE203" s="178">
        <v>1123</v>
      </c>
      <c r="AF203" s="176">
        <v>11.62</v>
      </c>
      <c r="AG203" s="177">
        <v>5.25</v>
      </c>
      <c r="AH203" s="179">
        <v>1099</v>
      </c>
      <c r="AI203" s="176">
        <v>26.42</v>
      </c>
      <c r="AJ203" s="177">
        <v>7.47</v>
      </c>
      <c r="AK203" s="180">
        <v>1091</v>
      </c>
      <c r="AL203" s="181">
        <v>27.23</v>
      </c>
      <c r="AM203" s="182">
        <v>5.12</v>
      </c>
      <c r="AN203" s="183">
        <v>1096</v>
      </c>
      <c r="AO203" s="181">
        <v>17.95</v>
      </c>
      <c r="AP203" s="182">
        <v>9.35</v>
      </c>
      <c r="AQ203" s="180">
        <v>1085</v>
      </c>
      <c r="AR203" s="181">
        <v>11.59</v>
      </c>
      <c r="AS203" s="182">
        <v>1.04</v>
      </c>
      <c r="AT203" s="180">
        <v>1100</v>
      </c>
      <c r="AU203" s="181">
        <v>116.02</v>
      </c>
      <c r="AV203" s="182">
        <v>17.05</v>
      </c>
      <c r="AW203" s="183">
        <v>1096</v>
      </c>
      <c r="AX203" s="181">
        <v>8.34</v>
      </c>
      <c r="AY203" s="182">
        <v>3.3</v>
      </c>
    </row>
    <row r="204" spans="1:51" ht="15.75" customHeight="1" thickBo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X204" s="16" t="s">
        <v>70</v>
      </c>
      <c r="AA204" s="254" t="s">
        <v>60</v>
      </c>
      <c r="AB204" s="184">
        <v>1120</v>
      </c>
      <c r="AC204" s="185">
        <v>8.42</v>
      </c>
      <c r="AD204" s="186">
        <v>1.96</v>
      </c>
      <c r="AE204" s="187">
        <v>1125</v>
      </c>
      <c r="AF204" s="185">
        <v>11.07</v>
      </c>
      <c r="AG204" s="186">
        <v>5.1100000000000003</v>
      </c>
      <c r="AH204" s="188">
        <v>1097</v>
      </c>
      <c r="AI204" s="185">
        <v>29.06</v>
      </c>
      <c r="AJ204" s="186">
        <v>7.13</v>
      </c>
      <c r="AK204" s="189">
        <v>1084</v>
      </c>
      <c r="AL204" s="190">
        <v>26.35</v>
      </c>
      <c r="AM204" s="191">
        <v>4.9000000000000004</v>
      </c>
      <c r="AN204" s="192">
        <v>1092</v>
      </c>
      <c r="AO204" s="190">
        <v>15.29</v>
      </c>
      <c r="AP204" s="191">
        <v>6.56</v>
      </c>
      <c r="AQ204" s="189">
        <v>1083</v>
      </c>
      <c r="AR204" s="190">
        <v>11.95</v>
      </c>
      <c r="AS204" s="191">
        <v>1.02</v>
      </c>
      <c r="AT204" s="189">
        <v>1099</v>
      </c>
      <c r="AU204" s="190">
        <v>108.22</v>
      </c>
      <c r="AV204" s="191">
        <v>16.39</v>
      </c>
      <c r="AW204" s="192">
        <v>1094</v>
      </c>
      <c r="AX204" s="190">
        <v>5.69</v>
      </c>
      <c r="AY204" s="191">
        <v>1.94</v>
      </c>
    </row>
    <row r="205" spans="1:51" ht="15.75" customHeight="1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X205" s="16" t="s">
        <v>71</v>
      </c>
      <c r="AA205" s="42" t="s">
        <v>55</v>
      </c>
      <c r="AB205" s="175">
        <v>1124</v>
      </c>
      <c r="AC205" s="176">
        <v>10.47</v>
      </c>
      <c r="AD205" s="177">
        <v>2.5099999999999998</v>
      </c>
      <c r="AE205" s="178">
        <v>1122</v>
      </c>
      <c r="AF205" s="176">
        <v>14.2</v>
      </c>
      <c r="AG205" s="177">
        <v>5.41</v>
      </c>
      <c r="AH205" s="179">
        <v>1097</v>
      </c>
      <c r="AI205" s="176">
        <v>28.41</v>
      </c>
      <c r="AJ205" s="177">
        <v>7</v>
      </c>
      <c r="AK205" s="180">
        <v>1099</v>
      </c>
      <c r="AL205" s="181">
        <v>31.06</v>
      </c>
      <c r="AM205" s="182">
        <v>6.43</v>
      </c>
      <c r="AN205" s="183">
        <v>1124</v>
      </c>
      <c r="AO205" s="181">
        <v>27.26</v>
      </c>
      <c r="AP205" s="182">
        <v>13.76</v>
      </c>
      <c r="AQ205" s="180">
        <v>1096</v>
      </c>
      <c r="AR205" s="181">
        <v>10.69</v>
      </c>
      <c r="AS205" s="182">
        <v>0.87</v>
      </c>
      <c r="AT205" s="180">
        <v>1102</v>
      </c>
      <c r="AU205" s="181">
        <v>126.53</v>
      </c>
      <c r="AV205" s="182">
        <v>18.3</v>
      </c>
      <c r="AW205" s="183">
        <v>1099</v>
      </c>
      <c r="AX205" s="181">
        <v>11.8</v>
      </c>
      <c r="AY205" s="182">
        <v>4.8499999999999996</v>
      </c>
    </row>
    <row r="206" spans="1:51" ht="15.75" customHeight="1" thickBot="1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X206" s="16" t="s">
        <v>72</v>
      </c>
      <c r="AA206" s="41" t="s">
        <v>61</v>
      </c>
      <c r="AB206" s="184">
        <v>1125</v>
      </c>
      <c r="AC206" s="185">
        <v>9.9499999999999993</v>
      </c>
      <c r="AD206" s="186">
        <v>2.35</v>
      </c>
      <c r="AE206" s="187">
        <v>1121</v>
      </c>
      <c r="AF206" s="185">
        <v>13.18</v>
      </c>
      <c r="AG206" s="186">
        <v>5.23</v>
      </c>
      <c r="AH206" s="188">
        <v>1096</v>
      </c>
      <c r="AI206" s="185">
        <v>30.94</v>
      </c>
      <c r="AJ206" s="186">
        <v>7.21</v>
      </c>
      <c r="AK206" s="189">
        <v>1086</v>
      </c>
      <c r="AL206" s="190">
        <v>29.57</v>
      </c>
      <c r="AM206" s="191">
        <v>5.77</v>
      </c>
      <c r="AN206" s="192">
        <v>1111</v>
      </c>
      <c r="AO206" s="190">
        <v>21.3</v>
      </c>
      <c r="AP206" s="191">
        <v>9.0399999999999991</v>
      </c>
      <c r="AQ206" s="189">
        <v>1090</v>
      </c>
      <c r="AR206" s="190">
        <v>11.07</v>
      </c>
      <c r="AS206" s="191">
        <v>0.89</v>
      </c>
      <c r="AT206" s="189">
        <v>1099</v>
      </c>
      <c r="AU206" s="190">
        <v>117.9</v>
      </c>
      <c r="AV206" s="191">
        <v>16.559999999999999</v>
      </c>
      <c r="AW206" s="192">
        <v>1081</v>
      </c>
      <c r="AX206" s="190">
        <v>7.37</v>
      </c>
      <c r="AY206" s="191">
        <v>2.4</v>
      </c>
    </row>
    <row r="207" spans="1:51" ht="15.75" customHeight="1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X207" s="16" t="s">
        <v>73</v>
      </c>
      <c r="AA207" s="253" t="s">
        <v>56</v>
      </c>
      <c r="AB207" s="193">
        <v>1126</v>
      </c>
      <c r="AC207" s="194">
        <v>12.36</v>
      </c>
      <c r="AD207" s="195">
        <v>2.78</v>
      </c>
      <c r="AE207" s="196">
        <v>1126</v>
      </c>
      <c r="AF207" s="194">
        <v>16.190000000000001</v>
      </c>
      <c r="AG207" s="197">
        <v>5.86</v>
      </c>
      <c r="AH207" s="196">
        <v>1089</v>
      </c>
      <c r="AI207" s="194">
        <v>30.41</v>
      </c>
      <c r="AJ207" s="197">
        <v>7.41</v>
      </c>
      <c r="AK207" s="180">
        <v>1099</v>
      </c>
      <c r="AL207" s="181">
        <v>34.520000000000003</v>
      </c>
      <c r="AM207" s="182">
        <v>7.66</v>
      </c>
      <c r="AN207" s="183">
        <v>1125</v>
      </c>
      <c r="AO207" s="181">
        <v>34.85</v>
      </c>
      <c r="AP207" s="182">
        <v>17.12</v>
      </c>
      <c r="AQ207" s="180">
        <v>1115</v>
      </c>
      <c r="AR207" s="181">
        <v>10.19</v>
      </c>
      <c r="AS207" s="182">
        <v>0.93</v>
      </c>
      <c r="AT207" s="180">
        <v>1099</v>
      </c>
      <c r="AU207" s="181">
        <v>135.44</v>
      </c>
      <c r="AV207" s="182">
        <v>18.940000000000001</v>
      </c>
      <c r="AW207" s="183">
        <v>1102</v>
      </c>
      <c r="AX207" s="181">
        <v>15.05</v>
      </c>
      <c r="AY207" s="182">
        <v>5.97</v>
      </c>
    </row>
    <row r="208" spans="1:51" ht="15.75" customHeight="1" thickBot="1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X208" s="16" t="s">
        <v>74</v>
      </c>
      <c r="AA208" s="41" t="s">
        <v>62</v>
      </c>
      <c r="AB208" s="198">
        <v>1124</v>
      </c>
      <c r="AC208" s="199">
        <v>11.65</v>
      </c>
      <c r="AD208" s="200">
        <v>2.63</v>
      </c>
      <c r="AE208" s="201">
        <v>1111</v>
      </c>
      <c r="AF208" s="199">
        <v>16.12</v>
      </c>
      <c r="AG208" s="202">
        <v>5.22</v>
      </c>
      <c r="AH208" s="201">
        <v>1082</v>
      </c>
      <c r="AI208" s="199">
        <v>33.18</v>
      </c>
      <c r="AJ208" s="202">
        <v>7.34</v>
      </c>
      <c r="AK208" s="189">
        <v>1095</v>
      </c>
      <c r="AL208" s="190">
        <v>32.92</v>
      </c>
      <c r="AM208" s="191">
        <v>6.96</v>
      </c>
      <c r="AN208" s="192">
        <v>1111</v>
      </c>
      <c r="AO208" s="190">
        <v>27.59</v>
      </c>
      <c r="AP208" s="191">
        <v>12.47</v>
      </c>
      <c r="AQ208" s="189">
        <v>1099</v>
      </c>
      <c r="AR208" s="190">
        <v>10.43</v>
      </c>
      <c r="AS208" s="191">
        <v>0.9</v>
      </c>
      <c r="AT208" s="189">
        <v>1100</v>
      </c>
      <c r="AU208" s="190">
        <v>128.02000000000001</v>
      </c>
      <c r="AV208" s="191">
        <v>17.489999999999998</v>
      </c>
      <c r="AW208" s="192">
        <v>1072</v>
      </c>
      <c r="AX208" s="190">
        <v>9.4700000000000006</v>
      </c>
      <c r="AY208" s="191">
        <v>3.07</v>
      </c>
    </row>
    <row r="209" spans="1:51" ht="15.75" customHeight="1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X209" s="16" t="s">
        <v>75</v>
      </c>
      <c r="AA209" s="253" t="s">
        <v>57</v>
      </c>
      <c r="AB209" s="193">
        <v>1122</v>
      </c>
      <c r="AC209" s="194">
        <v>14.3</v>
      </c>
      <c r="AD209" s="195">
        <v>3.17</v>
      </c>
      <c r="AE209" s="196">
        <v>1112</v>
      </c>
      <c r="AF209" s="194">
        <v>18.170000000000002</v>
      </c>
      <c r="AG209" s="197">
        <v>5.54</v>
      </c>
      <c r="AH209" s="196">
        <v>1085</v>
      </c>
      <c r="AI209" s="194">
        <v>31.87</v>
      </c>
      <c r="AJ209" s="197">
        <v>7.93</v>
      </c>
      <c r="AK209" s="180">
        <v>1099</v>
      </c>
      <c r="AL209" s="181">
        <v>39.07</v>
      </c>
      <c r="AM209" s="182">
        <v>7.42</v>
      </c>
      <c r="AN209" s="183">
        <v>1121</v>
      </c>
      <c r="AO209" s="181">
        <v>43.71</v>
      </c>
      <c r="AP209" s="182">
        <v>19.489999999999998</v>
      </c>
      <c r="AQ209" s="180">
        <v>1117</v>
      </c>
      <c r="AR209" s="181">
        <v>9.6999999999999993</v>
      </c>
      <c r="AS209" s="182">
        <v>0.85</v>
      </c>
      <c r="AT209" s="180">
        <v>1096</v>
      </c>
      <c r="AU209" s="181">
        <v>145.59</v>
      </c>
      <c r="AV209" s="182">
        <v>18.52</v>
      </c>
      <c r="AW209" s="183">
        <v>1097</v>
      </c>
      <c r="AX209" s="181">
        <v>18.95</v>
      </c>
      <c r="AY209" s="182">
        <v>7.21</v>
      </c>
    </row>
    <row r="210" spans="1:51" ht="15.75" customHeight="1" thickBot="1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AA210" s="41" t="s">
        <v>63</v>
      </c>
      <c r="AB210" s="198">
        <v>1127</v>
      </c>
      <c r="AC210" s="199">
        <v>13.58</v>
      </c>
      <c r="AD210" s="200">
        <v>3.01</v>
      </c>
      <c r="AE210" s="201">
        <v>1107</v>
      </c>
      <c r="AF210" s="199">
        <v>17.100000000000001</v>
      </c>
      <c r="AG210" s="202">
        <v>5.2</v>
      </c>
      <c r="AH210" s="201">
        <v>1095</v>
      </c>
      <c r="AI210" s="199">
        <v>35.17</v>
      </c>
      <c r="AJ210" s="202">
        <v>7.96</v>
      </c>
      <c r="AK210" s="189">
        <v>1095</v>
      </c>
      <c r="AL210" s="190">
        <v>37.08</v>
      </c>
      <c r="AM210" s="191">
        <v>7.06</v>
      </c>
      <c r="AN210" s="192">
        <v>1119</v>
      </c>
      <c r="AO210" s="190">
        <v>33.630000000000003</v>
      </c>
      <c r="AP210" s="191">
        <v>14.89</v>
      </c>
      <c r="AQ210" s="189">
        <v>1117</v>
      </c>
      <c r="AR210" s="190">
        <v>10.039999999999999</v>
      </c>
      <c r="AS210" s="191">
        <v>0.85</v>
      </c>
      <c r="AT210" s="189">
        <v>1087</v>
      </c>
      <c r="AU210" s="190">
        <v>136.04</v>
      </c>
      <c r="AV210" s="191">
        <v>18.39</v>
      </c>
      <c r="AW210" s="192">
        <v>1085</v>
      </c>
      <c r="AX210" s="190">
        <v>11.57</v>
      </c>
      <c r="AY210" s="191">
        <v>3.82</v>
      </c>
    </row>
    <row r="211" spans="1:51" ht="15.75" customHeight="1">
      <c r="X211" s="16" t="s">
        <v>76</v>
      </c>
      <c r="AA211" s="253" t="s">
        <v>58</v>
      </c>
      <c r="AB211" s="193">
        <v>1119</v>
      </c>
      <c r="AC211" s="194">
        <v>16.09</v>
      </c>
      <c r="AD211" s="195">
        <v>3.61</v>
      </c>
      <c r="AE211" s="196">
        <v>1118</v>
      </c>
      <c r="AF211" s="194">
        <v>19.809999999999999</v>
      </c>
      <c r="AG211" s="197">
        <v>5.45</v>
      </c>
      <c r="AH211" s="196">
        <v>1092</v>
      </c>
      <c r="AI211" s="194">
        <v>33.409999999999997</v>
      </c>
      <c r="AJ211" s="197">
        <v>8.36</v>
      </c>
      <c r="AK211" s="180">
        <v>1094</v>
      </c>
      <c r="AL211" s="181">
        <v>42.07</v>
      </c>
      <c r="AM211" s="182">
        <v>7.59</v>
      </c>
      <c r="AN211" s="183">
        <v>1121</v>
      </c>
      <c r="AO211" s="181">
        <v>50.51</v>
      </c>
      <c r="AP211" s="182">
        <v>21.22</v>
      </c>
      <c r="AQ211" s="180">
        <v>1112</v>
      </c>
      <c r="AR211" s="181">
        <v>9.3800000000000008</v>
      </c>
      <c r="AS211" s="182">
        <v>0.92</v>
      </c>
      <c r="AT211" s="180">
        <v>1092</v>
      </c>
      <c r="AU211" s="181">
        <v>154.01</v>
      </c>
      <c r="AV211" s="182">
        <v>20.71</v>
      </c>
      <c r="AW211" s="183">
        <v>1093</v>
      </c>
      <c r="AX211" s="181">
        <v>21.67</v>
      </c>
      <c r="AY211" s="182">
        <v>8.14</v>
      </c>
    </row>
    <row r="212" spans="1:51" ht="15.75" customHeight="1" thickBot="1">
      <c r="X212" s="16" t="s">
        <v>77</v>
      </c>
      <c r="AA212" s="41" t="s">
        <v>64</v>
      </c>
      <c r="AB212" s="198">
        <v>1123</v>
      </c>
      <c r="AC212" s="199">
        <v>15.99</v>
      </c>
      <c r="AD212" s="200">
        <v>3.7</v>
      </c>
      <c r="AE212" s="201">
        <v>1108</v>
      </c>
      <c r="AF212" s="199">
        <v>18.86</v>
      </c>
      <c r="AG212" s="202">
        <v>5.1100000000000003</v>
      </c>
      <c r="AH212" s="201">
        <v>1100</v>
      </c>
      <c r="AI212" s="199">
        <v>38.340000000000003</v>
      </c>
      <c r="AJ212" s="202">
        <v>8.57</v>
      </c>
      <c r="AK212" s="189">
        <v>1103</v>
      </c>
      <c r="AL212" s="190">
        <v>40.380000000000003</v>
      </c>
      <c r="AM212" s="191">
        <v>6.93</v>
      </c>
      <c r="AN212" s="192">
        <v>1124</v>
      </c>
      <c r="AO212" s="190">
        <v>40.01</v>
      </c>
      <c r="AP212" s="191">
        <v>16.399999999999999</v>
      </c>
      <c r="AQ212" s="189">
        <v>1122</v>
      </c>
      <c r="AR212" s="190">
        <v>9.64</v>
      </c>
      <c r="AS212" s="191">
        <v>0.87</v>
      </c>
      <c r="AT212" s="189">
        <v>1100</v>
      </c>
      <c r="AU212" s="190">
        <v>145.38</v>
      </c>
      <c r="AV212" s="191">
        <v>19.89</v>
      </c>
      <c r="AW212" s="192">
        <v>1088</v>
      </c>
      <c r="AX212" s="190">
        <v>13.56</v>
      </c>
      <c r="AY212" s="191">
        <v>4.6100000000000003</v>
      </c>
    </row>
    <row r="213" spans="1:51" ht="15.75" customHeight="1">
      <c r="AA213" s="253" t="s">
        <v>59</v>
      </c>
      <c r="AB213" s="193">
        <v>1126</v>
      </c>
      <c r="AC213" s="194">
        <v>19.309999999999999</v>
      </c>
      <c r="AD213" s="195">
        <v>4.62</v>
      </c>
      <c r="AE213" s="196">
        <v>1116</v>
      </c>
      <c r="AF213" s="194">
        <v>22.45</v>
      </c>
      <c r="AG213" s="197">
        <v>5.55</v>
      </c>
      <c r="AH213" s="196">
        <v>1096</v>
      </c>
      <c r="AI213" s="194">
        <v>36.479999999999997</v>
      </c>
      <c r="AJ213" s="197">
        <v>8.66</v>
      </c>
      <c r="AK213" s="180">
        <v>1095</v>
      </c>
      <c r="AL213" s="181">
        <v>45.91</v>
      </c>
      <c r="AM213" s="182">
        <v>7.25</v>
      </c>
      <c r="AN213" s="183">
        <v>1124</v>
      </c>
      <c r="AO213" s="181">
        <v>59.96</v>
      </c>
      <c r="AP213" s="182">
        <v>22.23</v>
      </c>
      <c r="AQ213" s="180">
        <v>1120</v>
      </c>
      <c r="AR213" s="181">
        <v>8.9</v>
      </c>
      <c r="AS213" s="182">
        <v>0.85</v>
      </c>
      <c r="AT213" s="180">
        <v>1100</v>
      </c>
      <c r="AU213" s="181">
        <v>166.56</v>
      </c>
      <c r="AV213" s="182">
        <v>22.59</v>
      </c>
      <c r="AW213" s="183">
        <v>1101</v>
      </c>
      <c r="AX213" s="181">
        <v>25.67</v>
      </c>
      <c r="AY213" s="182">
        <v>9.4700000000000006</v>
      </c>
    </row>
    <row r="214" spans="1:51" ht="15.75" customHeight="1" thickBot="1">
      <c r="AA214" s="41" t="s">
        <v>65</v>
      </c>
      <c r="AB214" s="198">
        <v>1127</v>
      </c>
      <c r="AC214" s="199">
        <v>19.36</v>
      </c>
      <c r="AD214" s="200">
        <v>4.3099999999999996</v>
      </c>
      <c r="AE214" s="201">
        <v>1121</v>
      </c>
      <c r="AF214" s="199">
        <v>20.149999999999999</v>
      </c>
      <c r="AG214" s="202">
        <v>5.16</v>
      </c>
      <c r="AH214" s="201">
        <v>1096</v>
      </c>
      <c r="AI214" s="199">
        <v>41.21</v>
      </c>
      <c r="AJ214" s="202">
        <v>9.0399999999999991</v>
      </c>
      <c r="AK214" s="189">
        <v>1102</v>
      </c>
      <c r="AL214" s="190">
        <v>42.95</v>
      </c>
      <c r="AM214" s="191">
        <v>6.49</v>
      </c>
      <c r="AN214" s="192">
        <v>1117</v>
      </c>
      <c r="AO214" s="190">
        <v>45.55</v>
      </c>
      <c r="AP214" s="191">
        <v>17.899999999999999</v>
      </c>
      <c r="AQ214" s="189">
        <v>1117</v>
      </c>
      <c r="AR214" s="190">
        <v>9.24</v>
      </c>
      <c r="AS214" s="191">
        <v>0.81</v>
      </c>
      <c r="AT214" s="189">
        <v>1099</v>
      </c>
      <c r="AU214" s="190">
        <v>155.61000000000001</v>
      </c>
      <c r="AV214" s="191">
        <v>21.77</v>
      </c>
      <c r="AW214" s="192">
        <v>1081</v>
      </c>
      <c r="AX214" s="190">
        <v>15.68</v>
      </c>
      <c r="AY214" s="191">
        <v>5.39</v>
      </c>
    </row>
    <row r="215" spans="1:51" ht="15.75" customHeight="1">
      <c r="AE215" s="43"/>
      <c r="AF215" s="44"/>
      <c r="AG215" s="44"/>
    </row>
    <row r="216" spans="1:51" ht="15.75" customHeight="1">
      <c r="AA216" s="50"/>
      <c r="AB216" s="51"/>
      <c r="AC216" s="52"/>
      <c r="AD216" s="52"/>
      <c r="AE216" s="51"/>
      <c r="AF216" s="52"/>
      <c r="AG216" s="52"/>
      <c r="AH216" s="51"/>
      <c r="AI216" s="52"/>
      <c r="AJ216" s="52"/>
      <c r="AK216" s="51"/>
      <c r="AL216" s="52"/>
      <c r="AM216" s="52"/>
      <c r="AN216" s="51"/>
      <c r="AO216" s="52"/>
      <c r="AP216" s="52"/>
      <c r="AQ216" s="51"/>
      <c r="AR216" s="52"/>
      <c r="AS216" s="52"/>
      <c r="AT216" s="51"/>
      <c r="AU216" s="52"/>
      <c r="AV216" s="52"/>
      <c r="AW216" s="51"/>
      <c r="AX216" s="52"/>
      <c r="AY216" s="52"/>
    </row>
    <row r="219" spans="1:51" ht="15.75" customHeight="1">
      <c r="AA219" s="40" t="s">
        <v>151</v>
      </c>
    </row>
    <row r="220" spans="1:51" ht="15.75" customHeight="1" thickBot="1">
      <c r="AA220" s="16" t="s">
        <v>152</v>
      </c>
    </row>
    <row r="221" spans="1:51" ht="15.75" customHeight="1">
      <c r="AA221" s="263" t="s">
        <v>34</v>
      </c>
      <c r="AB221" s="265" t="s">
        <v>46</v>
      </c>
      <c r="AC221" s="260"/>
      <c r="AD221" s="262"/>
      <c r="AE221" s="259" t="s">
        <v>47</v>
      </c>
      <c r="AF221" s="260"/>
      <c r="AG221" s="261"/>
      <c r="AH221" s="259" t="s">
        <v>48</v>
      </c>
      <c r="AI221" s="260"/>
      <c r="AJ221" s="262"/>
      <c r="AK221" s="259" t="s">
        <v>49</v>
      </c>
      <c r="AL221" s="260"/>
      <c r="AM221" s="261"/>
      <c r="AN221" s="256" t="s">
        <v>50</v>
      </c>
      <c r="AO221" s="257"/>
      <c r="AP221" s="258"/>
      <c r="AQ221" s="259" t="s">
        <v>51</v>
      </c>
      <c r="AR221" s="260"/>
      <c r="AS221" s="261"/>
      <c r="AT221" s="259" t="s">
        <v>52</v>
      </c>
      <c r="AU221" s="260"/>
      <c r="AV221" s="262"/>
      <c r="AW221" s="259" t="s">
        <v>53</v>
      </c>
      <c r="AX221" s="260"/>
      <c r="AY221" s="261"/>
    </row>
    <row r="222" spans="1:51" ht="15.75" customHeight="1" thickBot="1">
      <c r="AA222" s="264"/>
      <c r="AB222" s="119" t="s">
        <v>10</v>
      </c>
      <c r="AC222" s="120" t="s">
        <v>54</v>
      </c>
      <c r="AD222" s="121" t="s">
        <v>20</v>
      </c>
      <c r="AE222" s="122" t="s">
        <v>10</v>
      </c>
      <c r="AF222" s="120" t="s">
        <v>54</v>
      </c>
      <c r="AG222" s="123" t="s">
        <v>20</v>
      </c>
      <c r="AH222" s="122" t="s">
        <v>10</v>
      </c>
      <c r="AI222" s="120" t="s">
        <v>54</v>
      </c>
      <c r="AJ222" s="121" t="s">
        <v>20</v>
      </c>
      <c r="AK222" s="122" t="s">
        <v>10</v>
      </c>
      <c r="AL222" s="120" t="s">
        <v>54</v>
      </c>
      <c r="AM222" s="123" t="s">
        <v>20</v>
      </c>
      <c r="AN222" s="122" t="s">
        <v>10</v>
      </c>
      <c r="AO222" s="120" t="s">
        <v>54</v>
      </c>
      <c r="AP222" s="121" t="s">
        <v>20</v>
      </c>
      <c r="AQ222" s="122" t="s">
        <v>10</v>
      </c>
      <c r="AR222" s="120" t="s">
        <v>54</v>
      </c>
      <c r="AS222" s="123" t="s">
        <v>20</v>
      </c>
      <c r="AT222" s="122" t="s">
        <v>10</v>
      </c>
      <c r="AU222" s="120" t="s">
        <v>54</v>
      </c>
      <c r="AV222" s="121" t="s">
        <v>20</v>
      </c>
      <c r="AW222" s="122" t="s">
        <v>10</v>
      </c>
      <c r="AX222" s="120" t="s">
        <v>54</v>
      </c>
      <c r="AY222" s="123" t="s">
        <v>20</v>
      </c>
    </row>
    <row r="223" spans="1:51" ht="15.75" customHeight="1">
      <c r="AA223" s="45" t="s">
        <v>97</v>
      </c>
      <c r="AB223" s="175">
        <v>7711</v>
      </c>
      <c r="AC223" s="176">
        <v>9.0142653352354003</v>
      </c>
      <c r="AD223" s="177">
        <v>2.2481129372466002</v>
      </c>
      <c r="AE223" s="178">
        <v>7579</v>
      </c>
      <c r="AF223" s="176">
        <v>11.724106082597</v>
      </c>
      <c r="AG223" s="177">
        <v>5.1983373539565996</v>
      </c>
      <c r="AH223" s="179">
        <v>7725</v>
      </c>
      <c r="AI223" s="176">
        <v>26.852815533981001</v>
      </c>
      <c r="AJ223" s="177">
        <v>7.3092137258587</v>
      </c>
      <c r="AK223" s="180">
        <v>7702</v>
      </c>
      <c r="AL223" s="181">
        <v>26.431706050376999</v>
      </c>
      <c r="AM223" s="182">
        <v>5.3172019878821004</v>
      </c>
      <c r="AN223" s="183">
        <v>7629</v>
      </c>
      <c r="AO223" s="181">
        <v>17.475160571503</v>
      </c>
      <c r="AP223" s="182">
        <v>9.6786363686751002</v>
      </c>
      <c r="AQ223" s="180">
        <v>7552</v>
      </c>
      <c r="AR223" s="181">
        <v>11.891488347457701</v>
      </c>
      <c r="AS223" s="182">
        <v>1.6519526925572501</v>
      </c>
      <c r="AT223" s="180">
        <v>7711</v>
      </c>
      <c r="AU223" s="181">
        <v>110.39968875632</v>
      </c>
      <c r="AV223" s="182">
        <v>19.349781095337999</v>
      </c>
      <c r="AW223" s="183">
        <v>7712</v>
      </c>
      <c r="AX223" s="181">
        <v>8.2357365145228005</v>
      </c>
      <c r="AY223" s="182">
        <v>3.5761612009033001</v>
      </c>
    </row>
    <row r="224" spans="1:51" ht="15.75" customHeight="1" thickBot="1">
      <c r="AA224" s="46" t="s">
        <v>60</v>
      </c>
      <c r="AB224" s="184">
        <v>7550</v>
      </c>
      <c r="AC224" s="185">
        <v>8.5202649006622995</v>
      </c>
      <c r="AD224" s="186">
        <v>2.0779102206091</v>
      </c>
      <c r="AE224" s="187">
        <v>7528</v>
      </c>
      <c r="AF224" s="185">
        <v>10.908873538789001</v>
      </c>
      <c r="AG224" s="186">
        <v>4.9669491840136004</v>
      </c>
      <c r="AH224" s="188">
        <v>7573</v>
      </c>
      <c r="AI224" s="185">
        <v>28.923940314273999</v>
      </c>
      <c r="AJ224" s="186">
        <v>7.4102500150396997</v>
      </c>
      <c r="AK224" s="189">
        <v>7569</v>
      </c>
      <c r="AL224" s="190">
        <v>25.317611309288001</v>
      </c>
      <c r="AM224" s="191">
        <v>4.7046553573291998</v>
      </c>
      <c r="AN224" s="192">
        <v>7491</v>
      </c>
      <c r="AO224" s="190">
        <v>14.616473101055</v>
      </c>
      <c r="AP224" s="191">
        <v>6.9128576167759004</v>
      </c>
      <c r="AQ224" s="189">
        <v>7438</v>
      </c>
      <c r="AR224" s="190">
        <v>12.2022936273192</v>
      </c>
      <c r="AS224" s="191">
        <v>1.4700497216222399</v>
      </c>
      <c r="AT224" s="189">
        <v>7565</v>
      </c>
      <c r="AU224" s="190">
        <v>102.49134170521999</v>
      </c>
      <c r="AV224" s="191">
        <v>17.259423972874</v>
      </c>
      <c r="AW224" s="192">
        <v>7564</v>
      </c>
      <c r="AX224" s="190">
        <v>5.5137493389741001</v>
      </c>
      <c r="AY224" s="191">
        <v>1.9823887464303001</v>
      </c>
    </row>
    <row r="225" spans="27:51" ht="15.75" customHeight="1">
      <c r="AA225" s="45" t="s">
        <v>55</v>
      </c>
      <c r="AB225" s="175">
        <v>8159</v>
      </c>
      <c r="AC225" s="176">
        <v>10.481799240102999</v>
      </c>
      <c r="AD225" s="177">
        <v>2.5137290880901002</v>
      </c>
      <c r="AE225" s="178">
        <v>8112</v>
      </c>
      <c r="AF225" s="176">
        <v>13.969797830375001</v>
      </c>
      <c r="AG225" s="177">
        <v>5.5982454988437</v>
      </c>
      <c r="AH225" s="179">
        <v>8148</v>
      </c>
      <c r="AI225" s="176">
        <v>28.129847815415001</v>
      </c>
      <c r="AJ225" s="177">
        <v>7.1130779808405</v>
      </c>
      <c r="AK225" s="180">
        <v>8124</v>
      </c>
      <c r="AL225" s="181">
        <v>30.555637616936998</v>
      </c>
      <c r="AM225" s="182">
        <v>6.3658792432464999</v>
      </c>
      <c r="AN225" s="183">
        <v>8095</v>
      </c>
      <c r="AO225" s="181">
        <v>26.600988264361</v>
      </c>
      <c r="AP225" s="182">
        <v>13.441998473697</v>
      </c>
      <c r="AQ225" s="180">
        <v>7989</v>
      </c>
      <c r="AR225" s="181">
        <v>10.945950682188</v>
      </c>
      <c r="AS225" s="182">
        <v>1.3879083624306301</v>
      </c>
      <c r="AT225" s="180">
        <v>8135</v>
      </c>
      <c r="AU225" s="181">
        <v>121.83638598648</v>
      </c>
      <c r="AV225" s="182">
        <v>19.914524842399999</v>
      </c>
      <c r="AW225" s="183">
        <v>8121</v>
      </c>
      <c r="AX225" s="181">
        <v>11.595123753232</v>
      </c>
      <c r="AY225" s="182">
        <v>4.9811314779445004</v>
      </c>
    </row>
    <row r="226" spans="27:51" ht="15.75" customHeight="1" thickBot="1">
      <c r="AA226" s="46" t="s">
        <v>61</v>
      </c>
      <c r="AB226" s="184">
        <v>7819</v>
      </c>
      <c r="AC226" s="185">
        <v>9.8506202839237993</v>
      </c>
      <c r="AD226" s="186">
        <v>2.3002865141157001</v>
      </c>
      <c r="AE226" s="187">
        <v>7779</v>
      </c>
      <c r="AF226" s="185">
        <v>13.092171230235</v>
      </c>
      <c r="AG226" s="186">
        <v>5.2177441339878996</v>
      </c>
      <c r="AH226" s="188">
        <v>7802</v>
      </c>
      <c r="AI226" s="185">
        <v>30.482440399897001</v>
      </c>
      <c r="AJ226" s="186">
        <v>7.3687124124194998</v>
      </c>
      <c r="AK226" s="189">
        <v>7804</v>
      </c>
      <c r="AL226" s="190">
        <v>29.248462327012</v>
      </c>
      <c r="AM226" s="191">
        <v>5.7244294785634002</v>
      </c>
      <c r="AN226" s="192">
        <v>7770</v>
      </c>
      <c r="AO226" s="190">
        <v>20.606435006434999</v>
      </c>
      <c r="AP226" s="191">
        <v>9.2891819780484006</v>
      </c>
      <c r="AQ226" s="189">
        <v>7669</v>
      </c>
      <c r="AR226" s="190">
        <v>11.3235702177598</v>
      </c>
      <c r="AS226" s="191">
        <v>1.2888964967652601</v>
      </c>
      <c r="AT226" s="189">
        <v>7803</v>
      </c>
      <c r="AU226" s="190">
        <v>112.44662309368</v>
      </c>
      <c r="AV226" s="191">
        <v>17.545438568914999</v>
      </c>
      <c r="AW226" s="192">
        <v>7800</v>
      </c>
      <c r="AX226" s="190">
        <v>7.2264102564102997</v>
      </c>
      <c r="AY226" s="191">
        <v>2.5014461642882</v>
      </c>
    </row>
    <row r="227" spans="27:51" ht="15.75" customHeight="1">
      <c r="AA227" s="45" t="s">
        <v>56</v>
      </c>
      <c r="AB227" s="193">
        <v>8379</v>
      </c>
      <c r="AC227" s="194">
        <v>12.314118629908</v>
      </c>
      <c r="AD227" s="195">
        <v>2.8573392612889998</v>
      </c>
      <c r="AE227" s="196">
        <v>8314</v>
      </c>
      <c r="AF227" s="194">
        <v>16.171157084436</v>
      </c>
      <c r="AG227" s="197">
        <v>6.1598991427162</v>
      </c>
      <c r="AH227" s="196">
        <v>8333</v>
      </c>
      <c r="AI227" s="194">
        <v>30.069722788911999</v>
      </c>
      <c r="AJ227" s="197">
        <v>7.7837929646428998</v>
      </c>
      <c r="AK227" s="180">
        <v>8309</v>
      </c>
      <c r="AL227" s="181">
        <v>33.732338428209999</v>
      </c>
      <c r="AM227" s="182">
        <v>8.1083977867585997</v>
      </c>
      <c r="AN227" s="183">
        <v>8281</v>
      </c>
      <c r="AO227" s="181">
        <v>33.802197802198002</v>
      </c>
      <c r="AP227" s="182">
        <v>16.553806281802999</v>
      </c>
      <c r="AQ227" s="180">
        <v>8177</v>
      </c>
      <c r="AR227" s="181">
        <v>10.400611471199699</v>
      </c>
      <c r="AS227" s="182">
        <v>1.3204220078062601</v>
      </c>
      <c r="AT227" s="180">
        <v>8316</v>
      </c>
      <c r="AU227" s="181">
        <v>131.18061568062001</v>
      </c>
      <c r="AV227" s="182">
        <v>20.917110746422001</v>
      </c>
      <c r="AW227" s="183">
        <v>8326</v>
      </c>
      <c r="AX227" s="181">
        <v>15.137160701417001</v>
      </c>
      <c r="AY227" s="182">
        <v>6.3977601418239001</v>
      </c>
    </row>
    <row r="228" spans="27:51" ht="15.75" customHeight="1" thickBot="1">
      <c r="AA228" s="46" t="s">
        <v>62</v>
      </c>
      <c r="AB228" s="198">
        <v>8180</v>
      </c>
      <c r="AC228" s="199">
        <v>11.568215158924</v>
      </c>
      <c r="AD228" s="200">
        <v>2.6656384889505</v>
      </c>
      <c r="AE228" s="201">
        <v>8133</v>
      </c>
      <c r="AF228" s="199">
        <v>15.111398008115</v>
      </c>
      <c r="AG228" s="202">
        <v>5.5588683550402997</v>
      </c>
      <c r="AH228" s="201">
        <v>8154</v>
      </c>
      <c r="AI228" s="199">
        <v>33.092592592593</v>
      </c>
      <c r="AJ228" s="202">
        <v>7.8591417931968</v>
      </c>
      <c r="AK228" s="189">
        <v>8132</v>
      </c>
      <c r="AL228" s="190">
        <v>31.888465322184</v>
      </c>
      <c r="AM228" s="191">
        <v>7.2429749428179004</v>
      </c>
      <c r="AN228" s="192">
        <v>8096</v>
      </c>
      <c r="AO228" s="190">
        <v>25.018774703557</v>
      </c>
      <c r="AP228" s="191">
        <v>11.700055939457</v>
      </c>
      <c r="AQ228" s="189">
        <v>7981</v>
      </c>
      <c r="AR228" s="190">
        <v>10.775266257361199</v>
      </c>
      <c r="AS228" s="191">
        <v>1.25598504808094</v>
      </c>
      <c r="AT228" s="189">
        <v>8137</v>
      </c>
      <c r="AU228" s="190">
        <v>121.71008971365001</v>
      </c>
      <c r="AV228" s="191">
        <v>18.971985186887</v>
      </c>
      <c r="AW228" s="192">
        <v>8136</v>
      </c>
      <c r="AX228" s="190">
        <v>9.1658062930187008</v>
      </c>
      <c r="AY228" s="191">
        <v>3.3109181718728999</v>
      </c>
    </row>
    <row r="229" spans="27:51" ht="15.75" customHeight="1">
      <c r="AA229" s="45" t="s">
        <v>57</v>
      </c>
      <c r="AB229" s="193">
        <v>9110</v>
      </c>
      <c r="AC229" s="194">
        <v>14.031942919867999</v>
      </c>
      <c r="AD229" s="195">
        <v>3.2627079907499001</v>
      </c>
      <c r="AE229" s="196">
        <v>8973</v>
      </c>
      <c r="AF229" s="194">
        <v>17.944500167167998</v>
      </c>
      <c r="AG229" s="197">
        <v>6.0882238079302997</v>
      </c>
      <c r="AH229" s="196">
        <v>9084</v>
      </c>
      <c r="AI229" s="194">
        <v>31.988771466313999</v>
      </c>
      <c r="AJ229" s="197">
        <v>7.9312862530782997</v>
      </c>
      <c r="AK229" s="180">
        <v>9067</v>
      </c>
      <c r="AL229" s="181">
        <v>37.559060328664003</v>
      </c>
      <c r="AM229" s="182">
        <v>7.8135192788004</v>
      </c>
      <c r="AN229" s="183">
        <v>8978</v>
      </c>
      <c r="AO229" s="181">
        <v>39.221096012475002</v>
      </c>
      <c r="AP229" s="182">
        <v>18.620121821891001</v>
      </c>
      <c r="AQ229" s="180">
        <v>8890</v>
      </c>
      <c r="AR229" s="181">
        <v>9.9769471316085507</v>
      </c>
      <c r="AS229" s="182">
        <v>1.20064852657576</v>
      </c>
      <c r="AT229" s="180">
        <v>9062</v>
      </c>
      <c r="AU229" s="181">
        <v>138.85312293091999</v>
      </c>
      <c r="AV229" s="182">
        <v>21.982509292161001</v>
      </c>
      <c r="AW229" s="183">
        <v>9064</v>
      </c>
      <c r="AX229" s="181">
        <v>18.464254192409999</v>
      </c>
      <c r="AY229" s="182">
        <v>7.4785390724163001</v>
      </c>
    </row>
    <row r="230" spans="27:51" ht="15.75" customHeight="1" thickBot="1">
      <c r="AA230" s="46" t="s">
        <v>63</v>
      </c>
      <c r="AB230" s="198">
        <v>8409</v>
      </c>
      <c r="AC230" s="199">
        <v>13.442145320490001</v>
      </c>
      <c r="AD230" s="200">
        <v>3.1532024954722</v>
      </c>
      <c r="AE230" s="201">
        <v>8309</v>
      </c>
      <c r="AF230" s="199">
        <v>17.082320375496</v>
      </c>
      <c r="AG230" s="202">
        <v>5.4921672774822996</v>
      </c>
      <c r="AH230" s="201">
        <v>8399</v>
      </c>
      <c r="AI230" s="199">
        <v>35.621621621621998</v>
      </c>
      <c r="AJ230" s="202">
        <v>8.1272294906859006</v>
      </c>
      <c r="AK230" s="189">
        <v>8381</v>
      </c>
      <c r="AL230" s="190">
        <v>35.811001073858002</v>
      </c>
      <c r="AM230" s="191">
        <v>6.9964074117194004</v>
      </c>
      <c r="AN230" s="192">
        <v>8277</v>
      </c>
      <c r="AO230" s="190">
        <v>29.935000604083999</v>
      </c>
      <c r="AP230" s="191">
        <v>13.530076007978</v>
      </c>
      <c r="AQ230" s="189">
        <v>8222</v>
      </c>
      <c r="AR230" s="190">
        <v>10.278248601313599</v>
      </c>
      <c r="AS230" s="191">
        <v>1.0503819417510201</v>
      </c>
      <c r="AT230" s="189">
        <v>8393</v>
      </c>
      <c r="AU230" s="190">
        <v>130.49541284404</v>
      </c>
      <c r="AV230" s="191">
        <v>20.394196944072998</v>
      </c>
      <c r="AW230" s="192">
        <v>8372</v>
      </c>
      <c r="AX230" s="190">
        <v>11.300167224080001</v>
      </c>
      <c r="AY230" s="191">
        <v>4.1031771310892999</v>
      </c>
    </row>
    <row r="231" spans="27:51" ht="15.75" customHeight="1">
      <c r="AA231" s="45" t="s">
        <v>58</v>
      </c>
      <c r="AB231" s="193">
        <v>8907</v>
      </c>
      <c r="AC231" s="194">
        <v>16.110250364881999</v>
      </c>
      <c r="AD231" s="195">
        <v>3.8349002796867002</v>
      </c>
      <c r="AE231" s="196">
        <v>8805</v>
      </c>
      <c r="AF231" s="194">
        <v>19.371152754116999</v>
      </c>
      <c r="AG231" s="197">
        <v>6.0524463909071997</v>
      </c>
      <c r="AH231" s="196">
        <v>8890</v>
      </c>
      <c r="AI231" s="194">
        <v>33.631946006748997</v>
      </c>
      <c r="AJ231" s="197">
        <v>8.4032932016784994</v>
      </c>
      <c r="AK231" s="180">
        <v>8862</v>
      </c>
      <c r="AL231" s="181">
        <v>41.224328593997001</v>
      </c>
      <c r="AM231" s="182">
        <v>8.0623629745537002</v>
      </c>
      <c r="AN231" s="183">
        <v>8779</v>
      </c>
      <c r="AO231" s="181">
        <v>44.938945210161002</v>
      </c>
      <c r="AP231" s="182">
        <v>20.539253480643001</v>
      </c>
      <c r="AQ231" s="180">
        <v>8689</v>
      </c>
      <c r="AR231" s="181">
        <v>9.6175509264587795</v>
      </c>
      <c r="AS231" s="182">
        <v>1.24274105400733</v>
      </c>
      <c r="AT231" s="180">
        <v>8864</v>
      </c>
      <c r="AU231" s="181">
        <v>147.4455099278</v>
      </c>
      <c r="AV231" s="182">
        <v>23.774898897564999</v>
      </c>
      <c r="AW231" s="183">
        <v>8847</v>
      </c>
      <c r="AX231" s="181">
        <v>21.319317282695</v>
      </c>
      <c r="AY231" s="182">
        <v>8.6033826053312996</v>
      </c>
    </row>
    <row r="232" spans="27:51" ht="15.75" customHeight="1" thickBot="1">
      <c r="AA232" s="46" t="s">
        <v>64</v>
      </c>
      <c r="AB232" s="198">
        <v>8416</v>
      </c>
      <c r="AC232" s="199">
        <v>15.929657794677</v>
      </c>
      <c r="AD232" s="200">
        <v>3.8743846603134999</v>
      </c>
      <c r="AE232" s="201">
        <v>8342</v>
      </c>
      <c r="AF232" s="199">
        <v>18.224526492448</v>
      </c>
      <c r="AG232" s="202">
        <v>5.5618769950356004</v>
      </c>
      <c r="AH232" s="201">
        <v>8407</v>
      </c>
      <c r="AI232" s="199">
        <v>37.963363863447</v>
      </c>
      <c r="AJ232" s="202">
        <v>8.9833345322512006</v>
      </c>
      <c r="AK232" s="189">
        <v>8382</v>
      </c>
      <c r="AL232" s="190">
        <v>39.113934621809001</v>
      </c>
      <c r="AM232" s="191">
        <v>6.9381520591210997</v>
      </c>
      <c r="AN232" s="192">
        <v>8307</v>
      </c>
      <c r="AO232" s="190">
        <v>34.809437823522003</v>
      </c>
      <c r="AP232" s="191">
        <v>15.097975795210999</v>
      </c>
      <c r="AQ232" s="189">
        <v>8199</v>
      </c>
      <c r="AR232" s="190">
        <v>9.8791511159897603</v>
      </c>
      <c r="AS232" s="191">
        <v>1.0675451093963999</v>
      </c>
      <c r="AT232" s="189">
        <v>8374</v>
      </c>
      <c r="AU232" s="190">
        <v>139.24886553618001</v>
      </c>
      <c r="AV232" s="191">
        <v>21.919647851366999</v>
      </c>
      <c r="AW232" s="192">
        <v>8363</v>
      </c>
      <c r="AX232" s="190">
        <v>13.333373191438</v>
      </c>
      <c r="AY232" s="191">
        <v>4.9303029858176002</v>
      </c>
    </row>
    <row r="233" spans="27:51" ht="15.75" customHeight="1">
      <c r="AA233" s="45" t="s">
        <v>59</v>
      </c>
      <c r="AB233" s="193">
        <v>9021</v>
      </c>
      <c r="AC233" s="194">
        <v>19.224143664782002</v>
      </c>
      <c r="AD233" s="195">
        <v>4.9804137610932004</v>
      </c>
      <c r="AE233" s="196">
        <v>8924</v>
      </c>
      <c r="AF233" s="194">
        <v>21.170663379650001</v>
      </c>
      <c r="AG233" s="197">
        <v>6.0480822088955</v>
      </c>
      <c r="AH233" s="196">
        <v>9151</v>
      </c>
      <c r="AI233" s="194">
        <v>36.855982952683</v>
      </c>
      <c r="AJ233" s="197">
        <v>8.9002339868139</v>
      </c>
      <c r="AK233" s="180">
        <v>8956</v>
      </c>
      <c r="AL233" s="181">
        <v>44.568445734702998</v>
      </c>
      <c r="AM233" s="182">
        <v>7.8911710077284001</v>
      </c>
      <c r="AN233" s="183">
        <v>8829</v>
      </c>
      <c r="AO233" s="181">
        <v>52.319855023218999</v>
      </c>
      <c r="AP233" s="182">
        <v>22.641676813618002</v>
      </c>
      <c r="AQ233" s="180">
        <v>8810</v>
      </c>
      <c r="AR233" s="181">
        <v>9.1576992054483295</v>
      </c>
      <c r="AS233" s="182">
        <v>1.10352106059285</v>
      </c>
      <c r="AT233" s="180">
        <v>8958</v>
      </c>
      <c r="AU233" s="181">
        <v>159.48794373743999</v>
      </c>
      <c r="AV233" s="182">
        <v>25.791150692626001</v>
      </c>
      <c r="AW233" s="183">
        <v>8974</v>
      </c>
      <c r="AX233" s="181">
        <v>24.937040338755999</v>
      </c>
      <c r="AY233" s="182">
        <v>9.8379912795394002</v>
      </c>
    </row>
    <row r="234" spans="27:51" ht="15.75" customHeight="1" thickBot="1">
      <c r="AA234" s="46" t="s">
        <v>65</v>
      </c>
      <c r="AB234" s="198">
        <v>8613</v>
      </c>
      <c r="AC234" s="199">
        <v>18.870196215023999</v>
      </c>
      <c r="AD234" s="200">
        <v>4.4325056446523003</v>
      </c>
      <c r="AE234" s="201">
        <v>8547</v>
      </c>
      <c r="AF234" s="199">
        <v>19.219960219960001</v>
      </c>
      <c r="AG234" s="202">
        <v>5.3898830737859997</v>
      </c>
      <c r="AH234" s="201">
        <v>8595</v>
      </c>
      <c r="AI234" s="199">
        <v>40.812914485165997</v>
      </c>
      <c r="AJ234" s="202">
        <v>9.2334245156531001</v>
      </c>
      <c r="AK234" s="189">
        <v>8569</v>
      </c>
      <c r="AL234" s="190">
        <v>41.529816781420998</v>
      </c>
      <c r="AM234" s="191">
        <v>6.9346912708485</v>
      </c>
      <c r="AN234" s="192">
        <v>8417</v>
      </c>
      <c r="AO234" s="190">
        <v>38.850184151123003</v>
      </c>
      <c r="AP234" s="191">
        <v>16.618139405402001</v>
      </c>
      <c r="AQ234" s="189">
        <v>8413</v>
      </c>
      <c r="AR234" s="190">
        <v>9.5212884821110197</v>
      </c>
      <c r="AS234" s="191">
        <v>0.98671978470584998</v>
      </c>
      <c r="AT234" s="189">
        <v>8856</v>
      </c>
      <c r="AU234" s="190">
        <v>148.15006775067999</v>
      </c>
      <c r="AV234" s="191">
        <v>23.410513113107999</v>
      </c>
      <c r="AW234" s="192">
        <v>8556</v>
      </c>
      <c r="AX234" s="190">
        <v>14.92613370734</v>
      </c>
      <c r="AY234" s="191">
        <v>5.5274176237852002</v>
      </c>
    </row>
  </sheetData>
  <mergeCells count="26">
    <mergeCell ref="B2:K2"/>
    <mergeCell ref="B19:C19"/>
    <mergeCell ref="B20:C20"/>
    <mergeCell ref="B21:C21"/>
    <mergeCell ref="AA201:AA202"/>
    <mergeCell ref="I24:J25"/>
    <mergeCell ref="I28:J29"/>
    <mergeCell ref="I23:J23"/>
    <mergeCell ref="J17:K17"/>
    <mergeCell ref="AT201:AV201"/>
    <mergeCell ref="AW201:AY201"/>
    <mergeCell ref="AN201:AP201"/>
    <mergeCell ref="AQ201:AS201"/>
    <mergeCell ref="AB201:AD201"/>
    <mergeCell ref="AE201:AG201"/>
    <mergeCell ref="AH201:AJ201"/>
    <mergeCell ref="AK201:AM201"/>
    <mergeCell ref="AA221:AA222"/>
    <mergeCell ref="AB221:AD221"/>
    <mergeCell ref="AT221:AV221"/>
    <mergeCell ref="AW221:AY221"/>
    <mergeCell ref="AE221:AG221"/>
    <mergeCell ref="AH221:AJ221"/>
    <mergeCell ref="AK221:AM221"/>
    <mergeCell ref="AN221:AP221"/>
    <mergeCell ref="AQ221:AS221"/>
  </mergeCells>
  <phoneticPr fontId="3"/>
  <conditionalFormatting sqref="B7:K7">
    <cfRule type="expression" dxfId="26" priority="7" stopIfTrue="1">
      <formula>ISERROR($D$7:$K$7)</formula>
    </cfRule>
  </conditionalFormatting>
  <conditionalFormatting sqref="B11:K12">
    <cfRule type="expression" dxfId="25" priority="8" stopIfTrue="1">
      <formula>ISERROR($D$7:$K$7)</formula>
    </cfRule>
  </conditionalFormatting>
  <conditionalFormatting sqref="B15:K15">
    <cfRule type="expression" dxfId="24" priority="13" stopIfTrue="1">
      <formula>ISERROR($D$7:$K$7)</formula>
    </cfRule>
  </conditionalFormatting>
  <conditionalFormatting sqref="D20:K21">
    <cfRule type="expression" dxfId="23" priority="12" stopIfTrue="1">
      <formula>ISERROR($D$20:$K$21)</formula>
    </cfRule>
  </conditionalFormatting>
  <conditionalFormatting sqref="I24:J25 I28:J29">
    <cfRule type="expression" dxfId="22" priority="6" stopIfTrue="1">
      <formula>ISERROR($I$24)</formula>
    </cfRule>
  </conditionalFormatting>
  <conditionalFormatting sqref="J17:K17">
    <cfRule type="expression" dxfId="21" priority="11" stopIfTrue="1">
      <formula>ISERROR($J$17)</formula>
    </cfRule>
  </conditionalFormatting>
  <conditionalFormatting sqref="K24">
    <cfRule type="expression" dxfId="20" priority="10" stopIfTrue="1">
      <formula>iserror+$D$20:$K$20</formula>
    </cfRule>
  </conditionalFormatting>
  <conditionalFormatting sqref="N11:N12 N15">
    <cfRule type="expression" dxfId="19" priority="5" stopIfTrue="1">
      <formula>ISERROR($B$11:$K$11)</formula>
    </cfRule>
  </conditionalFormatting>
  <conditionalFormatting sqref="O20">
    <cfRule type="expression" dxfId="18" priority="9" stopIfTrue="1">
      <formula>ISERROR($D$20:$K$21)</formula>
    </cfRule>
  </conditionalFormatting>
  <dataValidations count="1">
    <dataValidation type="list" allowBlank="1" showInputMessage="1" showErrorMessage="1" sqref="G3" xr:uid="{00000000-0002-0000-0A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ignoredErrors>
    <ignoredError sqref="F21 G20:K21 F7 D20:E21 I28 J17 I24 H7:I7 K7" evalError="1"/>
    <ignoredError sqref="F20" evalError="1" formula="1"/>
  </ignoredError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3"/>
  </sheetPr>
  <dimension ref="A1:AY234"/>
  <sheetViews>
    <sheetView zoomScaleNormal="100" zoomScaleSheetLayoutView="100" workbookViewId="0">
      <selection activeCell="AA203" sqref="AA203:AY234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24"/>
      <c r="O1" s="124"/>
      <c r="P1" s="124"/>
      <c r="Q1" s="124"/>
      <c r="R1" s="124"/>
      <c r="S1" s="124"/>
      <c r="T1" s="124"/>
    </row>
    <row r="2" spans="1:20" ht="33.75" customHeight="1" thickBot="1">
      <c r="A2" s="17"/>
      <c r="B2" s="312" t="s">
        <v>66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24"/>
      <c r="O2" s="124"/>
      <c r="P2" s="124"/>
      <c r="Q2" s="124"/>
      <c r="R2" s="124"/>
      <c r="S2" s="124"/>
      <c r="T2" s="124"/>
    </row>
    <row r="3" spans="1:20" ht="18" customHeight="1" thickBot="1">
      <c r="A3" s="17"/>
      <c r="B3" s="17"/>
      <c r="C3" s="17"/>
      <c r="D3" s="54" t="s">
        <v>81</v>
      </c>
      <c r="E3" s="57" t="s">
        <v>67</v>
      </c>
      <c r="F3" s="54" t="s">
        <v>34</v>
      </c>
      <c r="G3" s="57" t="s">
        <v>71</v>
      </c>
      <c r="H3" s="54" t="s">
        <v>35</v>
      </c>
      <c r="I3" s="57" t="s">
        <v>77</v>
      </c>
      <c r="J3" s="17"/>
      <c r="K3" s="17"/>
      <c r="L3" s="17"/>
      <c r="N3" s="124"/>
      <c r="O3" s="124"/>
      <c r="P3" s="124"/>
      <c r="Q3" s="124"/>
      <c r="R3" s="124"/>
      <c r="S3" s="124"/>
      <c r="T3" s="124"/>
    </row>
    <row r="4" spans="1:20" ht="12.75" customHeight="1">
      <c r="A4" s="17"/>
      <c r="B4" s="17" t="str">
        <f>CONCATENATE(E3,G3,I3)</f>
        <v>小学校２年女子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24"/>
      <c r="O4" s="124"/>
      <c r="P4" s="124"/>
      <c r="Q4" s="124"/>
      <c r="R4" s="124"/>
      <c r="S4" s="124"/>
      <c r="T4" s="124"/>
    </row>
    <row r="5" spans="1:20" ht="27" customHeight="1" thickBot="1">
      <c r="A5" s="17"/>
      <c r="B5" s="127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24"/>
      <c r="O5" s="124"/>
      <c r="P5" s="124"/>
      <c r="Q5" s="124"/>
      <c r="R5" s="124"/>
      <c r="S5" s="124"/>
      <c r="T5" s="124"/>
    </row>
    <row r="6" spans="1:20" ht="29.25" customHeight="1" thickBot="1">
      <c r="A6" s="17"/>
      <c r="B6" s="33" t="s">
        <v>34</v>
      </c>
      <c r="C6" s="34" t="s">
        <v>35</v>
      </c>
      <c r="D6" s="35" t="s">
        <v>89</v>
      </c>
      <c r="E6" s="36" t="s">
        <v>38</v>
      </c>
      <c r="F6" s="35" t="s">
        <v>37</v>
      </c>
      <c r="G6" s="36" t="s">
        <v>90</v>
      </c>
      <c r="H6" s="35" t="s">
        <v>40</v>
      </c>
      <c r="I6" s="36" t="s">
        <v>39</v>
      </c>
      <c r="J6" s="35" t="s">
        <v>91</v>
      </c>
      <c r="K6" s="37" t="s">
        <v>36</v>
      </c>
      <c r="L6" s="17"/>
      <c r="N6" s="124"/>
      <c r="O6" s="124"/>
      <c r="P6" s="124"/>
      <c r="Q6" s="124"/>
      <c r="R6" s="124"/>
      <c r="S6" s="124"/>
      <c r="T6" s="124"/>
    </row>
    <row r="7" spans="1:20" ht="27" customHeight="1" thickBot="1">
      <c r="A7" s="17"/>
      <c r="B7" s="47" t="str">
        <f>G3</f>
        <v>２年</v>
      </c>
      <c r="C7" s="48" t="str">
        <f>I3</f>
        <v>女子</v>
      </c>
      <c r="D7" s="125">
        <f>VLOOKUP($B$4,$AA$203:$AY$214,3,FALSE)</f>
        <v>9.9499999999999993</v>
      </c>
      <c r="E7" s="125">
        <f>VLOOKUP($B$4,$AA$203:$AY$214,6,FALSE)</f>
        <v>13.18</v>
      </c>
      <c r="F7" s="125">
        <f>VLOOKUP($B$4,$AA$203:$AY$214,9,FALSE)</f>
        <v>30.94</v>
      </c>
      <c r="G7" s="125">
        <f>VLOOKUP($B$4,$AA$203:$AY$214,12,FALSE)</f>
        <v>29.57</v>
      </c>
      <c r="H7" s="125">
        <f>VLOOKUP($B$4,$AA$203:$AY$214,15,FALSE)</f>
        <v>21.3</v>
      </c>
      <c r="I7" s="125">
        <f>VLOOKUP($B$4,$AA$203:$AY$214,18,FALSE)</f>
        <v>11.07</v>
      </c>
      <c r="J7" s="125">
        <f>VLOOKUP($B$4,$AA$203:$AY$214,21,FALSE)</f>
        <v>117.9</v>
      </c>
      <c r="K7" s="125">
        <f>VLOOKUP($B$4,$AA$203:$AY$214,24,FALSE)</f>
        <v>7.37</v>
      </c>
      <c r="L7" s="17"/>
      <c r="N7" s="124"/>
      <c r="O7" s="124"/>
      <c r="P7" s="124"/>
      <c r="Q7" s="124"/>
      <c r="R7" s="124"/>
      <c r="S7" s="124"/>
      <c r="T7" s="124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24"/>
      <c r="O8" s="124"/>
      <c r="P8" s="124"/>
      <c r="Q8" s="124"/>
      <c r="R8" s="124"/>
      <c r="S8" s="124"/>
      <c r="T8" s="124"/>
    </row>
    <row r="9" spans="1:20" ht="28.5" customHeight="1" thickBot="1">
      <c r="A9" s="17"/>
      <c r="B9" s="128" t="s">
        <v>160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24"/>
      <c r="O9" s="124"/>
      <c r="P9" s="124"/>
      <c r="Q9" s="124"/>
      <c r="R9" s="124"/>
      <c r="S9" s="124"/>
      <c r="T9" s="124"/>
    </row>
    <row r="10" spans="1:20" ht="29.25" customHeight="1" thickBot="1">
      <c r="A10" s="17"/>
      <c r="B10" s="28" t="s">
        <v>34</v>
      </c>
      <c r="C10" s="29" t="s">
        <v>35</v>
      </c>
      <c r="D10" s="30" t="s">
        <v>89</v>
      </c>
      <c r="E10" s="31" t="s">
        <v>38</v>
      </c>
      <c r="F10" s="30" t="s">
        <v>37</v>
      </c>
      <c r="G10" s="31" t="s">
        <v>90</v>
      </c>
      <c r="H10" s="30" t="s">
        <v>40</v>
      </c>
      <c r="I10" s="31" t="s">
        <v>39</v>
      </c>
      <c r="J10" s="30" t="s">
        <v>91</v>
      </c>
      <c r="K10" s="32" t="s">
        <v>36</v>
      </c>
      <c r="L10" s="17"/>
      <c r="N10" s="124"/>
      <c r="O10" s="124"/>
      <c r="P10" s="124"/>
      <c r="Q10" s="124"/>
      <c r="R10" s="124"/>
      <c r="S10" s="124"/>
      <c r="T10" s="124"/>
    </row>
    <row r="11" spans="1:20" ht="26.25" customHeight="1" thickBot="1">
      <c r="A11" s="17"/>
      <c r="B11" s="49" t="str">
        <f>G3</f>
        <v>２年</v>
      </c>
      <c r="C11" s="53" t="str">
        <f>I3</f>
        <v>女子</v>
      </c>
      <c r="D11" s="126">
        <f>VLOOKUP($B$4,$AA$223:$AY$234,3,FALSE)</f>
        <v>9.8506202839237993</v>
      </c>
      <c r="E11" s="126">
        <f>VLOOKUP($B$4,$AA$223:$AY$234,6,FALSE)</f>
        <v>13.092171230235</v>
      </c>
      <c r="F11" s="126">
        <f>VLOOKUP($B$4,$AA$223:$AY$234,9,FALSE)</f>
        <v>30.482440399897001</v>
      </c>
      <c r="G11" s="126">
        <f>VLOOKUP($B$4,$AA$223:$AY$234,12,FALSE)</f>
        <v>29.248462327012</v>
      </c>
      <c r="H11" s="126">
        <f>VLOOKUP($B$4,$AA$223:$AY$234,15,FALSE)</f>
        <v>20.606435006434999</v>
      </c>
      <c r="I11" s="126">
        <f>VLOOKUP($B$4,$AA$223:$AY$234,18,FALSE)</f>
        <v>11.3235702177598</v>
      </c>
      <c r="J11" s="126">
        <f>VLOOKUP($B$4,$AA$223:$AY$234,21,FALSE)</f>
        <v>112.44662309368</v>
      </c>
      <c r="K11" s="126">
        <f>VLOOKUP($B$4,$AA$223:$AY$234,24,FALSE)</f>
        <v>7.2264102564102997</v>
      </c>
      <c r="L11" s="17"/>
      <c r="N11" s="124"/>
      <c r="O11" s="124"/>
      <c r="P11" s="124"/>
      <c r="Q11" s="124"/>
      <c r="R11" s="124"/>
      <c r="S11" s="124"/>
      <c r="T11" s="124"/>
    </row>
    <row r="12" spans="1:20" ht="15" customHeight="1">
      <c r="A12" s="17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7"/>
      <c r="N12" s="124"/>
      <c r="O12" s="124"/>
      <c r="P12" s="124"/>
      <c r="Q12" s="124"/>
      <c r="R12" s="124"/>
      <c r="S12" s="124"/>
      <c r="T12" s="124"/>
    </row>
    <row r="13" spans="1:20" ht="28.5" customHeight="1" thickBot="1">
      <c r="A13" s="17"/>
      <c r="B13" s="72" t="s">
        <v>79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24"/>
      <c r="O13" s="124"/>
      <c r="P13" s="124"/>
      <c r="Q13" s="124"/>
      <c r="R13" s="124"/>
      <c r="S13" s="124"/>
      <c r="T13" s="124"/>
    </row>
    <row r="14" spans="1:20" ht="29.25" customHeight="1" thickBot="1">
      <c r="A14" s="17"/>
      <c r="B14" s="65" t="s">
        <v>34</v>
      </c>
      <c r="C14" s="66" t="s">
        <v>35</v>
      </c>
      <c r="D14" s="67" t="s">
        <v>89</v>
      </c>
      <c r="E14" s="68" t="s">
        <v>38</v>
      </c>
      <c r="F14" s="67" t="s">
        <v>37</v>
      </c>
      <c r="G14" s="68" t="s">
        <v>90</v>
      </c>
      <c r="H14" s="67" t="s">
        <v>40</v>
      </c>
      <c r="I14" s="68" t="s">
        <v>39</v>
      </c>
      <c r="J14" s="67" t="s">
        <v>91</v>
      </c>
      <c r="K14" s="69" t="s">
        <v>36</v>
      </c>
      <c r="L14" s="17"/>
      <c r="N14" s="124"/>
      <c r="O14" s="124"/>
      <c r="P14" s="124"/>
      <c r="Q14" s="124"/>
      <c r="R14" s="124"/>
      <c r="S14" s="124"/>
      <c r="T14" s="124"/>
    </row>
    <row r="15" spans="1:20" ht="26.25" customHeight="1" thickBot="1">
      <c r="A15" s="17"/>
      <c r="B15" s="70" t="str">
        <f>G3</f>
        <v>２年</v>
      </c>
      <c r="C15" s="71" t="str">
        <f>I3</f>
        <v>女子</v>
      </c>
      <c r="D15" s="203" t="str">
        <f>VLOOKUP('データシート（2年女子）'!$C$5,'データシート（2年女子）'!$C$5:$AN$5,8)</f>
        <v/>
      </c>
      <c r="E15" s="203" t="str">
        <f>VLOOKUP('データシート（2年女子）'!$C$5,'データシート（2年女子）'!$C$5:$AN$5,12)</f>
        <v/>
      </c>
      <c r="F15" s="203" t="str">
        <f>VLOOKUP('データシート（2年女子）'!$C$5,'データシート（2年女子）'!$C$5:$AN$5,16)</f>
        <v/>
      </c>
      <c r="G15" s="203" t="str">
        <f>VLOOKUP('データシート（2年女子）'!$C$5,'データシート（2年女子）'!$C$5:$AN$5,20)</f>
        <v/>
      </c>
      <c r="H15" s="203" t="str">
        <f>VLOOKUP('データシート（2年女子）'!$C$5,'データシート（2年女子）'!$C$5:$AN$5,24)</f>
        <v/>
      </c>
      <c r="I15" s="203" t="str">
        <f>VLOOKUP('データシート（2年女子）'!$C$5,'データシート（2年女子）'!$C$5:$AN$5,28)</f>
        <v/>
      </c>
      <c r="J15" s="203" t="str">
        <f>VLOOKUP('データシート（2年女子）'!$C$5,'データシート（2年女子）'!$C$5:$AN$5,32)</f>
        <v/>
      </c>
      <c r="K15" s="203" t="str">
        <f>VLOOKUP('データシート（2年女子）'!$C$5,'データシート（2年女子）'!$C$5:$AN$5,36)</f>
        <v/>
      </c>
      <c r="L15" s="17"/>
      <c r="N15" s="124"/>
      <c r="O15" s="124"/>
      <c r="P15" s="124"/>
      <c r="Q15" s="124"/>
      <c r="R15" s="124"/>
      <c r="S15" s="124"/>
      <c r="T15" s="124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24"/>
      <c r="O16" s="124"/>
      <c r="P16" s="124"/>
      <c r="Q16" s="124"/>
      <c r="R16" s="124"/>
      <c r="S16" s="124"/>
      <c r="T16" s="124"/>
    </row>
    <row r="17" spans="1:20" ht="21.75" customHeight="1">
      <c r="A17" s="17"/>
      <c r="B17" s="20" t="s">
        <v>41</v>
      </c>
      <c r="C17" s="17"/>
      <c r="D17" s="64"/>
      <c r="E17" s="64"/>
      <c r="F17" s="17"/>
      <c r="G17" s="25" t="s">
        <v>42</v>
      </c>
      <c r="H17" s="83">
        <v>1</v>
      </c>
      <c r="I17" s="25" t="s">
        <v>43</v>
      </c>
      <c r="J17" s="313" t="e">
        <f>VLOOKUP(H17,'データシート（2年女子）'!A10:AR108,2,FALSE)</f>
        <v>#N/A</v>
      </c>
      <c r="K17" s="313"/>
      <c r="L17" s="17"/>
      <c r="N17" s="124"/>
      <c r="O17" s="124"/>
      <c r="P17" s="124"/>
      <c r="Q17" s="124"/>
      <c r="R17" s="124"/>
      <c r="S17" s="124"/>
      <c r="T17" s="124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24"/>
      <c r="O18" s="124"/>
      <c r="P18" s="124"/>
      <c r="Q18" s="124"/>
      <c r="R18" s="124"/>
      <c r="S18" s="124"/>
      <c r="T18" s="124"/>
    </row>
    <row r="19" spans="1:20" ht="27.75" customHeight="1" thickBot="1">
      <c r="A19" s="17"/>
      <c r="B19" s="314"/>
      <c r="C19" s="315"/>
      <c r="D19" s="26" t="s">
        <v>89</v>
      </c>
      <c r="E19" s="27" t="s">
        <v>38</v>
      </c>
      <c r="F19" s="26" t="s">
        <v>37</v>
      </c>
      <c r="G19" s="27" t="s">
        <v>90</v>
      </c>
      <c r="H19" s="26" t="s">
        <v>40</v>
      </c>
      <c r="I19" s="27" t="s">
        <v>39</v>
      </c>
      <c r="J19" s="26" t="s">
        <v>91</v>
      </c>
      <c r="K19" s="27" t="s">
        <v>36</v>
      </c>
      <c r="L19" s="17"/>
      <c r="N19" s="124"/>
      <c r="O19" s="124"/>
      <c r="P19" s="124"/>
      <c r="Q19" s="124"/>
      <c r="R19" s="124"/>
      <c r="S19" s="124"/>
      <c r="T19" s="124"/>
    </row>
    <row r="20" spans="1:20" ht="21" customHeight="1" thickBot="1">
      <c r="A20" s="17"/>
      <c r="B20" s="316" t="s">
        <v>44</v>
      </c>
      <c r="C20" s="317"/>
      <c r="D20" s="204" t="e">
        <f>VLOOKUP($H$17,'データシート（2年女子）'!$A$10:$AR$108,10,FALSE)</f>
        <v>#N/A</v>
      </c>
      <c r="E20" s="204" t="e">
        <f>VLOOKUP($H$17,'データシート（2年女子）'!$A$10:$AR$108,14,FALSE)</f>
        <v>#N/A</v>
      </c>
      <c r="F20" s="204" t="e">
        <f>VLOOKUP($H$17,'データシート（2年女子）'!$A$10:$AR$108,18,FALSE)</f>
        <v>#N/A</v>
      </c>
      <c r="G20" s="204" t="e">
        <f>VLOOKUP($H$17,'データシート（2年女子）'!$A$10:$AR$108,22,FALSE)</f>
        <v>#N/A</v>
      </c>
      <c r="H20" s="204" t="e">
        <f>VLOOKUP($H$17,'データシート（2年女子）'!$A$10:$AR$108,26,FALSE)</f>
        <v>#N/A</v>
      </c>
      <c r="I20" s="204" t="e">
        <f>VLOOKUP($H$17,'データシート（2年女子）'!$A$10:$AR$108,30,FALSE)</f>
        <v>#N/A</v>
      </c>
      <c r="J20" s="204" t="e">
        <f>VLOOKUP($H$17,'データシート（2年女子）'!$A$10:$AR$108,34,FALSE)</f>
        <v>#N/A</v>
      </c>
      <c r="K20" s="204" t="e">
        <f>VLOOKUP($H$17,'データシート（2年女子）'!$A$10:$AR$108,38,FALSE)</f>
        <v>#N/A</v>
      </c>
      <c r="L20" s="17"/>
      <c r="N20" s="124"/>
      <c r="O20" s="124"/>
      <c r="P20" s="124"/>
      <c r="Q20" s="124"/>
      <c r="R20" s="124"/>
      <c r="S20" s="124"/>
      <c r="T20" s="124"/>
    </row>
    <row r="21" spans="1:20" ht="21" customHeight="1" thickBot="1">
      <c r="A21" s="17"/>
      <c r="B21" s="318" t="s">
        <v>28</v>
      </c>
      <c r="C21" s="319"/>
      <c r="D21" s="63" t="e">
        <f>VLOOKUP($H$17,'データシート（2年女子）'!$A$10:$AR$108,13,FALSE)</f>
        <v>#N/A</v>
      </c>
      <c r="E21" s="63" t="e">
        <f>VLOOKUP($H$17,'データシート（2年女子）'!$A$10:$AR$108,17,FALSE)</f>
        <v>#N/A</v>
      </c>
      <c r="F21" s="63" t="e">
        <f>VLOOKUP($H$17,'データシート（2年女子）'!$A$10:$AR$108,21,FALSE)</f>
        <v>#N/A</v>
      </c>
      <c r="G21" s="63" t="e">
        <f>VLOOKUP($H$17,'データシート（2年女子）'!$A$10:$AR$108,25,FALSE)</f>
        <v>#N/A</v>
      </c>
      <c r="H21" s="63" t="e">
        <f>VLOOKUP($H$17,'データシート（2年女子）'!$A$10:$AR$108,29,FALSE)</f>
        <v>#N/A</v>
      </c>
      <c r="I21" s="63" t="e">
        <f>VLOOKUP($H$17,'データシート（2年女子）'!$A$10:$AR$108,33,FALSE)</f>
        <v>#N/A</v>
      </c>
      <c r="J21" s="63" t="e">
        <f>VLOOKUP($H$17,'データシート（2年女子）'!$A$10:$AR$108,37,FALSE)</f>
        <v>#N/A</v>
      </c>
      <c r="K21" s="63" t="e">
        <f>VLOOKUP($H$17,'データシート（2年女子）'!$A$10:$AR$108,41,FALSE)</f>
        <v>#N/A</v>
      </c>
      <c r="L21" s="17"/>
      <c r="N21" s="124"/>
      <c r="O21" s="124"/>
      <c r="P21" s="124"/>
      <c r="Q21" s="124"/>
      <c r="R21" s="124"/>
      <c r="S21" s="124"/>
      <c r="T21" s="124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78</v>
      </c>
      <c r="J22" s="17"/>
      <c r="K22" s="17"/>
      <c r="L22" s="17"/>
      <c r="N22" s="124"/>
      <c r="O22" s="124"/>
      <c r="P22" s="124"/>
      <c r="Q22" s="124"/>
      <c r="R22" s="124"/>
      <c r="S22" s="124"/>
      <c r="T22" s="124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24"/>
      <c r="O23" s="124"/>
      <c r="P23" s="124"/>
      <c r="Q23" s="124"/>
      <c r="R23" s="124"/>
      <c r="S23" s="124"/>
      <c r="T23" s="124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VLOOKUP($H$17,'データシート（2年女子）'!A10:AR108,42,FALSE)</f>
        <v>#N/A</v>
      </c>
      <c r="J24" s="322" t="e">
        <f>VLOOKUP($H$17,#REF!,21)</f>
        <v>#REF!</v>
      </c>
      <c r="K24" s="23"/>
      <c r="L24" s="23"/>
      <c r="N24" s="124"/>
      <c r="O24" s="124"/>
      <c r="P24" s="124"/>
      <c r="Q24" s="124"/>
      <c r="R24" s="124"/>
      <c r="S24" s="124"/>
      <c r="T24" s="124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24"/>
      <c r="O25" s="124"/>
      <c r="P25" s="124"/>
      <c r="Q25" s="124"/>
      <c r="R25" s="124"/>
      <c r="S25" s="124"/>
      <c r="T25" s="124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24"/>
      <c r="O26" s="124"/>
      <c r="P26" s="124"/>
      <c r="Q26" s="124"/>
      <c r="R26" s="124"/>
      <c r="S26" s="124"/>
      <c r="T26" s="124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45</v>
      </c>
      <c r="J27" s="17"/>
      <c r="K27" s="17"/>
      <c r="L27" s="17"/>
      <c r="N27" s="124"/>
      <c r="O27" s="124"/>
      <c r="P27" s="124"/>
      <c r="Q27" s="124"/>
      <c r="R27" s="124"/>
      <c r="S27" s="124"/>
      <c r="T27" s="124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VLOOKUP($H$17,'データシート（2年女子）'!A10:AR108,43)</f>
        <v>#N/A</v>
      </c>
      <c r="J28" s="322" t="e">
        <f>VLOOKUP($H$17,#REF!,21)</f>
        <v>#REF!</v>
      </c>
      <c r="K28" s="17"/>
      <c r="L28" s="17"/>
      <c r="N28" s="124"/>
      <c r="O28" s="124"/>
      <c r="P28" s="124"/>
      <c r="Q28" s="124"/>
      <c r="R28" s="124"/>
      <c r="S28" s="124"/>
      <c r="T28" s="124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24"/>
      <c r="O29" s="124"/>
      <c r="P29" s="124"/>
      <c r="Q29" s="124"/>
      <c r="R29" s="124"/>
      <c r="S29" s="124"/>
      <c r="T29" s="124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24"/>
      <c r="O30" s="124"/>
      <c r="P30" s="124"/>
      <c r="Q30" s="124"/>
      <c r="R30" s="124"/>
      <c r="S30" s="124"/>
      <c r="T30" s="124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82" t="s">
        <v>88</v>
      </c>
      <c r="J31" s="17"/>
      <c r="K31" s="17"/>
      <c r="L31" s="17"/>
      <c r="N31" s="124"/>
      <c r="O31" s="124"/>
      <c r="P31" s="124"/>
      <c r="Q31" s="124"/>
      <c r="R31" s="124"/>
      <c r="S31" s="124"/>
      <c r="T31" s="124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24"/>
      <c r="O32" s="124"/>
      <c r="P32" s="124"/>
      <c r="Q32" s="124"/>
      <c r="R32" s="124"/>
      <c r="S32" s="124"/>
      <c r="T32" s="124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24"/>
      <c r="O33" s="124"/>
      <c r="P33" s="124"/>
      <c r="Q33" s="124"/>
      <c r="R33" s="124"/>
      <c r="S33" s="124"/>
      <c r="T33" s="124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24"/>
      <c r="O34" s="124"/>
      <c r="P34" s="124"/>
      <c r="Q34" s="124"/>
      <c r="R34" s="124"/>
      <c r="S34" s="124"/>
      <c r="T34" s="124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24"/>
      <c r="O35" s="124"/>
      <c r="P35" s="124"/>
      <c r="Q35" s="124"/>
      <c r="R35" s="124"/>
      <c r="S35" s="124"/>
      <c r="T35" s="124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24"/>
      <c r="O36" s="124"/>
      <c r="P36" s="124"/>
      <c r="Q36" s="124"/>
      <c r="R36" s="124"/>
      <c r="S36" s="124"/>
      <c r="T36" s="124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24"/>
      <c r="O37" s="124"/>
      <c r="P37" s="124"/>
      <c r="Q37" s="124"/>
      <c r="R37" s="124"/>
      <c r="S37" s="124"/>
      <c r="T37" s="124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24"/>
      <c r="O38" s="124"/>
      <c r="P38" s="124"/>
      <c r="Q38" s="124"/>
      <c r="R38" s="124"/>
      <c r="S38" s="124"/>
      <c r="T38" s="124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24"/>
      <c r="O39" s="124"/>
      <c r="P39" s="124"/>
      <c r="Q39" s="124"/>
      <c r="R39" s="124"/>
      <c r="S39" s="124"/>
      <c r="T39" s="124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24"/>
      <c r="O40" s="124"/>
      <c r="P40" s="124"/>
      <c r="Q40" s="124"/>
      <c r="R40" s="124"/>
      <c r="S40" s="124"/>
      <c r="T40" s="124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24"/>
      <c r="O41" s="124"/>
      <c r="P41" s="124"/>
      <c r="Q41" s="124"/>
      <c r="R41" s="124"/>
      <c r="S41" s="124"/>
      <c r="T41" s="124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24"/>
      <c r="O42" s="124"/>
      <c r="P42" s="124"/>
      <c r="Q42" s="124"/>
      <c r="R42" s="124"/>
      <c r="S42" s="124"/>
      <c r="T42" s="124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24"/>
      <c r="O43" s="124"/>
      <c r="P43" s="124"/>
      <c r="Q43" s="124"/>
      <c r="R43" s="124"/>
      <c r="S43" s="124"/>
      <c r="T43" s="124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24"/>
      <c r="O44" s="124"/>
      <c r="P44" s="124"/>
      <c r="Q44" s="124"/>
      <c r="R44" s="124"/>
      <c r="S44" s="124"/>
      <c r="T44" s="124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24"/>
      <c r="O45" s="124"/>
      <c r="P45" s="124"/>
      <c r="Q45" s="124"/>
      <c r="R45" s="124"/>
      <c r="S45" s="124"/>
      <c r="T45" s="124"/>
    </row>
    <row r="46" spans="1:20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</row>
    <row r="56" spans="1:20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</row>
    <row r="57" spans="1:20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</row>
    <row r="58" spans="1:20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1:20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1:20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1:20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1:20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1:20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</row>
    <row r="70" spans="1:20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</row>
    <row r="75" spans="1:20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</row>
    <row r="81" spans="1:20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1:20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</row>
    <row r="96" spans="1:20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</row>
    <row r="97" spans="1:20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</row>
    <row r="98" spans="1:20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</row>
    <row r="99" spans="1:20" ht="15.7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</row>
    <row r="100" spans="1:20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</row>
    <row r="101" spans="1:20" ht="15.75" customHeight="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</row>
    <row r="102" spans="1:20" ht="15.75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spans="1:20" ht="15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spans="1:20" ht="15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spans="1:20" ht="15.75" customHeight="1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0" ht="15.7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spans="1:20" ht="15.75" customHeight="1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spans="1:20" ht="15.75" customHeigh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spans="1:20" ht="15.75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spans="1:20" ht="15.75" customHeight="1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spans="1:20" ht="15.75" customHeight="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</row>
    <row r="112" spans="1:20" ht="15.75" customHeight="1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</row>
    <row r="113" spans="1:20" ht="15.75" customHeight="1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</row>
    <row r="114" spans="1:20" ht="15.7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</row>
    <row r="115" spans="1:20" ht="15.75" customHeight="1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</row>
    <row r="116" spans="1:20" ht="15.75" customHeight="1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</row>
    <row r="117" spans="1:20" ht="15.75" customHeight="1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</row>
    <row r="118" spans="1:20" ht="15.7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5.7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</row>
    <row r="120" spans="1:20" ht="15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</row>
    <row r="121" spans="1:20" ht="15.75" customHeigh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</row>
    <row r="122" spans="1:20" ht="15.7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</row>
    <row r="123" spans="1:20" ht="15.75" customHeight="1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</row>
    <row r="124" spans="1:20" ht="15.75" customHeight="1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</row>
    <row r="125" spans="1:20" ht="15.75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</row>
    <row r="126" spans="1:20" ht="15.75" customHeight="1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</row>
    <row r="127" spans="1:20" ht="15.75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</row>
    <row r="128" spans="1:20" ht="15.75" customHeight="1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</row>
    <row r="129" spans="1:20" ht="15.75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</row>
    <row r="130" spans="1:20" ht="15.75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</row>
    <row r="131" spans="1:20" ht="15.75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</row>
    <row r="132" spans="1:20" ht="15.75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</row>
    <row r="133" spans="1:20" ht="15.75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</row>
    <row r="134" spans="1:20" ht="15.75" customHeigh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</row>
    <row r="135" spans="1:20" ht="15.75" customHeight="1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</row>
    <row r="136" spans="1:20" ht="15.75" customHeight="1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</row>
    <row r="137" spans="1:20" ht="15.75" customHeight="1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</row>
    <row r="138" spans="1:20" ht="15.7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</row>
    <row r="139" spans="1:20" ht="15.75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</row>
    <row r="140" spans="1:20" ht="15.75" customHeight="1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</row>
    <row r="141" spans="1:20" ht="15.75" customHeight="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</row>
    <row r="142" spans="1:20" ht="15.75" customHeight="1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</row>
    <row r="143" spans="1:20" ht="15.75" customHeight="1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</row>
    <row r="144" spans="1:20" ht="15.75" customHeight="1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</row>
    <row r="145" spans="1:20" ht="15.75" customHeight="1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</row>
    <row r="146" spans="1:20" ht="15.75" customHeight="1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</row>
    <row r="147" spans="1:20" ht="15.7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</row>
    <row r="148" spans="1:20" ht="15.75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</row>
    <row r="149" spans="1:20" ht="15.75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</row>
    <row r="150" spans="1:20" ht="15.75" customHeigh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</row>
    <row r="151" spans="1:20" ht="15.75" customHeigh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</row>
    <row r="152" spans="1:20" ht="15.75" customHeigh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</row>
    <row r="153" spans="1:20" ht="15.75" customHeigh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</row>
    <row r="154" spans="1:20" ht="15.75" customHeight="1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</row>
    <row r="155" spans="1:20" ht="15.75" customHeight="1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</row>
    <row r="156" spans="1:20" ht="15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</row>
    <row r="157" spans="1:20" ht="15.75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</row>
    <row r="158" spans="1:20" ht="15.75" customHeight="1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</row>
    <row r="159" spans="1:20" ht="15.75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</row>
    <row r="160" spans="1:20" ht="15.75" customHeight="1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</row>
    <row r="161" spans="1:20" ht="15.75" customHeight="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</row>
    <row r="162" spans="1:20" ht="15.75" customHeight="1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</row>
    <row r="163" spans="1:20" ht="15.75" customHeight="1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</row>
    <row r="164" spans="1:20" ht="15.75" customHeight="1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</row>
    <row r="165" spans="1:20" ht="15.75" customHeight="1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</row>
    <row r="166" spans="1:20" ht="15.75" customHeight="1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</row>
    <row r="167" spans="1:20" ht="15.75" customHeight="1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</row>
    <row r="168" spans="1:20" ht="15.7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</row>
    <row r="169" spans="1:20" ht="15.75" customHeight="1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</row>
    <row r="170" spans="1:20" ht="15.75" customHeight="1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</row>
    <row r="171" spans="1:20" ht="15.75" customHeight="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</row>
    <row r="172" spans="1:20" ht="15.75" customHeight="1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</row>
    <row r="173" spans="1:20" ht="15.75" customHeight="1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</row>
    <row r="174" spans="1:20" ht="15.75" customHeight="1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</row>
    <row r="175" spans="1:20" ht="15.75" customHeight="1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</row>
    <row r="176" spans="1:20" ht="15.75" customHeight="1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</row>
    <row r="177" spans="1:20" ht="15.75" customHeigh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</row>
    <row r="178" spans="1:20" ht="15.75" customHeight="1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</row>
    <row r="179" spans="1:20" ht="15.75" customHeight="1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</row>
    <row r="180" spans="1:20" ht="15.75" customHeight="1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</row>
    <row r="181" spans="1:20" ht="15.75" customHeight="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</row>
    <row r="182" spans="1:20" ht="15.75" customHeight="1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</row>
    <row r="183" spans="1:20" ht="15.75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</row>
    <row r="184" spans="1:20" ht="15.75" customHeight="1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</row>
    <row r="185" spans="1:20" ht="15.75" customHeight="1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</row>
    <row r="186" spans="1:20" ht="15.75" customHeight="1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</row>
    <row r="187" spans="1:20" ht="15.75" customHeight="1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</row>
    <row r="188" spans="1:20" ht="15.75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</row>
    <row r="189" spans="1:20" ht="15.75" customHeight="1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</row>
    <row r="190" spans="1:20" ht="15.75" customHeight="1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</row>
    <row r="191" spans="1:20" ht="15.75" customHeight="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</row>
    <row r="192" spans="1:20" ht="15.75" customHeigh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</row>
    <row r="193" spans="1:51" ht="15.75" customHeight="1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</row>
    <row r="194" spans="1:51" ht="15.75" customHeight="1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</row>
    <row r="195" spans="1:51" ht="15.75" customHeight="1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</row>
    <row r="196" spans="1:51" ht="15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</row>
    <row r="197" spans="1:51" ht="15.75" customHeigh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</row>
    <row r="198" spans="1:51" ht="13.5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</row>
    <row r="199" spans="1:51" ht="15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AA199" s="40" t="s">
        <v>148</v>
      </c>
    </row>
    <row r="200" spans="1:51" ht="15.75" customHeight="1" thickBo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X200" s="16" t="s">
        <v>67</v>
      </c>
      <c r="AA200" s="16" t="s">
        <v>149</v>
      </c>
    </row>
    <row r="201" spans="1:51" ht="15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X201" s="16" t="s">
        <v>68</v>
      </c>
      <c r="AA201" s="325" t="s">
        <v>34</v>
      </c>
      <c r="AB201" s="265" t="s">
        <v>46</v>
      </c>
      <c r="AC201" s="260"/>
      <c r="AD201" s="262"/>
      <c r="AE201" s="259" t="s">
        <v>47</v>
      </c>
      <c r="AF201" s="260"/>
      <c r="AG201" s="261"/>
      <c r="AH201" s="259" t="s">
        <v>48</v>
      </c>
      <c r="AI201" s="260"/>
      <c r="AJ201" s="262"/>
      <c r="AK201" s="259" t="s">
        <v>49</v>
      </c>
      <c r="AL201" s="260"/>
      <c r="AM201" s="261"/>
      <c r="AN201" s="256" t="s">
        <v>50</v>
      </c>
      <c r="AO201" s="257"/>
      <c r="AP201" s="258"/>
      <c r="AQ201" s="259" t="s">
        <v>51</v>
      </c>
      <c r="AR201" s="260"/>
      <c r="AS201" s="261"/>
      <c r="AT201" s="259" t="s">
        <v>52</v>
      </c>
      <c r="AU201" s="260"/>
      <c r="AV201" s="262"/>
      <c r="AW201" s="259" t="s">
        <v>53</v>
      </c>
      <c r="AX201" s="260"/>
      <c r="AY201" s="261"/>
    </row>
    <row r="202" spans="1:51" ht="15.75" customHeight="1" thickBot="1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X202" s="16" t="s">
        <v>69</v>
      </c>
      <c r="AA202" s="326"/>
      <c r="AB202" s="119" t="s">
        <v>10</v>
      </c>
      <c r="AC202" s="120" t="s">
        <v>54</v>
      </c>
      <c r="AD202" s="121" t="s">
        <v>20</v>
      </c>
      <c r="AE202" s="122" t="s">
        <v>10</v>
      </c>
      <c r="AF202" s="120" t="s">
        <v>54</v>
      </c>
      <c r="AG202" s="123" t="s">
        <v>20</v>
      </c>
      <c r="AH202" s="122" t="s">
        <v>10</v>
      </c>
      <c r="AI202" s="120" t="s">
        <v>54</v>
      </c>
      <c r="AJ202" s="121" t="s">
        <v>20</v>
      </c>
      <c r="AK202" s="122" t="s">
        <v>10</v>
      </c>
      <c r="AL202" s="120" t="s">
        <v>54</v>
      </c>
      <c r="AM202" s="123" t="s">
        <v>20</v>
      </c>
      <c r="AN202" s="122" t="s">
        <v>10</v>
      </c>
      <c r="AO202" s="120" t="s">
        <v>54</v>
      </c>
      <c r="AP202" s="121" t="s">
        <v>20</v>
      </c>
      <c r="AQ202" s="122" t="s">
        <v>10</v>
      </c>
      <c r="AR202" s="120" t="s">
        <v>54</v>
      </c>
      <c r="AS202" s="123" t="s">
        <v>20</v>
      </c>
      <c r="AT202" s="122" t="s">
        <v>10</v>
      </c>
      <c r="AU202" s="120" t="s">
        <v>54</v>
      </c>
      <c r="AV202" s="121" t="s">
        <v>20</v>
      </c>
      <c r="AW202" s="122" t="s">
        <v>10</v>
      </c>
      <c r="AX202" s="120" t="s">
        <v>54</v>
      </c>
      <c r="AY202" s="123" t="s">
        <v>20</v>
      </c>
    </row>
    <row r="203" spans="1:51" ht="15.75" customHeight="1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AA203" s="253" t="s">
        <v>97</v>
      </c>
      <c r="AB203" s="175">
        <v>1126</v>
      </c>
      <c r="AC203" s="176">
        <v>8.92</v>
      </c>
      <c r="AD203" s="177">
        <v>2.1</v>
      </c>
      <c r="AE203" s="178">
        <v>1123</v>
      </c>
      <c r="AF203" s="176">
        <v>11.62</v>
      </c>
      <c r="AG203" s="177">
        <v>5.25</v>
      </c>
      <c r="AH203" s="179">
        <v>1099</v>
      </c>
      <c r="AI203" s="176">
        <v>26.42</v>
      </c>
      <c r="AJ203" s="177">
        <v>7.47</v>
      </c>
      <c r="AK203" s="180">
        <v>1091</v>
      </c>
      <c r="AL203" s="181">
        <v>27.23</v>
      </c>
      <c r="AM203" s="182">
        <v>5.12</v>
      </c>
      <c r="AN203" s="183">
        <v>1096</v>
      </c>
      <c r="AO203" s="181">
        <v>17.95</v>
      </c>
      <c r="AP203" s="182">
        <v>9.35</v>
      </c>
      <c r="AQ203" s="180">
        <v>1085</v>
      </c>
      <c r="AR203" s="181">
        <v>11.59</v>
      </c>
      <c r="AS203" s="182">
        <v>1.04</v>
      </c>
      <c r="AT203" s="180">
        <v>1100</v>
      </c>
      <c r="AU203" s="181">
        <v>116.02</v>
      </c>
      <c r="AV203" s="182">
        <v>17.05</v>
      </c>
      <c r="AW203" s="183">
        <v>1096</v>
      </c>
      <c r="AX203" s="181">
        <v>8.34</v>
      </c>
      <c r="AY203" s="182">
        <v>3.3</v>
      </c>
    </row>
    <row r="204" spans="1:51" ht="15.75" customHeight="1" thickBo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X204" s="16" t="s">
        <v>70</v>
      </c>
      <c r="AA204" s="254" t="s">
        <v>60</v>
      </c>
      <c r="AB204" s="184">
        <v>1120</v>
      </c>
      <c r="AC204" s="185">
        <v>8.42</v>
      </c>
      <c r="AD204" s="186">
        <v>1.96</v>
      </c>
      <c r="AE204" s="187">
        <v>1125</v>
      </c>
      <c r="AF204" s="185">
        <v>11.07</v>
      </c>
      <c r="AG204" s="186">
        <v>5.1100000000000003</v>
      </c>
      <c r="AH204" s="188">
        <v>1097</v>
      </c>
      <c r="AI204" s="185">
        <v>29.06</v>
      </c>
      <c r="AJ204" s="186">
        <v>7.13</v>
      </c>
      <c r="AK204" s="189">
        <v>1084</v>
      </c>
      <c r="AL204" s="190">
        <v>26.35</v>
      </c>
      <c r="AM204" s="191">
        <v>4.9000000000000004</v>
      </c>
      <c r="AN204" s="192">
        <v>1092</v>
      </c>
      <c r="AO204" s="190">
        <v>15.29</v>
      </c>
      <c r="AP204" s="191">
        <v>6.56</v>
      </c>
      <c r="AQ204" s="189">
        <v>1083</v>
      </c>
      <c r="AR204" s="190">
        <v>11.95</v>
      </c>
      <c r="AS204" s="191">
        <v>1.02</v>
      </c>
      <c r="AT204" s="189">
        <v>1099</v>
      </c>
      <c r="AU204" s="190">
        <v>108.22</v>
      </c>
      <c r="AV204" s="191">
        <v>16.39</v>
      </c>
      <c r="AW204" s="192">
        <v>1094</v>
      </c>
      <c r="AX204" s="190">
        <v>5.69</v>
      </c>
      <c r="AY204" s="191">
        <v>1.94</v>
      </c>
    </row>
    <row r="205" spans="1:51" ht="15.75" customHeight="1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X205" s="16" t="s">
        <v>71</v>
      </c>
      <c r="AA205" s="42" t="s">
        <v>55</v>
      </c>
      <c r="AB205" s="175">
        <v>1124</v>
      </c>
      <c r="AC205" s="176">
        <v>10.47</v>
      </c>
      <c r="AD205" s="177">
        <v>2.5099999999999998</v>
      </c>
      <c r="AE205" s="178">
        <v>1122</v>
      </c>
      <c r="AF205" s="176">
        <v>14.2</v>
      </c>
      <c r="AG205" s="177">
        <v>5.41</v>
      </c>
      <c r="AH205" s="179">
        <v>1097</v>
      </c>
      <c r="AI205" s="176">
        <v>28.41</v>
      </c>
      <c r="AJ205" s="177">
        <v>7</v>
      </c>
      <c r="AK205" s="180">
        <v>1099</v>
      </c>
      <c r="AL205" s="181">
        <v>31.06</v>
      </c>
      <c r="AM205" s="182">
        <v>6.43</v>
      </c>
      <c r="AN205" s="183">
        <v>1124</v>
      </c>
      <c r="AO205" s="181">
        <v>27.26</v>
      </c>
      <c r="AP205" s="182">
        <v>13.76</v>
      </c>
      <c r="AQ205" s="180">
        <v>1096</v>
      </c>
      <c r="AR205" s="181">
        <v>10.69</v>
      </c>
      <c r="AS205" s="182">
        <v>0.87</v>
      </c>
      <c r="AT205" s="180">
        <v>1102</v>
      </c>
      <c r="AU205" s="181">
        <v>126.53</v>
      </c>
      <c r="AV205" s="182">
        <v>18.3</v>
      </c>
      <c r="AW205" s="183">
        <v>1099</v>
      </c>
      <c r="AX205" s="181">
        <v>11.8</v>
      </c>
      <c r="AY205" s="182">
        <v>4.8499999999999996</v>
      </c>
    </row>
    <row r="206" spans="1:51" ht="15.75" customHeight="1" thickBot="1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X206" s="16" t="s">
        <v>72</v>
      </c>
      <c r="AA206" s="41" t="s">
        <v>61</v>
      </c>
      <c r="AB206" s="184">
        <v>1125</v>
      </c>
      <c r="AC206" s="185">
        <v>9.9499999999999993</v>
      </c>
      <c r="AD206" s="186">
        <v>2.35</v>
      </c>
      <c r="AE206" s="187">
        <v>1121</v>
      </c>
      <c r="AF206" s="185">
        <v>13.18</v>
      </c>
      <c r="AG206" s="186">
        <v>5.23</v>
      </c>
      <c r="AH206" s="188">
        <v>1096</v>
      </c>
      <c r="AI206" s="185">
        <v>30.94</v>
      </c>
      <c r="AJ206" s="186">
        <v>7.21</v>
      </c>
      <c r="AK206" s="189">
        <v>1086</v>
      </c>
      <c r="AL206" s="190">
        <v>29.57</v>
      </c>
      <c r="AM206" s="191">
        <v>5.77</v>
      </c>
      <c r="AN206" s="192">
        <v>1111</v>
      </c>
      <c r="AO206" s="190">
        <v>21.3</v>
      </c>
      <c r="AP206" s="191">
        <v>9.0399999999999991</v>
      </c>
      <c r="AQ206" s="189">
        <v>1090</v>
      </c>
      <c r="AR206" s="190">
        <v>11.07</v>
      </c>
      <c r="AS206" s="191">
        <v>0.89</v>
      </c>
      <c r="AT206" s="189">
        <v>1099</v>
      </c>
      <c r="AU206" s="190">
        <v>117.9</v>
      </c>
      <c r="AV206" s="191">
        <v>16.559999999999999</v>
      </c>
      <c r="AW206" s="192">
        <v>1081</v>
      </c>
      <c r="AX206" s="190">
        <v>7.37</v>
      </c>
      <c r="AY206" s="191">
        <v>2.4</v>
      </c>
    </row>
    <row r="207" spans="1:51" ht="15.75" customHeight="1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X207" s="16" t="s">
        <v>73</v>
      </c>
      <c r="AA207" s="253" t="s">
        <v>56</v>
      </c>
      <c r="AB207" s="193">
        <v>1126</v>
      </c>
      <c r="AC207" s="194">
        <v>12.36</v>
      </c>
      <c r="AD207" s="195">
        <v>2.78</v>
      </c>
      <c r="AE207" s="196">
        <v>1126</v>
      </c>
      <c r="AF207" s="194">
        <v>16.190000000000001</v>
      </c>
      <c r="AG207" s="197">
        <v>5.86</v>
      </c>
      <c r="AH207" s="196">
        <v>1089</v>
      </c>
      <c r="AI207" s="194">
        <v>30.41</v>
      </c>
      <c r="AJ207" s="197">
        <v>7.41</v>
      </c>
      <c r="AK207" s="180">
        <v>1099</v>
      </c>
      <c r="AL207" s="181">
        <v>34.520000000000003</v>
      </c>
      <c r="AM207" s="182">
        <v>7.66</v>
      </c>
      <c r="AN207" s="183">
        <v>1125</v>
      </c>
      <c r="AO207" s="181">
        <v>34.85</v>
      </c>
      <c r="AP207" s="182">
        <v>17.12</v>
      </c>
      <c r="AQ207" s="180">
        <v>1115</v>
      </c>
      <c r="AR207" s="181">
        <v>10.19</v>
      </c>
      <c r="AS207" s="182">
        <v>0.93</v>
      </c>
      <c r="AT207" s="180">
        <v>1099</v>
      </c>
      <c r="AU207" s="181">
        <v>135.44</v>
      </c>
      <c r="AV207" s="182">
        <v>18.940000000000001</v>
      </c>
      <c r="AW207" s="183">
        <v>1102</v>
      </c>
      <c r="AX207" s="181">
        <v>15.05</v>
      </c>
      <c r="AY207" s="182">
        <v>5.97</v>
      </c>
    </row>
    <row r="208" spans="1:51" ht="15.75" customHeight="1" thickBot="1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X208" s="16" t="s">
        <v>74</v>
      </c>
      <c r="AA208" s="41" t="s">
        <v>62</v>
      </c>
      <c r="AB208" s="198">
        <v>1124</v>
      </c>
      <c r="AC208" s="199">
        <v>11.65</v>
      </c>
      <c r="AD208" s="200">
        <v>2.63</v>
      </c>
      <c r="AE208" s="201">
        <v>1111</v>
      </c>
      <c r="AF208" s="199">
        <v>16.12</v>
      </c>
      <c r="AG208" s="202">
        <v>5.22</v>
      </c>
      <c r="AH208" s="201">
        <v>1082</v>
      </c>
      <c r="AI208" s="199">
        <v>33.18</v>
      </c>
      <c r="AJ208" s="202">
        <v>7.34</v>
      </c>
      <c r="AK208" s="189">
        <v>1095</v>
      </c>
      <c r="AL208" s="190">
        <v>32.92</v>
      </c>
      <c r="AM208" s="191">
        <v>6.96</v>
      </c>
      <c r="AN208" s="192">
        <v>1111</v>
      </c>
      <c r="AO208" s="190">
        <v>27.59</v>
      </c>
      <c r="AP208" s="191">
        <v>12.47</v>
      </c>
      <c r="AQ208" s="189">
        <v>1099</v>
      </c>
      <c r="AR208" s="190">
        <v>10.43</v>
      </c>
      <c r="AS208" s="191">
        <v>0.9</v>
      </c>
      <c r="AT208" s="189">
        <v>1100</v>
      </c>
      <c r="AU208" s="190">
        <v>128.02000000000001</v>
      </c>
      <c r="AV208" s="191">
        <v>17.489999999999998</v>
      </c>
      <c r="AW208" s="192">
        <v>1072</v>
      </c>
      <c r="AX208" s="190">
        <v>9.4700000000000006</v>
      </c>
      <c r="AY208" s="191">
        <v>3.07</v>
      </c>
    </row>
    <row r="209" spans="1:51" ht="15.75" customHeight="1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X209" s="16" t="s">
        <v>75</v>
      </c>
      <c r="AA209" s="253" t="s">
        <v>57</v>
      </c>
      <c r="AB209" s="193">
        <v>1122</v>
      </c>
      <c r="AC209" s="194">
        <v>14.3</v>
      </c>
      <c r="AD209" s="195">
        <v>3.17</v>
      </c>
      <c r="AE209" s="196">
        <v>1112</v>
      </c>
      <c r="AF209" s="194">
        <v>18.170000000000002</v>
      </c>
      <c r="AG209" s="197">
        <v>5.54</v>
      </c>
      <c r="AH209" s="196">
        <v>1085</v>
      </c>
      <c r="AI209" s="194">
        <v>31.87</v>
      </c>
      <c r="AJ209" s="197">
        <v>7.93</v>
      </c>
      <c r="AK209" s="180">
        <v>1099</v>
      </c>
      <c r="AL209" s="181">
        <v>39.07</v>
      </c>
      <c r="AM209" s="182">
        <v>7.42</v>
      </c>
      <c r="AN209" s="183">
        <v>1121</v>
      </c>
      <c r="AO209" s="181">
        <v>43.71</v>
      </c>
      <c r="AP209" s="182">
        <v>19.489999999999998</v>
      </c>
      <c r="AQ209" s="180">
        <v>1117</v>
      </c>
      <c r="AR209" s="181">
        <v>9.6999999999999993</v>
      </c>
      <c r="AS209" s="182">
        <v>0.85</v>
      </c>
      <c r="AT209" s="180">
        <v>1096</v>
      </c>
      <c r="AU209" s="181">
        <v>145.59</v>
      </c>
      <c r="AV209" s="182">
        <v>18.52</v>
      </c>
      <c r="AW209" s="183">
        <v>1097</v>
      </c>
      <c r="AX209" s="181">
        <v>18.95</v>
      </c>
      <c r="AY209" s="182">
        <v>7.21</v>
      </c>
    </row>
    <row r="210" spans="1:51" ht="15.75" customHeight="1" thickBot="1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AA210" s="41" t="s">
        <v>63</v>
      </c>
      <c r="AB210" s="198">
        <v>1127</v>
      </c>
      <c r="AC210" s="199">
        <v>13.58</v>
      </c>
      <c r="AD210" s="200">
        <v>3.01</v>
      </c>
      <c r="AE210" s="201">
        <v>1107</v>
      </c>
      <c r="AF210" s="199">
        <v>17.100000000000001</v>
      </c>
      <c r="AG210" s="202">
        <v>5.2</v>
      </c>
      <c r="AH210" s="201">
        <v>1095</v>
      </c>
      <c r="AI210" s="199">
        <v>35.17</v>
      </c>
      <c r="AJ210" s="202">
        <v>7.96</v>
      </c>
      <c r="AK210" s="189">
        <v>1095</v>
      </c>
      <c r="AL210" s="190">
        <v>37.08</v>
      </c>
      <c r="AM210" s="191">
        <v>7.06</v>
      </c>
      <c r="AN210" s="192">
        <v>1119</v>
      </c>
      <c r="AO210" s="190">
        <v>33.630000000000003</v>
      </c>
      <c r="AP210" s="191">
        <v>14.89</v>
      </c>
      <c r="AQ210" s="189">
        <v>1117</v>
      </c>
      <c r="AR210" s="190">
        <v>10.039999999999999</v>
      </c>
      <c r="AS210" s="191">
        <v>0.85</v>
      </c>
      <c r="AT210" s="189">
        <v>1087</v>
      </c>
      <c r="AU210" s="190">
        <v>136.04</v>
      </c>
      <c r="AV210" s="191">
        <v>18.39</v>
      </c>
      <c r="AW210" s="192">
        <v>1085</v>
      </c>
      <c r="AX210" s="190">
        <v>11.57</v>
      </c>
      <c r="AY210" s="191">
        <v>3.82</v>
      </c>
    </row>
    <row r="211" spans="1:51" ht="15.75" customHeight="1">
      <c r="X211" s="16" t="s">
        <v>76</v>
      </c>
      <c r="AA211" s="253" t="s">
        <v>58</v>
      </c>
      <c r="AB211" s="193">
        <v>1119</v>
      </c>
      <c r="AC211" s="194">
        <v>16.09</v>
      </c>
      <c r="AD211" s="195">
        <v>3.61</v>
      </c>
      <c r="AE211" s="196">
        <v>1118</v>
      </c>
      <c r="AF211" s="194">
        <v>19.809999999999999</v>
      </c>
      <c r="AG211" s="197">
        <v>5.45</v>
      </c>
      <c r="AH211" s="196">
        <v>1092</v>
      </c>
      <c r="AI211" s="194">
        <v>33.409999999999997</v>
      </c>
      <c r="AJ211" s="197">
        <v>8.36</v>
      </c>
      <c r="AK211" s="180">
        <v>1094</v>
      </c>
      <c r="AL211" s="181">
        <v>42.07</v>
      </c>
      <c r="AM211" s="182">
        <v>7.59</v>
      </c>
      <c r="AN211" s="183">
        <v>1121</v>
      </c>
      <c r="AO211" s="181">
        <v>50.51</v>
      </c>
      <c r="AP211" s="182">
        <v>21.22</v>
      </c>
      <c r="AQ211" s="180">
        <v>1112</v>
      </c>
      <c r="AR211" s="181">
        <v>9.3800000000000008</v>
      </c>
      <c r="AS211" s="182">
        <v>0.92</v>
      </c>
      <c r="AT211" s="180">
        <v>1092</v>
      </c>
      <c r="AU211" s="181">
        <v>154.01</v>
      </c>
      <c r="AV211" s="182">
        <v>20.71</v>
      </c>
      <c r="AW211" s="183">
        <v>1093</v>
      </c>
      <c r="AX211" s="181">
        <v>21.67</v>
      </c>
      <c r="AY211" s="182">
        <v>8.14</v>
      </c>
    </row>
    <row r="212" spans="1:51" ht="15.75" customHeight="1" thickBot="1">
      <c r="X212" s="16" t="s">
        <v>77</v>
      </c>
      <c r="AA212" s="41" t="s">
        <v>64</v>
      </c>
      <c r="AB212" s="198">
        <v>1123</v>
      </c>
      <c r="AC212" s="199">
        <v>15.99</v>
      </c>
      <c r="AD212" s="200">
        <v>3.7</v>
      </c>
      <c r="AE212" s="201">
        <v>1108</v>
      </c>
      <c r="AF212" s="199">
        <v>18.86</v>
      </c>
      <c r="AG212" s="202">
        <v>5.1100000000000003</v>
      </c>
      <c r="AH212" s="201">
        <v>1100</v>
      </c>
      <c r="AI212" s="199">
        <v>38.340000000000003</v>
      </c>
      <c r="AJ212" s="202">
        <v>8.57</v>
      </c>
      <c r="AK212" s="189">
        <v>1103</v>
      </c>
      <c r="AL212" s="190">
        <v>40.380000000000003</v>
      </c>
      <c r="AM212" s="191">
        <v>6.93</v>
      </c>
      <c r="AN212" s="192">
        <v>1124</v>
      </c>
      <c r="AO212" s="190">
        <v>40.01</v>
      </c>
      <c r="AP212" s="191">
        <v>16.399999999999999</v>
      </c>
      <c r="AQ212" s="189">
        <v>1122</v>
      </c>
      <c r="AR212" s="190">
        <v>9.64</v>
      </c>
      <c r="AS212" s="191">
        <v>0.87</v>
      </c>
      <c r="AT212" s="189">
        <v>1100</v>
      </c>
      <c r="AU212" s="190">
        <v>145.38</v>
      </c>
      <c r="AV212" s="191">
        <v>19.89</v>
      </c>
      <c r="AW212" s="192">
        <v>1088</v>
      </c>
      <c r="AX212" s="190">
        <v>13.56</v>
      </c>
      <c r="AY212" s="191">
        <v>4.6100000000000003</v>
      </c>
    </row>
    <row r="213" spans="1:51" ht="15.75" customHeight="1">
      <c r="AA213" s="253" t="s">
        <v>59</v>
      </c>
      <c r="AB213" s="193">
        <v>1126</v>
      </c>
      <c r="AC213" s="194">
        <v>19.309999999999999</v>
      </c>
      <c r="AD213" s="195">
        <v>4.62</v>
      </c>
      <c r="AE213" s="196">
        <v>1116</v>
      </c>
      <c r="AF213" s="194">
        <v>22.45</v>
      </c>
      <c r="AG213" s="197">
        <v>5.55</v>
      </c>
      <c r="AH213" s="196">
        <v>1096</v>
      </c>
      <c r="AI213" s="194">
        <v>36.479999999999997</v>
      </c>
      <c r="AJ213" s="197">
        <v>8.66</v>
      </c>
      <c r="AK213" s="180">
        <v>1095</v>
      </c>
      <c r="AL213" s="181">
        <v>45.91</v>
      </c>
      <c r="AM213" s="182">
        <v>7.25</v>
      </c>
      <c r="AN213" s="183">
        <v>1124</v>
      </c>
      <c r="AO213" s="181">
        <v>59.96</v>
      </c>
      <c r="AP213" s="182">
        <v>22.23</v>
      </c>
      <c r="AQ213" s="180">
        <v>1120</v>
      </c>
      <c r="AR213" s="181">
        <v>8.9</v>
      </c>
      <c r="AS213" s="182">
        <v>0.85</v>
      </c>
      <c r="AT213" s="180">
        <v>1100</v>
      </c>
      <c r="AU213" s="181">
        <v>166.56</v>
      </c>
      <c r="AV213" s="182">
        <v>22.59</v>
      </c>
      <c r="AW213" s="183">
        <v>1101</v>
      </c>
      <c r="AX213" s="181">
        <v>25.67</v>
      </c>
      <c r="AY213" s="182">
        <v>9.4700000000000006</v>
      </c>
    </row>
    <row r="214" spans="1:51" ht="15.75" customHeight="1" thickBot="1">
      <c r="AA214" s="41" t="s">
        <v>65</v>
      </c>
      <c r="AB214" s="198">
        <v>1127</v>
      </c>
      <c r="AC214" s="199">
        <v>19.36</v>
      </c>
      <c r="AD214" s="200">
        <v>4.3099999999999996</v>
      </c>
      <c r="AE214" s="201">
        <v>1121</v>
      </c>
      <c r="AF214" s="199">
        <v>20.149999999999999</v>
      </c>
      <c r="AG214" s="202">
        <v>5.16</v>
      </c>
      <c r="AH214" s="201">
        <v>1096</v>
      </c>
      <c r="AI214" s="199">
        <v>41.21</v>
      </c>
      <c r="AJ214" s="202">
        <v>9.0399999999999991</v>
      </c>
      <c r="AK214" s="189">
        <v>1102</v>
      </c>
      <c r="AL214" s="190">
        <v>42.95</v>
      </c>
      <c r="AM214" s="191">
        <v>6.49</v>
      </c>
      <c r="AN214" s="192">
        <v>1117</v>
      </c>
      <c r="AO214" s="190">
        <v>45.55</v>
      </c>
      <c r="AP214" s="191">
        <v>17.899999999999999</v>
      </c>
      <c r="AQ214" s="189">
        <v>1117</v>
      </c>
      <c r="AR214" s="190">
        <v>9.24</v>
      </c>
      <c r="AS214" s="191">
        <v>0.81</v>
      </c>
      <c r="AT214" s="189">
        <v>1099</v>
      </c>
      <c r="AU214" s="190">
        <v>155.61000000000001</v>
      </c>
      <c r="AV214" s="191">
        <v>21.77</v>
      </c>
      <c r="AW214" s="192">
        <v>1081</v>
      </c>
      <c r="AX214" s="190">
        <v>15.68</v>
      </c>
      <c r="AY214" s="191">
        <v>5.39</v>
      </c>
    </row>
    <row r="215" spans="1:51" ht="15.75" customHeight="1">
      <c r="AE215" s="43"/>
      <c r="AF215" s="44"/>
      <c r="AG215" s="44"/>
    </row>
    <row r="216" spans="1:51" ht="15.75" customHeight="1">
      <c r="AA216" s="50"/>
      <c r="AB216" s="51"/>
      <c r="AC216" s="52"/>
      <c r="AD216" s="52"/>
      <c r="AE216" s="51"/>
      <c r="AF216" s="52"/>
      <c r="AG216" s="52"/>
      <c r="AH216" s="51"/>
      <c r="AI216" s="52"/>
      <c r="AJ216" s="52"/>
      <c r="AK216" s="51"/>
      <c r="AL216" s="52"/>
      <c r="AM216" s="52"/>
      <c r="AN216" s="51"/>
      <c r="AO216" s="52"/>
      <c r="AP216" s="52"/>
      <c r="AQ216" s="51"/>
      <c r="AR216" s="52"/>
      <c r="AS216" s="52"/>
      <c r="AT216" s="51"/>
      <c r="AU216" s="52"/>
      <c r="AV216" s="52"/>
      <c r="AW216" s="51"/>
      <c r="AX216" s="52"/>
      <c r="AY216" s="52"/>
    </row>
    <row r="219" spans="1:51" ht="15.75" customHeight="1">
      <c r="AA219" s="40" t="s">
        <v>151</v>
      </c>
    </row>
    <row r="220" spans="1:51" ht="15.75" customHeight="1" thickBot="1">
      <c r="AA220" s="16" t="s">
        <v>152</v>
      </c>
    </row>
    <row r="221" spans="1:51" ht="15.75" customHeight="1">
      <c r="AA221" s="263" t="s">
        <v>34</v>
      </c>
      <c r="AB221" s="265" t="s">
        <v>46</v>
      </c>
      <c r="AC221" s="260"/>
      <c r="AD221" s="262"/>
      <c r="AE221" s="259" t="s">
        <v>47</v>
      </c>
      <c r="AF221" s="260"/>
      <c r="AG221" s="261"/>
      <c r="AH221" s="259" t="s">
        <v>48</v>
      </c>
      <c r="AI221" s="260"/>
      <c r="AJ221" s="262"/>
      <c r="AK221" s="259" t="s">
        <v>49</v>
      </c>
      <c r="AL221" s="260"/>
      <c r="AM221" s="261"/>
      <c r="AN221" s="256" t="s">
        <v>50</v>
      </c>
      <c r="AO221" s="257"/>
      <c r="AP221" s="258"/>
      <c r="AQ221" s="259" t="s">
        <v>51</v>
      </c>
      <c r="AR221" s="260"/>
      <c r="AS221" s="261"/>
      <c r="AT221" s="259" t="s">
        <v>52</v>
      </c>
      <c r="AU221" s="260"/>
      <c r="AV221" s="262"/>
      <c r="AW221" s="259" t="s">
        <v>53</v>
      </c>
      <c r="AX221" s="260"/>
      <c r="AY221" s="261"/>
    </row>
    <row r="222" spans="1:51" ht="15.75" customHeight="1" thickBot="1">
      <c r="AA222" s="264"/>
      <c r="AB222" s="119" t="s">
        <v>10</v>
      </c>
      <c r="AC222" s="120" t="s">
        <v>54</v>
      </c>
      <c r="AD222" s="121" t="s">
        <v>20</v>
      </c>
      <c r="AE222" s="122" t="s">
        <v>10</v>
      </c>
      <c r="AF222" s="120" t="s">
        <v>54</v>
      </c>
      <c r="AG222" s="123" t="s">
        <v>20</v>
      </c>
      <c r="AH222" s="122" t="s">
        <v>10</v>
      </c>
      <c r="AI222" s="120" t="s">
        <v>54</v>
      </c>
      <c r="AJ222" s="121" t="s">
        <v>20</v>
      </c>
      <c r="AK222" s="122" t="s">
        <v>10</v>
      </c>
      <c r="AL222" s="120" t="s">
        <v>54</v>
      </c>
      <c r="AM222" s="123" t="s">
        <v>20</v>
      </c>
      <c r="AN222" s="122" t="s">
        <v>10</v>
      </c>
      <c r="AO222" s="120" t="s">
        <v>54</v>
      </c>
      <c r="AP222" s="121" t="s">
        <v>20</v>
      </c>
      <c r="AQ222" s="122" t="s">
        <v>10</v>
      </c>
      <c r="AR222" s="120" t="s">
        <v>54</v>
      </c>
      <c r="AS222" s="123" t="s">
        <v>20</v>
      </c>
      <c r="AT222" s="122" t="s">
        <v>10</v>
      </c>
      <c r="AU222" s="120" t="s">
        <v>54</v>
      </c>
      <c r="AV222" s="121" t="s">
        <v>20</v>
      </c>
      <c r="AW222" s="122" t="s">
        <v>10</v>
      </c>
      <c r="AX222" s="120" t="s">
        <v>54</v>
      </c>
      <c r="AY222" s="123" t="s">
        <v>20</v>
      </c>
    </row>
    <row r="223" spans="1:51" ht="15.75" customHeight="1">
      <c r="AA223" s="45" t="s">
        <v>97</v>
      </c>
      <c r="AB223" s="175">
        <v>7711</v>
      </c>
      <c r="AC223" s="176">
        <v>9.0142653352354003</v>
      </c>
      <c r="AD223" s="177">
        <v>2.2481129372466002</v>
      </c>
      <c r="AE223" s="178">
        <v>7579</v>
      </c>
      <c r="AF223" s="176">
        <v>11.724106082597</v>
      </c>
      <c r="AG223" s="177">
        <v>5.1983373539565996</v>
      </c>
      <c r="AH223" s="179">
        <v>7725</v>
      </c>
      <c r="AI223" s="176">
        <v>26.852815533981001</v>
      </c>
      <c r="AJ223" s="177">
        <v>7.3092137258587</v>
      </c>
      <c r="AK223" s="180">
        <v>7702</v>
      </c>
      <c r="AL223" s="181">
        <v>26.431706050376999</v>
      </c>
      <c r="AM223" s="182">
        <v>5.3172019878821004</v>
      </c>
      <c r="AN223" s="183">
        <v>7629</v>
      </c>
      <c r="AO223" s="181">
        <v>17.475160571503</v>
      </c>
      <c r="AP223" s="182">
        <v>9.6786363686751002</v>
      </c>
      <c r="AQ223" s="180">
        <v>7552</v>
      </c>
      <c r="AR223" s="181">
        <v>11.891488347457701</v>
      </c>
      <c r="AS223" s="182">
        <v>1.6519526925572501</v>
      </c>
      <c r="AT223" s="180">
        <v>7711</v>
      </c>
      <c r="AU223" s="181">
        <v>110.39968875632</v>
      </c>
      <c r="AV223" s="182">
        <v>19.349781095337999</v>
      </c>
      <c r="AW223" s="183">
        <v>7712</v>
      </c>
      <c r="AX223" s="181">
        <v>8.2357365145228005</v>
      </c>
      <c r="AY223" s="182">
        <v>3.5761612009033001</v>
      </c>
    </row>
    <row r="224" spans="1:51" ht="15.75" customHeight="1" thickBot="1">
      <c r="AA224" s="46" t="s">
        <v>60</v>
      </c>
      <c r="AB224" s="184">
        <v>7550</v>
      </c>
      <c r="AC224" s="185">
        <v>8.5202649006622995</v>
      </c>
      <c r="AD224" s="186">
        <v>2.0779102206091</v>
      </c>
      <c r="AE224" s="187">
        <v>7528</v>
      </c>
      <c r="AF224" s="185">
        <v>10.908873538789001</v>
      </c>
      <c r="AG224" s="186">
        <v>4.9669491840136004</v>
      </c>
      <c r="AH224" s="188">
        <v>7573</v>
      </c>
      <c r="AI224" s="185">
        <v>28.923940314273999</v>
      </c>
      <c r="AJ224" s="186">
        <v>7.4102500150396997</v>
      </c>
      <c r="AK224" s="189">
        <v>7569</v>
      </c>
      <c r="AL224" s="190">
        <v>25.317611309288001</v>
      </c>
      <c r="AM224" s="191">
        <v>4.7046553573291998</v>
      </c>
      <c r="AN224" s="192">
        <v>7491</v>
      </c>
      <c r="AO224" s="190">
        <v>14.616473101055</v>
      </c>
      <c r="AP224" s="191">
        <v>6.9128576167759004</v>
      </c>
      <c r="AQ224" s="189">
        <v>7438</v>
      </c>
      <c r="AR224" s="190">
        <v>12.2022936273192</v>
      </c>
      <c r="AS224" s="191">
        <v>1.4700497216222399</v>
      </c>
      <c r="AT224" s="189">
        <v>7565</v>
      </c>
      <c r="AU224" s="190">
        <v>102.49134170521999</v>
      </c>
      <c r="AV224" s="191">
        <v>17.259423972874</v>
      </c>
      <c r="AW224" s="192">
        <v>7564</v>
      </c>
      <c r="AX224" s="190">
        <v>5.5137493389741001</v>
      </c>
      <c r="AY224" s="191">
        <v>1.9823887464303001</v>
      </c>
    </row>
    <row r="225" spans="27:51" ht="15.75" customHeight="1">
      <c r="AA225" s="45" t="s">
        <v>55</v>
      </c>
      <c r="AB225" s="175">
        <v>8159</v>
      </c>
      <c r="AC225" s="176">
        <v>10.481799240102999</v>
      </c>
      <c r="AD225" s="177">
        <v>2.5137290880901002</v>
      </c>
      <c r="AE225" s="178">
        <v>8112</v>
      </c>
      <c r="AF225" s="176">
        <v>13.969797830375001</v>
      </c>
      <c r="AG225" s="177">
        <v>5.5982454988437</v>
      </c>
      <c r="AH225" s="179">
        <v>8148</v>
      </c>
      <c r="AI225" s="176">
        <v>28.129847815415001</v>
      </c>
      <c r="AJ225" s="177">
        <v>7.1130779808405</v>
      </c>
      <c r="AK225" s="180">
        <v>8124</v>
      </c>
      <c r="AL225" s="181">
        <v>30.555637616936998</v>
      </c>
      <c r="AM225" s="182">
        <v>6.3658792432464999</v>
      </c>
      <c r="AN225" s="183">
        <v>8095</v>
      </c>
      <c r="AO225" s="181">
        <v>26.600988264361</v>
      </c>
      <c r="AP225" s="182">
        <v>13.441998473697</v>
      </c>
      <c r="AQ225" s="180">
        <v>7989</v>
      </c>
      <c r="AR225" s="181">
        <v>10.945950682188</v>
      </c>
      <c r="AS225" s="182">
        <v>1.3879083624306301</v>
      </c>
      <c r="AT225" s="180">
        <v>8135</v>
      </c>
      <c r="AU225" s="181">
        <v>121.83638598648</v>
      </c>
      <c r="AV225" s="182">
        <v>19.914524842399999</v>
      </c>
      <c r="AW225" s="183">
        <v>8121</v>
      </c>
      <c r="AX225" s="181">
        <v>11.595123753232</v>
      </c>
      <c r="AY225" s="182">
        <v>4.9811314779445004</v>
      </c>
    </row>
    <row r="226" spans="27:51" ht="15.75" customHeight="1" thickBot="1">
      <c r="AA226" s="46" t="s">
        <v>61</v>
      </c>
      <c r="AB226" s="184">
        <v>7819</v>
      </c>
      <c r="AC226" s="185">
        <v>9.8506202839237993</v>
      </c>
      <c r="AD226" s="186">
        <v>2.3002865141157001</v>
      </c>
      <c r="AE226" s="187">
        <v>7779</v>
      </c>
      <c r="AF226" s="185">
        <v>13.092171230235</v>
      </c>
      <c r="AG226" s="186">
        <v>5.2177441339878996</v>
      </c>
      <c r="AH226" s="188">
        <v>7802</v>
      </c>
      <c r="AI226" s="185">
        <v>30.482440399897001</v>
      </c>
      <c r="AJ226" s="186">
        <v>7.3687124124194998</v>
      </c>
      <c r="AK226" s="189">
        <v>7804</v>
      </c>
      <c r="AL226" s="190">
        <v>29.248462327012</v>
      </c>
      <c r="AM226" s="191">
        <v>5.7244294785634002</v>
      </c>
      <c r="AN226" s="192">
        <v>7770</v>
      </c>
      <c r="AO226" s="190">
        <v>20.606435006434999</v>
      </c>
      <c r="AP226" s="191">
        <v>9.2891819780484006</v>
      </c>
      <c r="AQ226" s="189">
        <v>7669</v>
      </c>
      <c r="AR226" s="190">
        <v>11.3235702177598</v>
      </c>
      <c r="AS226" s="191">
        <v>1.2888964967652601</v>
      </c>
      <c r="AT226" s="189">
        <v>7803</v>
      </c>
      <c r="AU226" s="190">
        <v>112.44662309368</v>
      </c>
      <c r="AV226" s="191">
        <v>17.545438568914999</v>
      </c>
      <c r="AW226" s="192">
        <v>7800</v>
      </c>
      <c r="AX226" s="190">
        <v>7.2264102564102997</v>
      </c>
      <c r="AY226" s="191">
        <v>2.5014461642882</v>
      </c>
    </row>
    <row r="227" spans="27:51" ht="15.75" customHeight="1">
      <c r="AA227" s="45" t="s">
        <v>56</v>
      </c>
      <c r="AB227" s="193">
        <v>8379</v>
      </c>
      <c r="AC227" s="194">
        <v>12.314118629908</v>
      </c>
      <c r="AD227" s="195">
        <v>2.8573392612889998</v>
      </c>
      <c r="AE227" s="196">
        <v>8314</v>
      </c>
      <c r="AF227" s="194">
        <v>16.171157084436</v>
      </c>
      <c r="AG227" s="197">
        <v>6.1598991427162</v>
      </c>
      <c r="AH227" s="196">
        <v>8333</v>
      </c>
      <c r="AI227" s="194">
        <v>30.069722788911999</v>
      </c>
      <c r="AJ227" s="197">
        <v>7.7837929646428998</v>
      </c>
      <c r="AK227" s="180">
        <v>8309</v>
      </c>
      <c r="AL227" s="181">
        <v>33.732338428209999</v>
      </c>
      <c r="AM227" s="182">
        <v>8.1083977867585997</v>
      </c>
      <c r="AN227" s="183">
        <v>8281</v>
      </c>
      <c r="AO227" s="181">
        <v>33.802197802198002</v>
      </c>
      <c r="AP227" s="182">
        <v>16.553806281802999</v>
      </c>
      <c r="AQ227" s="180">
        <v>8177</v>
      </c>
      <c r="AR227" s="181">
        <v>10.400611471199699</v>
      </c>
      <c r="AS227" s="182">
        <v>1.3204220078062601</v>
      </c>
      <c r="AT227" s="180">
        <v>8316</v>
      </c>
      <c r="AU227" s="181">
        <v>131.18061568062001</v>
      </c>
      <c r="AV227" s="182">
        <v>20.917110746422001</v>
      </c>
      <c r="AW227" s="183">
        <v>8326</v>
      </c>
      <c r="AX227" s="181">
        <v>15.137160701417001</v>
      </c>
      <c r="AY227" s="182">
        <v>6.3977601418239001</v>
      </c>
    </row>
    <row r="228" spans="27:51" ht="15.75" customHeight="1" thickBot="1">
      <c r="AA228" s="46" t="s">
        <v>62</v>
      </c>
      <c r="AB228" s="198">
        <v>8180</v>
      </c>
      <c r="AC228" s="199">
        <v>11.568215158924</v>
      </c>
      <c r="AD228" s="200">
        <v>2.6656384889505</v>
      </c>
      <c r="AE228" s="201">
        <v>8133</v>
      </c>
      <c r="AF228" s="199">
        <v>15.111398008115</v>
      </c>
      <c r="AG228" s="202">
        <v>5.5588683550402997</v>
      </c>
      <c r="AH228" s="201">
        <v>8154</v>
      </c>
      <c r="AI228" s="199">
        <v>33.092592592593</v>
      </c>
      <c r="AJ228" s="202">
        <v>7.8591417931968</v>
      </c>
      <c r="AK228" s="189">
        <v>8132</v>
      </c>
      <c r="AL228" s="190">
        <v>31.888465322184</v>
      </c>
      <c r="AM228" s="191">
        <v>7.2429749428179004</v>
      </c>
      <c r="AN228" s="192">
        <v>8096</v>
      </c>
      <c r="AO228" s="190">
        <v>25.018774703557</v>
      </c>
      <c r="AP228" s="191">
        <v>11.700055939457</v>
      </c>
      <c r="AQ228" s="189">
        <v>7981</v>
      </c>
      <c r="AR228" s="190">
        <v>10.775266257361199</v>
      </c>
      <c r="AS228" s="191">
        <v>1.25598504808094</v>
      </c>
      <c r="AT228" s="189">
        <v>8137</v>
      </c>
      <c r="AU228" s="190">
        <v>121.71008971365001</v>
      </c>
      <c r="AV228" s="191">
        <v>18.971985186887</v>
      </c>
      <c r="AW228" s="192">
        <v>8136</v>
      </c>
      <c r="AX228" s="190">
        <v>9.1658062930187008</v>
      </c>
      <c r="AY228" s="191">
        <v>3.3109181718728999</v>
      </c>
    </row>
    <row r="229" spans="27:51" ht="15.75" customHeight="1">
      <c r="AA229" s="45" t="s">
        <v>57</v>
      </c>
      <c r="AB229" s="193">
        <v>9110</v>
      </c>
      <c r="AC229" s="194">
        <v>14.031942919867999</v>
      </c>
      <c r="AD229" s="195">
        <v>3.2627079907499001</v>
      </c>
      <c r="AE229" s="196">
        <v>8973</v>
      </c>
      <c r="AF229" s="194">
        <v>17.944500167167998</v>
      </c>
      <c r="AG229" s="197">
        <v>6.0882238079302997</v>
      </c>
      <c r="AH229" s="196">
        <v>9084</v>
      </c>
      <c r="AI229" s="194">
        <v>31.988771466313999</v>
      </c>
      <c r="AJ229" s="197">
        <v>7.9312862530782997</v>
      </c>
      <c r="AK229" s="180">
        <v>9067</v>
      </c>
      <c r="AL229" s="181">
        <v>37.559060328664003</v>
      </c>
      <c r="AM229" s="182">
        <v>7.8135192788004</v>
      </c>
      <c r="AN229" s="183">
        <v>8978</v>
      </c>
      <c r="AO229" s="181">
        <v>39.221096012475002</v>
      </c>
      <c r="AP229" s="182">
        <v>18.620121821891001</v>
      </c>
      <c r="AQ229" s="180">
        <v>8890</v>
      </c>
      <c r="AR229" s="181">
        <v>9.9769471316085507</v>
      </c>
      <c r="AS229" s="182">
        <v>1.20064852657576</v>
      </c>
      <c r="AT229" s="180">
        <v>9062</v>
      </c>
      <c r="AU229" s="181">
        <v>138.85312293091999</v>
      </c>
      <c r="AV229" s="182">
        <v>21.982509292161001</v>
      </c>
      <c r="AW229" s="183">
        <v>9064</v>
      </c>
      <c r="AX229" s="181">
        <v>18.464254192409999</v>
      </c>
      <c r="AY229" s="182">
        <v>7.4785390724163001</v>
      </c>
    </row>
    <row r="230" spans="27:51" ht="15.75" customHeight="1" thickBot="1">
      <c r="AA230" s="46" t="s">
        <v>63</v>
      </c>
      <c r="AB230" s="198">
        <v>8409</v>
      </c>
      <c r="AC230" s="199">
        <v>13.442145320490001</v>
      </c>
      <c r="AD230" s="200">
        <v>3.1532024954722</v>
      </c>
      <c r="AE230" s="201">
        <v>8309</v>
      </c>
      <c r="AF230" s="199">
        <v>17.082320375496</v>
      </c>
      <c r="AG230" s="202">
        <v>5.4921672774822996</v>
      </c>
      <c r="AH230" s="201">
        <v>8399</v>
      </c>
      <c r="AI230" s="199">
        <v>35.621621621621998</v>
      </c>
      <c r="AJ230" s="202">
        <v>8.1272294906859006</v>
      </c>
      <c r="AK230" s="189">
        <v>8381</v>
      </c>
      <c r="AL230" s="190">
        <v>35.811001073858002</v>
      </c>
      <c r="AM230" s="191">
        <v>6.9964074117194004</v>
      </c>
      <c r="AN230" s="192">
        <v>8277</v>
      </c>
      <c r="AO230" s="190">
        <v>29.935000604083999</v>
      </c>
      <c r="AP230" s="191">
        <v>13.530076007978</v>
      </c>
      <c r="AQ230" s="189">
        <v>8222</v>
      </c>
      <c r="AR230" s="190">
        <v>10.278248601313599</v>
      </c>
      <c r="AS230" s="191">
        <v>1.0503819417510201</v>
      </c>
      <c r="AT230" s="189">
        <v>8393</v>
      </c>
      <c r="AU230" s="190">
        <v>130.49541284404</v>
      </c>
      <c r="AV230" s="191">
        <v>20.394196944072998</v>
      </c>
      <c r="AW230" s="192">
        <v>8372</v>
      </c>
      <c r="AX230" s="190">
        <v>11.300167224080001</v>
      </c>
      <c r="AY230" s="191">
        <v>4.1031771310892999</v>
      </c>
    </row>
    <row r="231" spans="27:51" ht="15.75" customHeight="1">
      <c r="AA231" s="45" t="s">
        <v>58</v>
      </c>
      <c r="AB231" s="193">
        <v>8907</v>
      </c>
      <c r="AC231" s="194">
        <v>16.110250364881999</v>
      </c>
      <c r="AD231" s="195">
        <v>3.8349002796867002</v>
      </c>
      <c r="AE231" s="196">
        <v>8805</v>
      </c>
      <c r="AF231" s="194">
        <v>19.371152754116999</v>
      </c>
      <c r="AG231" s="197">
        <v>6.0524463909071997</v>
      </c>
      <c r="AH231" s="196">
        <v>8890</v>
      </c>
      <c r="AI231" s="194">
        <v>33.631946006748997</v>
      </c>
      <c r="AJ231" s="197">
        <v>8.4032932016784994</v>
      </c>
      <c r="AK231" s="180">
        <v>8862</v>
      </c>
      <c r="AL231" s="181">
        <v>41.224328593997001</v>
      </c>
      <c r="AM231" s="182">
        <v>8.0623629745537002</v>
      </c>
      <c r="AN231" s="183">
        <v>8779</v>
      </c>
      <c r="AO231" s="181">
        <v>44.938945210161002</v>
      </c>
      <c r="AP231" s="182">
        <v>20.539253480643001</v>
      </c>
      <c r="AQ231" s="180">
        <v>8689</v>
      </c>
      <c r="AR231" s="181">
        <v>9.6175509264587795</v>
      </c>
      <c r="AS231" s="182">
        <v>1.24274105400733</v>
      </c>
      <c r="AT231" s="180">
        <v>8864</v>
      </c>
      <c r="AU231" s="181">
        <v>147.4455099278</v>
      </c>
      <c r="AV231" s="182">
        <v>23.774898897564999</v>
      </c>
      <c r="AW231" s="183">
        <v>8847</v>
      </c>
      <c r="AX231" s="181">
        <v>21.319317282695</v>
      </c>
      <c r="AY231" s="182">
        <v>8.6033826053312996</v>
      </c>
    </row>
    <row r="232" spans="27:51" ht="15.75" customHeight="1" thickBot="1">
      <c r="AA232" s="46" t="s">
        <v>64</v>
      </c>
      <c r="AB232" s="198">
        <v>8416</v>
      </c>
      <c r="AC232" s="199">
        <v>15.929657794677</v>
      </c>
      <c r="AD232" s="200">
        <v>3.8743846603134999</v>
      </c>
      <c r="AE232" s="201">
        <v>8342</v>
      </c>
      <c r="AF232" s="199">
        <v>18.224526492448</v>
      </c>
      <c r="AG232" s="202">
        <v>5.5618769950356004</v>
      </c>
      <c r="AH232" s="201">
        <v>8407</v>
      </c>
      <c r="AI232" s="199">
        <v>37.963363863447</v>
      </c>
      <c r="AJ232" s="202">
        <v>8.9833345322512006</v>
      </c>
      <c r="AK232" s="189">
        <v>8382</v>
      </c>
      <c r="AL232" s="190">
        <v>39.113934621809001</v>
      </c>
      <c r="AM232" s="191">
        <v>6.9381520591210997</v>
      </c>
      <c r="AN232" s="192">
        <v>8307</v>
      </c>
      <c r="AO232" s="190">
        <v>34.809437823522003</v>
      </c>
      <c r="AP232" s="191">
        <v>15.097975795210999</v>
      </c>
      <c r="AQ232" s="189">
        <v>8199</v>
      </c>
      <c r="AR232" s="190">
        <v>9.8791511159897603</v>
      </c>
      <c r="AS232" s="191">
        <v>1.0675451093963999</v>
      </c>
      <c r="AT232" s="189">
        <v>8374</v>
      </c>
      <c r="AU232" s="190">
        <v>139.24886553618001</v>
      </c>
      <c r="AV232" s="191">
        <v>21.919647851366999</v>
      </c>
      <c r="AW232" s="192">
        <v>8363</v>
      </c>
      <c r="AX232" s="190">
        <v>13.333373191438</v>
      </c>
      <c r="AY232" s="191">
        <v>4.9303029858176002</v>
      </c>
    </row>
    <row r="233" spans="27:51" ht="15.75" customHeight="1">
      <c r="AA233" s="45" t="s">
        <v>59</v>
      </c>
      <c r="AB233" s="193">
        <v>9021</v>
      </c>
      <c r="AC233" s="194">
        <v>19.224143664782002</v>
      </c>
      <c r="AD233" s="195">
        <v>4.9804137610932004</v>
      </c>
      <c r="AE233" s="196">
        <v>8924</v>
      </c>
      <c r="AF233" s="194">
        <v>21.170663379650001</v>
      </c>
      <c r="AG233" s="197">
        <v>6.0480822088955</v>
      </c>
      <c r="AH233" s="196">
        <v>9151</v>
      </c>
      <c r="AI233" s="194">
        <v>36.855982952683</v>
      </c>
      <c r="AJ233" s="197">
        <v>8.9002339868139</v>
      </c>
      <c r="AK233" s="180">
        <v>8956</v>
      </c>
      <c r="AL233" s="181">
        <v>44.568445734702998</v>
      </c>
      <c r="AM233" s="182">
        <v>7.8911710077284001</v>
      </c>
      <c r="AN233" s="183">
        <v>8829</v>
      </c>
      <c r="AO233" s="181">
        <v>52.319855023218999</v>
      </c>
      <c r="AP233" s="182">
        <v>22.641676813618002</v>
      </c>
      <c r="AQ233" s="180">
        <v>8810</v>
      </c>
      <c r="AR233" s="181">
        <v>9.1576992054483295</v>
      </c>
      <c r="AS233" s="182">
        <v>1.10352106059285</v>
      </c>
      <c r="AT233" s="180">
        <v>8958</v>
      </c>
      <c r="AU233" s="181">
        <v>159.48794373743999</v>
      </c>
      <c r="AV233" s="182">
        <v>25.791150692626001</v>
      </c>
      <c r="AW233" s="183">
        <v>8974</v>
      </c>
      <c r="AX233" s="181">
        <v>24.937040338755999</v>
      </c>
      <c r="AY233" s="182">
        <v>9.8379912795394002</v>
      </c>
    </row>
    <row r="234" spans="27:51" ht="15.75" customHeight="1" thickBot="1">
      <c r="AA234" s="46" t="s">
        <v>65</v>
      </c>
      <c r="AB234" s="198">
        <v>8613</v>
      </c>
      <c r="AC234" s="199">
        <v>18.870196215023999</v>
      </c>
      <c r="AD234" s="200">
        <v>4.4325056446523003</v>
      </c>
      <c r="AE234" s="201">
        <v>8547</v>
      </c>
      <c r="AF234" s="199">
        <v>19.219960219960001</v>
      </c>
      <c r="AG234" s="202">
        <v>5.3898830737859997</v>
      </c>
      <c r="AH234" s="201">
        <v>8595</v>
      </c>
      <c r="AI234" s="199">
        <v>40.812914485165997</v>
      </c>
      <c r="AJ234" s="202">
        <v>9.2334245156531001</v>
      </c>
      <c r="AK234" s="189">
        <v>8569</v>
      </c>
      <c r="AL234" s="190">
        <v>41.529816781420998</v>
      </c>
      <c r="AM234" s="191">
        <v>6.9346912708485</v>
      </c>
      <c r="AN234" s="192">
        <v>8417</v>
      </c>
      <c r="AO234" s="190">
        <v>38.850184151123003</v>
      </c>
      <c r="AP234" s="191">
        <v>16.618139405402001</v>
      </c>
      <c r="AQ234" s="189">
        <v>8413</v>
      </c>
      <c r="AR234" s="190">
        <v>9.5212884821110197</v>
      </c>
      <c r="AS234" s="191">
        <v>0.98671978470584998</v>
      </c>
      <c r="AT234" s="189">
        <v>8856</v>
      </c>
      <c r="AU234" s="190">
        <v>148.15006775067999</v>
      </c>
      <c r="AV234" s="191">
        <v>23.410513113107999</v>
      </c>
      <c r="AW234" s="192">
        <v>8556</v>
      </c>
      <c r="AX234" s="190">
        <v>14.92613370734</v>
      </c>
      <c r="AY234" s="191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17" priority="7" stopIfTrue="1">
      <formula>ISERROR($D$7:$K$7)</formula>
    </cfRule>
  </conditionalFormatting>
  <conditionalFormatting sqref="B11:K12">
    <cfRule type="expression" dxfId="16" priority="8" stopIfTrue="1">
      <formula>ISERROR($D$7:$K$7)</formula>
    </cfRule>
  </conditionalFormatting>
  <conditionalFormatting sqref="B15:K15">
    <cfRule type="expression" dxfId="15" priority="13" stopIfTrue="1">
      <formula>ISERROR($D$7:$K$7)</formula>
    </cfRule>
  </conditionalFormatting>
  <conditionalFormatting sqref="D20:K21">
    <cfRule type="expression" dxfId="14" priority="12" stopIfTrue="1">
      <formula>ISERROR($D$20:$K$21)</formula>
    </cfRule>
  </conditionalFormatting>
  <conditionalFormatting sqref="I24:J25 I28:J29">
    <cfRule type="expression" dxfId="13" priority="6" stopIfTrue="1">
      <formula>ISERROR($I$24)</formula>
    </cfRule>
  </conditionalFormatting>
  <conditionalFormatting sqref="J17:K17">
    <cfRule type="expression" dxfId="12" priority="11" stopIfTrue="1">
      <formula>ISERROR($J$17)</formula>
    </cfRule>
  </conditionalFormatting>
  <conditionalFormatting sqref="K24">
    <cfRule type="expression" dxfId="11" priority="10" stopIfTrue="1">
      <formula>iserror+$D$20:$K$20</formula>
    </cfRule>
  </conditionalFormatting>
  <conditionalFormatting sqref="N11:N12 N15">
    <cfRule type="expression" dxfId="10" priority="5" stopIfTrue="1">
      <formula>ISERROR($B$11:$K$11)</formula>
    </cfRule>
  </conditionalFormatting>
  <conditionalFormatting sqref="O20">
    <cfRule type="expression" dxfId="9" priority="9" stopIfTrue="1">
      <formula>ISERROR($D$20:$K$21)</formula>
    </cfRule>
  </conditionalFormatting>
  <dataValidations count="1">
    <dataValidation type="list" allowBlank="1" showInputMessage="1" showErrorMessage="1" sqref="G3" xr:uid="{00000000-0002-0000-0B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3"/>
  </sheetPr>
  <dimension ref="A1:AY234"/>
  <sheetViews>
    <sheetView topLeftCell="A19" zoomScaleNormal="100" zoomScaleSheetLayoutView="100" workbookViewId="0">
      <selection activeCell="P17" sqref="P17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24"/>
      <c r="O1" s="124"/>
      <c r="P1" s="124"/>
      <c r="Q1" s="124"/>
      <c r="R1" s="124"/>
      <c r="S1" s="124"/>
      <c r="T1" s="124"/>
    </row>
    <row r="2" spans="1:20" ht="33.75" customHeight="1" thickBot="1">
      <c r="A2" s="17"/>
      <c r="B2" s="312" t="s">
        <v>66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24"/>
      <c r="O2" s="124"/>
      <c r="P2" s="124"/>
      <c r="Q2" s="124"/>
      <c r="R2" s="124"/>
      <c r="S2" s="124"/>
      <c r="T2" s="124"/>
    </row>
    <row r="3" spans="1:20" ht="18" customHeight="1" thickBot="1">
      <c r="A3" s="17"/>
      <c r="B3" s="17"/>
      <c r="C3" s="17"/>
      <c r="D3" s="54" t="s">
        <v>81</v>
      </c>
      <c r="E3" s="57" t="s">
        <v>67</v>
      </c>
      <c r="F3" s="54" t="s">
        <v>34</v>
      </c>
      <c r="G3" s="57" t="s">
        <v>72</v>
      </c>
      <c r="H3" s="54" t="s">
        <v>35</v>
      </c>
      <c r="I3" s="57" t="s">
        <v>77</v>
      </c>
      <c r="J3" s="17"/>
      <c r="K3" s="17"/>
      <c r="L3" s="17"/>
      <c r="N3" s="124"/>
      <c r="O3" s="124"/>
      <c r="P3" s="124"/>
      <c r="Q3" s="124"/>
      <c r="R3" s="124"/>
      <c r="S3" s="124"/>
      <c r="T3" s="124"/>
    </row>
    <row r="4" spans="1:20" ht="12.75" customHeight="1">
      <c r="A4" s="17"/>
      <c r="B4" s="17" t="str">
        <f>CONCATENATE(E3,G3,I3)</f>
        <v>小学校３年女子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24"/>
      <c r="O4" s="124"/>
      <c r="P4" s="124"/>
      <c r="Q4" s="124"/>
      <c r="R4" s="124"/>
      <c r="S4" s="124"/>
      <c r="T4" s="124"/>
    </row>
    <row r="5" spans="1:20" ht="27" customHeight="1" thickBot="1">
      <c r="A5" s="17"/>
      <c r="B5" s="127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24"/>
      <c r="O5" s="124"/>
      <c r="P5" s="124"/>
      <c r="Q5" s="124"/>
      <c r="R5" s="124"/>
      <c r="S5" s="124"/>
      <c r="T5" s="124"/>
    </row>
    <row r="6" spans="1:20" ht="29.25" customHeight="1" thickBot="1">
      <c r="A6" s="17"/>
      <c r="B6" s="33" t="s">
        <v>34</v>
      </c>
      <c r="C6" s="34" t="s">
        <v>35</v>
      </c>
      <c r="D6" s="35" t="s">
        <v>89</v>
      </c>
      <c r="E6" s="36" t="s">
        <v>38</v>
      </c>
      <c r="F6" s="35" t="s">
        <v>37</v>
      </c>
      <c r="G6" s="36" t="s">
        <v>90</v>
      </c>
      <c r="H6" s="35" t="s">
        <v>40</v>
      </c>
      <c r="I6" s="36" t="s">
        <v>39</v>
      </c>
      <c r="J6" s="35" t="s">
        <v>91</v>
      </c>
      <c r="K6" s="37" t="s">
        <v>36</v>
      </c>
      <c r="L6" s="17"/>
      <c r="N6" s="124"/>
      <c r="O6" s="124"/>
      <c r="P6" s="124"/>
      <c r="Q6" s="124"/>
      <c r="R6" s="124"/>
      <c r="S6" s="124"/>
      <c r="T6" s="124"/>
    </row>
    <row r="7" spans="1:20" ht="27" customHeight="1" thickBot="1">
      <c r="A7" s="17"/>
      <c r="B7" s="47" t="str">
        <f>G3</f>
        <v>３年</v>
      </c>
      <c r="C7" s="48" t="str">
        <f>I3</f>
        <v>女子</v>
      </c>
      <c r="D7" s="125">
        <f>VLOOKUP($B$4,$AA$203:$AY$214,3,FALSE)</f>
        <v>11.65</v>
      </c>
      <c r="E7" s="125">
        <f>VLOOKUP($B$4,$AA$203:$AY$214,6,FALSE)</f>
        <v>16.12</v>
      </c>
      <c r="F7" s="125">
        <f>VLOOKUP($B$4,$AA$203:$AY$214,9,FALSE)</f>
        <v>33.18</v>
      </c>
      <c r="G7" s="125">
        <f>VLOOKUP($B$4,$AA$203:$AY$214,12,FALSE)</f>
        <v>32.92</v>
      </c>
      <c r="H7" s="125">
        <f>VLOOKUP($B$4,$AA$203:$AY$214,15,FALSE)</f>
        <v>27.59</v>
      </c>
      <c r="I7" s="125">
        <f>VLOOKUP($B$4,$AA$203:$AY$214,18,FALSE)</f>
        <v>10.43</v>
      </c>
      <c r="J7" s="125">
        <f>VLOOKUP($B$4,$AA$203:$AY$214,21,FALSE)</f>
        <v>128.02000000000001</v>
      </c>
      <c r="K7" s="125">
        <f>VLOOKUP($B$4,$AA$203:$AY$214,24,FALSE)</f>
        <v>9.4700000000000006</v>
      </c>
      <c r="L7" s="17"/>
      <c r="N7" s="124"/>
      <c r="O7" s="124"/>
      <c r="P7" s="124"/>
      <c r="Q7" s="124"/>
      <c r="R7" s="124"/>
      <c r="S7" s="124"/>
      <c r="T7" s="124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24"/>
      <c r="O8" s="124"/>
      <c r="P8" s="124"/>
      <c r="Q8" s="124"/>
      <c r="R8" s="124"/>
      <c r="S8" s="124"/>
      <c r="T8" s="124"/>
    </row>
    <row r="9" spans="1:20" ht="28.5" customHeight="1" thickBot="1">
      <c r="A9" s="17"/>
      <c r="B9" s="128" t="s">
        <v>160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24"/>
      <c r="O9" s="124"/>
      <c r="P9" s="124"/>
      <c r="Q9" s="124"/>
      <c r="R9" s="124"/>
      <c r="S9" s="124"/>
      <c r="T9" s="124"/>
    </row>
    <row r="10" spans="1:20" ht="29.25" customHeight="1" thickBot="1">
      <c r="A10" s="17"/>
      <c r="B10" s="28" t="s">
        <v>34</v>
      </c>
      <c r="C10" s="29" t="s">
        <v>35</v>
      </c>
      <c r="D10" s="30" t="s">
        <v>89</v>
      </c>
      <c r="E10" s="31" t="s">
        <v>38</v>
      </c>
      <c r="F10" s="30" t="s">
        <v>37</v>
      </c>
      <c r="G10" s="31" t="s">
        <v>90</v>
      </c>
      <c r="H10" s="30" t="s">
        <v>40</v>
      </c>
      <c r="I10" s="31" t="s">
        <v>39</v>
      </c>
      <c r="J10" s="30" t="s">
        <v>91</v>
      </c>
      <c r="K10" s="32" t="s">
        <v>36</v>
      </c>
      <c r="L10" s="17"/>
      <c r="N10" s="124"/>
      <c r="O10" s="124"/>
      <c r="P10" s="124"/>
      <c r="Q10" s="124"/>
      <c r="R10" s="124"/>
      <c r="S10" s="124"/>
      <c r="T10" s="124"/>
    </row>
    <row r="11" spans="1:20" ht="26.25" customHeight="1" thickBot="1">
      <c r="A11" s="17"/>
      <c r="B11" s="49" t="str">
        <f>G3</f>
        <v>３年</v>
      </c>
      <c r="C11" s="53" t="str">
        <f>I3</f>
        <v>女子</v>
      </c>
      <c r="D11" s="126">
        <f>VLOOKUP($B$4,$AA$223:$AY$234,3,FALSE)</f>
        <v>11.568215158924</v>
      </c>
      <c r="E11" s="126">
        <f>VLOOKUP($B$4,$AA$223:$AY$234,6,FALSE)</f>
        <v>15.111398008115</v>
      </c>
      <c r="F11" s="126">
        <f>VLOOKUP($B$4,$AA$223:$AY$234,9,FALSE)</f>
        <v>33.092592592593</v>
      </c>
      <c r="G11" s="126">
        <f>VLOOKUP($B$4,$AA$223:$AY$234,12,FALSE)</f>
        <v>31.888465322184</v>
      </c>
      <c r="H11" s="126">
        <f>VLOOKUP($B$4,$AA$223:$AY$234,15,FALSE)</f>
        <v>25.018774703557</v>
      </c>
      <c r="I11" s="126">
        <f>VLOOKUP($B$4,$AA$223:$AY$234,18,FALSE)</f>
        <v>10.775266257361199</v>
      </c>
      <c r="J11" s="126">
        <f>VLOOKUP($B$4,$AA$223:$AY$234,21,FALSE)</f>
        <v>121.71008971365001</v>
      </c>
      <c r="K11" s="126">
        <f>VLOOKUP($B$4,$AA$223:$AY$234,24,FALSE)</f>
        <v>9.1658062930187008</v>
      </c>
      <c r="L11" s="17"/>
      <c r="N11" s="124"/>
      <c r="O11" s="124"/>
      <c r="P11" s="124"/>
      <c r="Q11" s="124"/>
      <c r="R11" s="124"/>
      <c r="S11" s="124"/>
      <c r="T11" s="124"/>
    </row>
    <row r="12" spans="1:20" ht="15" customHeight="1">
      <c r="A12" s="17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7"/>
      <c r="N12" s="124"/>
      <c r="O12" s="124"/>
      <c r="P12" s="124"/>
      <c r="Q12" s="124"/>
      <c r="R12" s="124"/>
      <c r="S12" s="124"/>
      <c r="T12" s="124"/>
    </row>
    <row r="13" spans="1:20" ht="28.5" customHeight="1" thickBot="1">
      <c r="A13" s="17"/>
      <c r="B13" s="72" t="s">
        <v>79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24"/>
      <c r="O13" s="124"/>
      <c r="P13" s="124"/>
      <c r="Q13" s="124"/>
      <c r="R13" s="124"/>
      <c r="S13" s="124"/>
      <c r="T13" s="124"/>
    </row>
    <row r="14" spans="1:20" ht="29.25" customHeight="1" thickBot="1">
      <c r="A14" s="17"/>
      <c r="B14" s="65" t="s">
        <v>34</v>
      </c>
      <c r="C14" s="66" t="s">
        <v>35</v>
      </c>
      <c r="D14" s="67" t="s">
        <v>89</v>
      </c>
      <c r="E14" s="68" t="s">
        <v>38</v>
      </c>
      <c r="F14" s="67" t="s">
        <v>37</v>
      </c>
      <c r="G14" s="68" t="s">
        <v>90</v>
      </c>
      <c r="H14" s="67" t="s">
        <v>40</v>
      </c>
      <c r="I14" s="68" t="s">
        <v>39</v>
      </c>
      <c r="J14" s="67" t="s">
        <v>91</v>
      </c>
      <c r="K14" s="69" t="s">
        <v>36</v>
      </c>
      <c r="L14" s="17"/>
      <c r="N14" s="124"/>
      <c r="O14" s="124"/>
      <c r="P14" s="124"/>
      <c r="Q14" s="124"/>
      <c r="R14" s="124"/>
      <c r="S14" s="124"/>
      <c r="T14" s="124"/>
    </row>
    <row r="15" spans="1:20" ht="26.25" customHeight="1" thickBot="1">
      <c r="A15" s="17"/>
      <c r="B15" s="70" t="str">
        <f>G3</f>
        <v>３年</v>
      </c>
      <c r="C15" s="71" t="str">
        <f>I3</f>
        <v>女子</v>
      </c>
      <c r="D15" s="203" t="str">
        <f>VLOOKUP('データシート（３年女子）'!$C$5,'データシート（３年女子）'!$C$5:$AN$5,8)</f>
        <v/>
      </c>
      <c r="E15" s="203" t="str">
        <f>VLOOKUP('データシート（３年女子）'!$C$5,'データシート（３年女子）'!$C$5:$AN$5,12)</f>
        <v/>
      </c>
      <c r="F15" s="203" t="str">
        <f>VLOOKUP('データシート（３年女子）'!$C$5,'データシート（３年女子）'!$C$5:$AN$5,16)</f>
        <v/>
      </c>
      <c r="G15" s="203" t="str">
        <f>VLOOKUP('データシート（３年女子）'!$C$5,'データシート（３年女子）'!$C$5:$AN$5,20)</f>
        <v/>
      </c>
      <c r="H15" s="203" t="str">
        <f>VLOOKUP('データシート（３年女子）'!$C$5,'データシート（３年女子）'!$C$5:$AN$5,24)</f>
        <v/>
      </c>
      <c r="I15" s="203" t="str">
        <f>VLOOKUP('データシート（３年女子）'!$C$5,'データシート（３年女子）'!$C$5:$AN$5,28)</f>
        <v/>
      </c>
      <c r="J15" s="203" t="str">
        <f>VLOOKUP('データシート（３年女子）'!$C$5,'データシート（３年女子）'!$C$5:$AN$5,32)</f>
        <v/>
      </c>
      <c r="K15" s="203" t="str">
        <f>VLOOKUP('データシート（３年女子）'!$C$5,'データシート（３年女子）'!$C$5:$AN$5,36)</f>
        <v/>
      </c>
      <c r="L15" s="17"/>
      <c r="N15" s="124"/>
      <c r="O15" s="124"/>
      <c r="P15" s="124"/>
      <c r="Q15" s="124"/>
      <c r="R15" s="124"/>
      <c r="S15" s="124"/>
      <c r="T15" s="124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24"/>
      <c r="O16" s="124"/>
      <c r="P16" s="124"/>
      <c r="Q16" s="124"/>
      <c r="R16" s="124"/>
      <c r="S16" s="124"/>
      <c r="T16" s="124"/>
    </row>
    <row r="17" spans="1:20" ht="21.75" customHeight="1">
      <c r="A17" s="17"/>
      <c r="B17" s="20" t="s">
        <v>41</v>
      </c>
      <c r="C17" s="17"/>
      <c r="D17" s="64"/>
      <c r="E17" s="64"/>
      <c r="F17" s="17"/>
      <c r="G17" s="25" t="s">
        <v>42</v>
      </c>
      <c r="H17" s="83">
        <v>1</v>
      </c>
      <c r="I17" s="25" t="s">
        <v>43</v>
      </c>
      <c r="J17" s="313" t="e">
        <f>VLOOKUP(H17,'データシート（３年女子）'!A10:AR108,2,FALSE)</f>
        <v>#N/A</v>
      </c>
      <c r="K17" s="313"/>
      <c r="L17" s="17"/>
      <c r="N17" s="124"/>
      <c r="O17" s="124"/>
      <c r="P17" s="124"/>
      <c r="Q17" s="124"/>
      <c r="R17" s="124"/>
      <c r="S17" s="124"/>
      <c r="T17" s="124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24"/>
      <c r="O18" s="124"/>
      <c r="P18" s="124"/>
      <c r="Q18" s="124"/>
      <c r="R18" s="124"/>
      <c r="S18" s="124"/>
      <c r="T18" s="124"/>
    </row>
    <row r="19" spans="1:20" ht="27.75" customHeight="1" thickBot="1">
      <c r="A19" s="17"/>
      <c r="B19" s="314"/>
      <c r="C19" s="315"/>
      <c r="D19" s="26" t="s">
        <v>89</v>
      </c>
      <c r="E19" s="27" t="s">
        <v>38</v>
      </c>
      <c r="F19" s="26" t="s">
        <v>37</v>
      </c>
      <c r="G19" s="27" t="s">
        <v>90</v>
      </c>
      <c r="H19" s="26" t="s">
        <v>40</v>
      </c>
      <c r="I19" s="27" t="s">
        <v>39</v>
      </c>
      <c r="J19" s="26" t="s">
        <v>91</v>
      </c>
      <c r="K19" s="27" t="s">
        <v>36</v>
      </c>
      <c r="L19" s="17"/>
      <c r="N19" s="124"/>
      <c r="O19" s="124"/>
      <c r="P19" s="124"/>
      <c r="Q19" s="124"/>
      <c r="R19" s="124"/>
      <c r="S19" s="124"/>
      <c r="T19" s="124"/>
    </row>
    <row r="20" spans="1:20" ht="21" customHeight="1" thickBot="1">
      <c r="A20" s="17"/>
      <c r="B20" s="316" t="s">
        <v>44</v>
      </c>
      <c r="C20" s="317"/>
      <c r="D20" s="204" t="e">
        <f>VLOOKUP($H$17,'データシート（３年女子）'!$A$10:$AR$108,10,FALSE)</f>
        <v>#N/A</v>
      </c>
      <c r="E20" s="204" t="e">
        <f>VLOOKUP($H$17,'データシート（３年女子）'!$A$10:$AR$108,14,FALSE)</f>
        <v>#N/A</v>
      </c>
      <c r="F20" s="204" t="e">
        <f>VLOOKUP($H$17,'データシート（３年女子）'!$A$10:$AR$108,18,FALSE)</f>
        <v>#N/A</v>
      </c>
      <c r="G20" s="204" t="e">
        <f>VLOOKUP($H$17,'データシート（３年女子）'!$A$10:$AR$108,22,FALSE)</f>
        <v>#N/A</v>
      </c>
      <c r="H20" s="204" t="e">
        <f>VLOOKUP($H$17,'データシート（３年女子）'!$A$10:$AR$108,26,FALSE)</f>
        <v>#N/A</v>
      </c>
      <c r="I20" s="204" t="e">
        <f>VLOOKUP($H$17,'データシート（３年女子）'!$A$10:$AR$108,30,FALSE)</f>
        <v>#N/A</v>
      </c>
      <c r="J20" s="204" t="e">
        <f>VLOOKUP($H$17,'データシート（３年女子）'!$A$10:$AR$108,34,FALSE)</f>
        <v>#N/A</v>
      </c>
      <c r="K20" s="204" t="e">
        <f>VLOOKUP($H$17,'データシート（３年女子）'!$A$10:$AR$108,38,FALSE)</f>
        <v>#N/A</v>
      </c>
      <c r="L20" s="17"/>
      <c r="N20" s="124"/>
      <c r="O20" s="124"/>
      <c r="P20" s="124"/>
      <c r="Q20" s="124"/>
      <c r="R20" s="124"/>
      <c r="S20" s="124"/>
      <c r="T20" s="124"/>
    </row>
    <row r="21" spans="1:20" ht="21" customHeight="1" thickBot="1">
      <c r="A21" s="17"/>
      <c r="B21" s="318" t="s">
        <v>28</v>
      </c>
      <c r="C21" s="319"/>
      <c r="D21" s="63" t="e">
        <f>VLOOKUP($H$17,'データシート（３年女子）'!$A$10:$AR$108,13,FALSE)</f>
        <v>#N/A</v>
      </c>
      <c r="E21" s="63" t="e">
        <f>VLOOKUP($H$17,'データシート（３年女子）'!$A$10:$AR$108,17,FALSE)</f>
        <v>#N/A</v>
      </c>
      <c r="F21" s="63" t="e">
        <f>VLOOKUP($H$17,'データシート（３年女子）'!$A$10:$AR$108,21,FALSE)</f>
        <v>#N/A</v>
      </c>
      <c r="G21" s="63" t="e">
        <f>VLOOKUP($H$17,'データシート（３年女子）'!$A$10:$AR$108,25,FALSE)</f>
        <v>#N/A</v>
      </c>
      <c r="H21" s="63" t="e">
        <f>VLOOKUP($H$17,'データシート（３年女子）'!$A$10:$AR$108,29,FALSE)</f>
        <v>#N/A</v>
      </c>
      <c r="I21" s="63" t="e">
        <f>VLOOKUP($H$17,'データシート（３年女子）'!$A$10:$AR$108,33,FALSE)</f>
        <v>#N/A</v>
      </c>
      <c r="J21" s="63" t="e">
        <f>VLOOKUP($H$17,'データシート（３年女子）'!$A$10:$AR$108,37,FALSE)</f>
        <v>#N/A</v>
      </c>
      <c r="K21" s="63" t="e">
        <f>VLOOKUP($H$17,'データシート（３年女子）'!$A$10:$AR$108,41,FALSE)</f>
        <v>#N/A</v>
      </c>
      <c r="L21" s="17"/>
      <c r="N21" s="124"/>
      <c r="O21" s="124"/>
      <c r="P21" s="124"/>
      <c r="Q21" s="124"/>
      <c r="R21" s="124"/>
      <c r="S21" s="124"/>
      <c r="T21" s="124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78</v>
      </c>
      <c r="J22" s="17"/>
      <c r="K22" s="17"/>
      <c r="L22" s="17"/>
      <c r="N22" s="124"/>
      <c r="O22" s="124"/>
      <c r="P22" s="124"/>
      <c r="Q22" s="124"/>
      <c r="R22" s="124"/>
      <c r="S22" s="124"/>
      <c r="T22" s="124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24"/>
      <c r="O23" s="124"/>
      <c r="P23" s="124"/>
      <c r="Q23" s="124"/>
      <c r="R23" s="124"/>
      <c r="S23" s="124"/>
      <c r="T23" s="124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VLOOKUP($H$17,'データシート（３年女子）'!A10:AR108,42,FALSE)</f>
        <v>#N/A</v>
      </c>
      <c r="J24" s="322" t="e">
        <f>VLOOKUP($H$17,#REF!,21)</f>
        <v>#REF!</v>
      </c>
      <c r="K24" s="23"/>
      <c r="L24" s="23"/>
      <c r="N24" s="124"/>
      <c r="O24" s="124"/>
      <c r="P24" s="124"/>
      <c r="Q24" s="124"/>
      <c r="R24" s="124"/>
      <c r="S24" s="124"/>
      <c r="T24" s="124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24"/>
      <c r="O25" s="124"/>
      <c r="P25" s="124"/>
      <c r="Q25" s="124"/>
      <c r="R25" s="124"/>
      <c r="S25" s="124"/>
      <c r="T25" s="124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24"/>
      <c r="O26" s="124"/>
      <c r="P26" s="124"/>
      <c r="Q26" s="124"/>
      <c r="R26" s="124"/>
      <c r="S26" s="124"/>
      <c r="T26" s="124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45</v>
      </c>
      <c r="J27" s="17"/>
      <c r="K27" s="17"/>
      <c r="L27" s="17"/>
      <c r="N27" s="124"/>
      <c r="O27" s="124"/>
      <c r="P27" s="124"/>
      <c r="Q27" s="124"/>
      <c r="R27" s="124"/>
      <c r="S27" s="124"/>
      <c r="T27" s="124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VLOOKUP($H$17,'データシート（３年女子）'!A10:AR108,43)</f>
        <v>#N/A</v>
      </c>
      <c r="J28" s="322" t="e">
        <f>VLOOKUP($H$17,#REF!,21)</f>
        <v>#REF!</v>
      </c>
      <c r="K28" s="17"/>
      <c r="L28" s="17"/>
      <c r="N28" s="124"/>
      <c r="O28" s="124"/>
      <c r="P28" s="124"/>
      <c r="Q28" s="124"/>
      <c r="R28" s="124"/>
      <c r="S28" s="124"/>
      <c r="T28" s="124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24"/>
      <c r="O29" s="124"/>
      <c r="P29" s="124"/>
      <c r="Q29" s="124"/>
      <c r="R29" s="124"/>
      <c r="S29" s="124"/>
      <c r="T29" s="124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24"/>
      <c r="O30" s="124"/>
      <c r="P30" s="124"/>
      <c r="Q30" s="124"/>
      <c r="R30" s="124"/>
      <c r="S30" s="124"/>
      <c r="T30" s="124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82" t="s">
        <v>88</v>
      </c>
      <c r="J31" s="17"/>
      <c r="K31" s="17"/>
      <c r="L31" s="17"/>
      <c r="N31" s="124"/>
      <c r="O31" s="124"/>
      <c r="P31" s="124"/>
      <c r="Q31" s="124"/>
      <c r="R31" s="124"/>
      <c r="S31" s="124"/>
      <c r="T31" s="124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24"/>
      <c r="O32" s="124"/>
      <c r="P32" s="124"/>
      <c r="Q32" s="124"/>
      <c r="R32" s="124"/>
      <c r="S32" s="124"/>
      <c r="T32" s="124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24"/>
      <c r="O33" s="124"/>
      <c r="P33" s="124"/>
      <c r="Q33" s="124"/>
      <c r="R33" s="124"/>
      <c r="S33" s="124"/>
      <c r="T33" s="124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24"/>
      <c r="O34" s="124"/>
      <c r="P34" s="124"/>
      <c r="Q34" s="124"/>
      <c r="R34" s="124"/>
      <c r="S34" s="124"/>
      <c r="T34" s="124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24"/>
      <c r="O35" s="124"/>
      <c r="P35" s="124"/>
      <c r="Q35" s="124"/>
      <c r="R35" s="124"/>
      <c r="S35" s="124"/>
      <c r="T35" s="124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24"/>
      <c r="O36" s="124"/>
      <c r="P36" s="124"/>
      <c r="Q36" s="124"/>
      <c r="R36" s="124"/>
      <c r="S36" s="124"/>
      <c r="T36" s="124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24"/>
      <c r="O37" s="124"/>
      <c r="P37" s="124"/>
      <c r="Q37" s="124"/>
      <c r="R37" s="124"/>
      <c r="S37" s="124"/>
      <c r="T37" s="124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24"/>
      <c r="O38" s="124"/>
      <c r="P38" s="124"/>
      <c r="Q38" s="124"/>
      <c r="R38" s="124"/>
      <c r="S38" s="124"/>
      <c r="T38" s="124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24"/>
      <c r="O39" s="124"/>
      <c r="P39" s="124"/>
      <c r="Q39" s="124"/>
      <c r="R39" s="124"/>
      <c r="S39" s="124"/>
      <c r="T39" s="124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24"/>
      <c r="O40" s="124"/>
      <c r="P40" s="124"/>
      <c r="Q40" s="124"/>
      <c r="R40" s="124"/>
      <c r="S40" s="124"/>
      <c r="T40" s="124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24"/>
      <c r="O41" s="124"/>
      <c r="P41" s="124"/>
      <c r="Q41" s="124"/>
      <c r="R41" s="124"/>
      <c r="S41" s="124"/>
      <c r="T41" s="124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24"/>
      <c r="O42" s="124"/>
      <c r="P42" s="124"/>
      <c r="Q42" s="124"/>
      <c r="R42" s="124"/>
      <c r="S42" s="124"/>
      <c r="T42" s="124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24"/>
      <c r="O43" s="124"/>
      <c r="P43" s="124"/>
      <c r="Q43" s="124"/>
      <c r="R43" s="124"/>
      <c r="S43" s="124"/>
      <c r="T43" s="124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24"/>
      <c r="O44" s="124"/>
      <c r="P44" s="124"/>
      <c r="Q44" s="124"/>
      <c r="R44" s="124"/>
      <c r="S44" s="124"/>
      <c r="T44" s="124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24"/>
      <c r="O45" s="124"/>
      <c r="P45" s="124"/>
      <c r="Q45" s="124"/>
      <c r="R45" s="124"/>
      <c r="S45" s="124"/>
      <c r="T45" s="124"/>
    </row>
    <row r="46" spans="1:20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</row>
    <row r="56" spans="1:20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</row>
    <row r="57" spans="1:20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</row>
    <row r="58" spans="1:20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1:20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1:20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1:20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1:20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1:20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</row>
    <row r="70" spans="1:20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</row>
    <row r="75" spans="1:20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</row>
    <row r="81" spans="1:20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1:20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</row>
    <row r="96" spans="1:20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</row>
    <row r="97" spans="1:20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</row>
    <row r="98" spans="1:20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</row>
    <row r="99" spans="1:20" ht="15.7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</row>
    <row r="100" spans="1:20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</row>
    <row r="101" spans="1:20" ht="15.75" customHeight="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</row>
    <row r="102" spans="1:20" ht="15.75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spans="1:20" ht="15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spans="1:20" ht="15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spans="1:20" ht="15.75" customHeight="1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0" ht="15.7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spans="1:20" ht="15.75" customHeight="1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spans="1:20" ht="15.75" customHeigh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spans="1:20" ht="15.75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spans="1:20" ht="15.75" customHeight="1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spans="1:20" ht="15.75" customHeight="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</row>
    <row r="112" spans="1:20" ht="15.75" customHeight="1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</row>
    <row r="113" spans="1:20" ht="15.75" customHeight="1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</row>
    <row r="114" spans="1:20" ht="15.7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</row>
    <row r="115" spans="1:20" ht="15.75" customHeight="1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</row>
    <row r="116" spans="1:20" ht="15.75" customHeight="1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</row>
    <row r="117" spans="1:20" ht="15.75" customHeight="1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</row>
    <row r="118" spans="1:20" ht="15.7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5.7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</row>
    <row r="120" spans="1:20" ht="15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</row>
    <row r="121" spans="1:20" ht="15.75" customHeigh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</row>
    <row r="122" spans="1:20" ht="15.7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</row>
    <row r="123" spans="1:20" ht="15.75" customHeight="1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</row>
    <row r="124" spans="1:20" ht="15.75" customHeight="1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</row>
    <row r="125" spans="1:20" ht="15.75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</row>
    <row r="126" spans="1:20" ht="15.75" customHeight="1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</row>
    <row r="127" spans="1:20" ht="15.75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</row>
    <row r="128" spans="1:20" ht="15.75" customHeight="1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</row>
    <row r="129" spans="1:20" ht="15.75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</row>
    <row r="130" spans="1:20" ht="15.75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</row>
    <row r="131" spans="1:20" ht="15.75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</row>
    <row r="132" spans="1:20" ht="15.75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</row>
    <row r="133" spans="1:20" ht="15.75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</row>
    <row r="134" spans="1:20" ht="15.75" customHeigh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</row>
    <row r="135" spans="1:20" ht="15.75" customHeight="1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</row>
    <row r="136" spans="1:20" ht="15.75" customHeight="1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</row>
    <row r="137" spans="1:20" ht="15.75" customHeight="1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</row>
    <row r="138" spans="1:20" ht="15.7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</row>
    <row r="139" spans="1:20" ht="15.75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</row>
    <row r="140" spans="1:20" ht="15.75" customHeight="1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</row>
    <row r="141" spans="1:20" ht="15.75" customHeight="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</row>
    <row r="142" spans="1:20" ht="15.75" customHeight="1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</row>
    <row r="143" spans="1:20" ht="15.75" customHeight="1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</row>
    <row r="144" spans="1:20" ht="15.75" customHeight="1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</row>
    <row r="145" spans="1:20" ht="15.75" customHeight="1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</row>
    <row r="146" spans="1:20" ht="15.75" customHeight="1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</row>
    <row r="147" spans="1:20" ht="15.7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</row>
    <row r="148" spans="1:20" ht="15.75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</row>
    <row r="149" spans="1:20" ht="15.75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</row>
    <row r="150" spans="1:20" ht="15.75" customHeigh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</row>
    <row r="151" spans="1:20" ht="15.75" customHeigh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</row>
    <row r="152" spans="1:20" ht="15.75" customHeigh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</row>
    <row r="153" spans="1:20" ht="15.75" customHeigh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</row>
    <row r="154" spans="1:20" ht="15.75" customHeight="1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</row>
    <row r="155" spans="1:20" ht="15.75" customHeight="1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</row>
    <row r="156" spans="1:20" ht="15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</row>
    <row r="157" spans="1:20" ht="15.75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</row>
    <row r="158" spans="1:20" ht="15.75" customHeight="1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</row>
    <row r="159" spans="1:20" ht="15.75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</row>
    <row r="160" spans="1:20" ht="15.75" customHeight="1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</row>
    <row r="161" spans="1:20" ht="15.75" customHeight="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</row>
    <row r="162" spans="1:20" ht="15.75" customHeight="1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</row>
    <row r="163" spans="1:20" ht="15.75" customHeight="1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</row>
    <row r="164" spans="1:20" ht="15.75" customHeight="1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</row>
    <row r="165" spans="1:20" ht="15.75" customHeight="1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</row>
    <row r="166" spans="1:20" ht="15.75" customHeight="1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</row>
    <row r="167" spans="1:20" ht="15.75" customHeight="1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</row>
    <row r="168" spans="1:20" ht="15.7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</row>
    <row r="169" spans="1:20" ht="15.75" customHeight="1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</row>
    <row r="170" spans="1:20" ht="15.75" customHeight="1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</row>
    <row r="171" spans="1:20" ht="15.75" customHeight="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</row>
    <row r="172" spans="1:20" ht="15.75" customHeight="1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</row>
    <row r="173" spans="1:20" ht="15.75" customHeight="1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</row>
    <row r="174" spans="1:20" ht="15.75" customHeight="1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</row>
    <row r="175" spans="1:20" ht="15.75" customHeight="1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</row>
    <row r="176" spans="1:20" ht="15.75" customHeight="1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</row>
    <row r="177" spans="1:20" ht="15.75" customHeigh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</row>
    <row r="178" spans="1:20" ht="15.75" customHeight="1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</row>
    <row r="179" spans="1:20" ht="15.75" customHeight="1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</row>
    <row r="180" spans="1:20" ht="15.75" customHeight="1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</row>
    <row r="181" spans="1:20" ht="15.75" customHeight="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</row>
    <row r="182" spans="1:20" ht="15.75" customHeight="1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</row>
    <row r="183" spans="1:20" ht="15.75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</row>
    <row r="184" spans="1:20" ht="15.75" customHeight="1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</row>
    <row r="185" spans="1:20" ht="15.75" customHeight="1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</row>
    <row r="186" spans="1:20" ht="15.75" customHeight="1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</row>
    <row r="187" spans="1:20" ht="15.75" customHeight="1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</row>
    <row r="188" spans="1:20" ht="15.75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</row>
    <row r="189" spans="1:20" ht="15.75" customHeight="1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</row>
    <row r="190" spans="1:20" ht="15.75" customHeight="1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</row>
    <row r="191" spans="1:20" ht="15.75" customHeight="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</row>
    <row r="192" spans="1:20" ht="15.75" customHeigh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</row>
    <row r="193" spans="1:51" ht="15.75" customHeight="1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</row>
    <row r="194" spans="1:51" ht="15.75" customHeight="1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</row>
    <row r="195" spans="1:51" ht="15.75" customHeight="1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</row>
    <row r="196" spans="1:51" ht="15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</row>
    <row r="197" spans="1:51" ht="15.75" customHeigh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</row>
    <row r="198" spans="1:51" ht="13.5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</row>
    <row r="199" spans="1:51" ht="15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AA199" s="40" t="s">
        <v>148</v>
      </c>
    </row>
    <row r="200" spans="1:51" ht="15.75" customHeight="1" thickBo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X200" s="16" t="s">
        <v>67</v>
      </c>
      <c r="AA200" s="16" t="s">
        <v>149</v>
      </c>
    </row>
    <row r="201" spans="1:51" ht="15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X201" s="16" t="s">
        <v>68</v>
      </c>
      <c r="AA201" s="325" t="s">
        <v>34</v>
      </c>
      <c r="AB201" s="265" t="s">
        <v>46</v>
      </c>
      <c r="AC201" s="260"/>
      <c r="AD201" s="262"/>
      <c r="AE201" s="259" t="s">
        <v>47</v>
      </c>
      <c r="AF201" s="260"/>
      <c r="AG201" s="261"/>
      <c r="AH201" s="259" t="s">
        <v>48</v>
      </c>
      <c r="AI201" s="260"/>
      <c r="AJ201" s="262"/>
      <c r="AK201" s="259" t="s">
        <v>49</v>
      </c>
      <c r="AL201" s="260"/>
      <c r="AM201" s="261"/>
      <c r="AN201" s="256" t="s">
        <v>50</v>
      </c>
      <c r="AO201" s="257"/>
      <c r="AP201" s="258"/>
      <c r="AQ201" s="259" t="s">
        <v>51</v>
      </c>
      <c r="AR201" s="260"/>
      <c r="AS201" s="261"/>
      <c r="AT201" s="259" t="s">
        <v>52</v>
      </c>
      <c r="AU201" s="260"/>
      <c r="AV201" s="262"/>
      <c r="AW201" s="259" t="s">
        <v>53</v>
      </c>
      <c r="AX201" s="260"/>
      <c r="AY201" s="261"/>
    </row>
    <row r="202" spans="1:51" ht="15.75" customHeight="1" thickBot="1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X202" s="16" t="s">
        <v>69</v>
      </c>
      <c r="AA202" s="326"/>
      <c r="AB202" s="119" t="s">
        <v>10</v>
      </c>
      <c r="AC202" s="120" t="s">
        <v>54</v>
      </c>
      <c r="AD202" s="121" t="s">
        <v>20</v>
      </c>
      <c r="AE202" s="122" t="s">
        <v>10</v>
      </c>
      <c r="AF202" s="120" t="s">
        <v>54</v>
      </c>
      <c r="AG202" s="123" t="s">
        <v>20</v>
      </c>
      <c r="AH202" s="122" t="s">
        <v>10</v>
      </c>
      <c r="AI202" s="120" t="s">
        <v>54</v>
      </c>
      <c r="AJ202" s="121" t="s">
        <v>20</v>
      </c>
      <c r="AK202" s="122" t="s">
        <v>10</v>
      </c>
      <c r="AL202" s="120" t="s">
        <v>54</v>
      </c>
      <c r="AM202" s="123" t="s">
        <v>20</v>
      </c>
      <c r="AN202" s="122" t="s">
        <v>10</v>
      </c>
      <c r="AO202" s="120" t="s">
        <v>54</v>
      </c>
      <c r="AP202" s="121" t="s">
        <v>20</v>
      </c>
      <c r="AQ202" s="122" t="s">
        <v>10</v>
      </c>
      <c r="AR202" s="120" t="s">
        <v>54</v>
      </c>
      <c r="AS202" s="123" t="s">
        <v>20</v>
      </c>
      <c r="AT202" s="122" t="s">
        <v>10</v>
      </c>
      <c r="AU202" s="120" t="s">
        <v>54</v>
      </c>
      <c r="AV202" s="121" t="s">
        <v>20</v>
      </c>
      <c r="AW202" s="122" t="s">
        <v>10</v>
      </c>
      <c r="AX202" s="120" t="s">
        <v>54</v>
      </c>
      <c r="AY202" s="123" t="s">
        <v>20</v>
      </c>
    </row>
    <row r="203" spans="1:51" ht="15.75" customHeight="1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AA203" s="253" t="s">
        <v>97</v>
      </c>
      <c r="AB203" s="175">
        <v>1126</v>
      </c>
      <c r="AC203" s="176">
        <v>8.92</v>
      </c>
      <c r="AD203" s="177">
        <v>2.1</v>
      </c>
      <c r="AE203" s="178">
        <v>1123</v>
      </c>
      <c r="AF203" s="176">
        <v>11.62</v>
      </c>
      <c r="AG203" s="177">
        <v>5.25</v>
      </c>
      <c r="AH203" s="179">
        <v>1099</v>
      </c>
      <c r="AI203" s="176">
        <v>26.42</v>
      </c>
      <c r="AJ203" s="177">
        <v>7.47</v>
      </c>
      <c r="AK203" s="180">
        <v>1091</v>
      </c>
      <c r="AL203" s="181">
        <v>27.23</v>
      </c>
      <c r="AM203" s="182">
        <v>5.12</v>
      </c>
      <c r="AN203" s="183">
        <v>1096</v>
      </c>
      <c r="AO203" s="181">
        <v>17.95</v>
      </c>
      <c r="AP203" s="182">
        <v>9.35</v>
      </c>
      <c r="AQ203" s="180">
        <v>1085</v>
      </c>
      <c r="AR203" s="181">
        <v>11.59</v>
      </c>
      <c r="AS203" s="182">
        <v>1.04</v>
      </c>
      <c r="AT203" s="180">
        <v>1100</v>
      </c>
      <c r="AU203" s="181">
        <v>116.02</v>
      </c>
      <c r="AV203" s="182">
        <v>17.05</v>
      </c>
      <c r="AW203" s="183">
        <v>1096</v>
      </c>
      <c r="AX203" s="181">
        <v>8.34</v>
      </c>
      <c r="AY203" s="182">
        <v>3.3</v>
      </c>
    </row>
    <row r="204" spans="1:51" ht="15.75" customHeight="1" thickBo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X204" s="16" t="s">
        <v>70</v>
      </c>
      <c r="AA204" s="254" t="s">
        <v>60</v>
      </c>
      <c r="AB204" s="184">
        <v>1120</v>
      </c>
      <c r="AC204" s="185">
        <v>8.42</v>
      </c>
      <c r="AD204" s="186">
        <v>1.96</v>
      </c>
      <c r="AE204" s="187">
        <v>1125</v>
      </c>
      <c r="AF204" s="185">
        <v>11.07</v>
      </c>
      <c r="AG204" s="186">
        <v>5.1100000000000003</v>
      </c>
      <c r="AH204" s="188">
        <v>1097</v>
      </c>
      <c r="AI204" s="185">
        <v>29.06</v>
      </c>
      <c r="AJ204" s="186">
        <v>7.13</v>
      </c>
      <c r="AK204" s="189">
        <v>1084</v>
      </c>
      <c r="AL204" s="190">
        <v>26.35</v>
      </c>
      <c r="AM204" s="191">
        <v>4.9000000000000004</v>
      </c>
      <c r="AN204" s="192">
        <v>1092</v>
      </c>
      <c r="AO204" s="190">
        <v>15.29</v>
      </c>
      <c r="AP204" s="191">
        <v>6.56</v>
      </c>
      <c r="AQ204" s="189">
        <v>1083</v>
      </c>
      <c r="AR204" s="190">
        <v>11.95</v>
      </c>
      <c r="AS204" s="191">
        <v>1.02</v>
      </c>
      <c r="AT204" s="189">
        <v>1099</v>
      </c>
      <c r="AU204" s="190">
        <v>108.22</v>
      </c>
      <c r="AV204" s="191">
        <v>16.39</v>
      </c>
      <c r="AW204" s="192">
        <v>1094</v>
      </c>
      <c r="AX204" s="190">
        <v>5.69</v>
      </c>
      <c r="AY204" s="191">
        <v>1.94</v>
      </c>
    </row>
    <row r="205" spans="1:51" ht="15.75" customHeight="1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X205" s="16" t="s">
        <v>71</v>
      </c>
      <c r="AA205" s="42" t="s">
        <v>55</v>
      </c>
      <c r="AB205" s="175">
        <v>1124</v>
      </c>
      <c r="AC205" s="176">
        <v>10.47</v>
      </c>
      <c r="AD205" s="177">
        <v>2.5099999999999998</v>
      </c>
      <c r="AE205" s="178">
        <v>1122</v>
      </c>
      <c r="AF205" s="176">
        <v>14.2</v>
      </c>
      <c r="AG205" s="177">
        <v>5.41</v>
      </c>
      <c r="AH205" s="179">
        <v>1097</v>
      </c>
      <c r="AI205" s="176">
        <v>28.41</v>
      </c>
      <c r="AJ205" s="177">
        <v>7</v>
      </c>
      <c r="AK205" s="180">
        <v>1099</v>
      </c>
      <c r="AL205" s="181">
        <v>31.06</v>
      </c>
      <c r="AM205" s="182">
        <v>6.43</v>
      </c>
      <c r="AN205" s="183">
        <v>1124</v>
      </c>
      <c r="AO205" s="181">
        <v>27.26</v>
      </c>
      <c r="AP205" s="182">
        <v>13.76</v>
      </c>
      <c r="AQ205" s="180">
        <v>1096</v>
      </c>
      <c r="AR205" s="181">
        <v>10.69</v>
      </c>
      <c r="AS205" s="182">
        <v>0.87</v>
      </c>
      <c r="AT205" s="180">
        <v>1102</v>
      </c>
      <c r="AU205" s="181">
        <v>126.53</v>
      </c>
      <c r="AV205" s="182">
        <v>18.3</v>
      </c>
      <c r="AW205" s="183">
        <v>1099</v>
      </c>
      <c r="AX205" s="181">
        <v>11.8</v>
      </c>
      <c r="AY205" s="182">
        <v>4.8499999999999996</v>
      </c>
    </row>
    <row r="206" spans="1:51" ht="15.75" customHeight="1" thickBot="1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X206" s="16" t="s">
        <v>72</v>
      </c>
      <c r="AA206" s="41" t="s">
        <v>61</v>
      </c>
      <c r="AB206" s="184">
        <v>1125</v>
      </c>
      <c r="AC206" s="185">
        <v>9.9499999999999993</v>
      </c>
      <c r="AD206" s="186">
        <v>2.35</v>
      </c>
      <c r="AE206" s="187">
        <v>1121</v>
      </c>
      <c r="AF206" s="185">
        <v>13.18</v>
      </c>
      <c r="AG206" s="186">
        <v>5.23</v>
      </c>
      <c r="AH206" s="188">
        <v>1096</v>
      </c>
      <c r="AI206" s="185">
        <v>30.94</v>
      </c>
      <c r="AJ206" s="186">
        <v>7.21</v>
      </c>
      <c r="AK206" s="189">
        <v>1086</v>
      </c>
      <c r="AL206" s="190">
        <v>29.57</v>
      </c>
      <c r="AM206" s="191">
        <v>5.77</v>
      </c>
      <c r="AN206" s="192">
        <v>1111</v>
      </c>
      <c r="AO206" s="190">
        <v>21.3</v>
      </c>
      <c r="AP206" s="191">
        <v>9.0399999999999991</v>
      </c>
      <c r="AQ206" s="189">
        <v>1090</v>
      </c>
      <c r="AR206" s="190">
        <v>11.07</v>
      </c>
      <c r="AS206" s="191">
        <v>0.89</v>
      </c>
      <c r="AT206" s="189">
        <v>1099</v>
      </c>
      <c r="AU206" s="190">
        <v>117.9</v>
      </c>
      <c r="AV206" s="191">
        <v>16.559999999999999</v>
      </c>
      <c r="AW206" s="192">
        <v>1081</v>
      </c>
      <c r="AX206" s="190">
        <v>7.37</v>
      </c>
      <c r="AY206" s="191">
        <v>2.4</v>
      </c>
    </row>
    <row r="207" spans="1:51" ht="15.75" customHeight="1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X207" s="16" t="s">
        <v>73</v>
      </c>
      <c r="AA207" s="253" t="s">
        <v>56</v>
      </c>
      <c r="AB207" s="193">
        <v>1126</v>
      </c>
      <c r="AC207" s="194">
        <v>12.36</v>
      </c>
      <c r="AD207" s="195">
        <v>2.78</v>
      </c>
      <c r="AE207" s="196">
        <v>1126</v>
      </c>
      <c r="AF207" s="194">
        <v>16.190000000000001</v>
      </c>
      <c r="AG207" s="197">
        <v>5.86</v>
      </c>
      <c r="AH207" s="196">
        <v>1089</v>
      </c>
      <c r="AI207" s="194">
        <v>30.41</v>
      </c>
      <c r="AJ207" s="197">
        <v>7.41</v>
      </c>
      <c r="AK207" s="180">
        <v>1099</v>
      </c>
      <c r="AL207" s="181">
        <v>34.520000000000003</v>
      </c>
      <c r="AM207" s="182">
        <v>7.66</v>
      </c>
      <c r="AN207" s="183">
        <v>1125</v>
      </c>
      <c r="AO207" s="181">
        <v>34.85</v>
      </c>
      <c r="AP207" s="182">
        <v>17.12</v>
      </c>
      <c r="AQ207" s="180">
        <v>1115</v>
      </c>
      <c r="AR207" s="181">
        <v>10.19</v>
      </c>
      <c r="AS207" s="182">
        <v>0.93</v>
      </c>
      <c r="AT207" s="180">
        <v>1099</v>
      </c>
      <c r="AU207" s="181">
        <v>135.44</v>
      </c>
      <c r="AV207" s="182">
        <v>18.940000000000001</v>
      </c>
      <c r="AW207" s="183">
        <v>1102</v>
      </c>
      <c r="AX207" s="181">
        <v>15.05</v>
      </c>
      <c r="AY207" s="182">
        <v>5.97</v>
      </c>
    </row>
    <row r="208" spans="1:51" ht="15.75" customHeight="1" thickBot="1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X208" s="16" t="s">
        <v>74</v>
      </c>
      <c r="AA208" s="41" t="s">
        <v>62</v>
      </c>
      <c r="AB208" s="198">
        <v>1124</v>
      </c>
      <c r="AC208" s="199">
        <v>11.65</v>
      </c>
      <c r="AD208" s="200">
        <v>2.63</v>
      </c>
      <c r="AE208" s="201">
        <v>1111</v>
      </c>
      <c r="AF208" s="199">
        <v>16.12</v>
      </c>
      <c r="AG208" s="202">
        <v>5.22</v>
      </c>
      <c r="AH208" s="201">
        <v>1082</v>
      </c>
      <c r="AI208" s="199">
        <v>33.18</v>
      </c>
      <c r="AJ208" s="202">
        <v>7.34</v>
      </c>
      <c r="AK208" s="189">
        <v>1095</v>
      </c>
      <c r="AL208" s="190">
        <v>32.92</v>
      </c>
      <c r="AM208" s="191">
        <v>6.96</v>
      </c>
      <c r="AN208" s="192">
        <v>1111</v>
      </c>
      <c r="AO208" s="190">
        <v>27.59</v>
      </c>
      <c r="AP208" s="191">
        <v>12.47</v>
      </c>
      <c r="AQ208" s="189">
        <v>1099</v>
      </c>
      <c r="AR208" s="190">
        <v>10.43</v>
      </c>
      <c r="AS208" s="191">
        <v>0.9</v>
      </c>
      <c r="AT208" s="189">
        <v>1100</v>
      </c>
      <c r="AU208" s="190">
        <v>128.02000000000001</v>
      </c>
      <c r="AV208" s="191">
        <v>17.489999999999998</v>
      </c>
      <c r="AW208" s="192">
        <v>1072</v>
      </c>
      <c r="AX208" s="190">
        <v>9.4700000000000006</v>
      </c>
      <c r="AY208" s="191">
        <v>3.07</v>
      </c>
    </row>
    <row r="209" spans="1:51" ht="15.75" customHeight="1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X209" s="16" t="s">
        <v>75</v>
      </c>
      <c r="AA209" s="253" t="s">
        <v>57</v>
      </c>
      <c r="AB209" s="193">
        <v>1122</v>
      </c>
      <c r="AC209" s="194">
        <v>14.3</v>
      </c>
      <c r="AD209" s="195">
        <v>3.17</v>
      </c>
      <c r="AE209" s="196">
        <v>1112</v>
      </c>
      <c r="AF209" s="194">
        <v>18.170000000000002</v>
      </c>
      <c r="AG209" s="197">
        <v>5.54</v>
      </c>
      <c r="AH209" s="196">
        <v>1085</v>
      </c>
      <c r="AI209" s="194">
        <v>31.87</v>
      </c>
      <c r="AJ209" s="197">
        <v>7.93</v>
      </c>
      <c r="AK209" s="180">
        <v>1099</v>
      </c>
      <c r="AL209" s="181">
        <v>39.07</v>
      </c>
      <c r="AM209" s="182">
        <v>7.42</v>
      </c>
      <c r="AN209" s="183">
        <v>1121</v>
      </c>
      <c r="AO209" s="181">
        <v>43.71</v>
      </c>
      <c r="AP209" s="182">
        <v>19.489999999999998</v>
      </c>
      <c r="AQ209" s="180">
        <v>1117</v>
      </c>
      <c r="AR209" s="181">
        <v>9.6999999999999993</v>
      </c>
      <c r="AS209" s="182">
        <v>0.85</v>
      </c>
      <c r="AT209" s="180">
        <v>1096</v>
      </c>
      <c r="AU209" s="181">
        <v>145.59</v>
      </c>
      <c r="AV209" s="182">
        <v>18.52</v>
      </c>
      <c r="AW209" s="183">
        <v>1097</v>
      </c>
      <c r="AX209" s="181">
        <v>18.95</v>
      </c>
      <c r="AY209" s="182">
        <v>7.21</v>
      </c>
    </row>
    <row r="210" spans="1:51" ht="15.75" customHeight="1" thickBot="1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AA210" s="41" t="s">
        <v>63</v>
      </c>
      <c r="AB210" s="198">
        <v>1127</v>
      </c>
      <c r="AC210" s="199">
        <v>13.58</v>
      </c>
      <c r="AD210" s="200">
        <v>3.01</v>
      </c>
      <c r="AE210" s="201">
        <v>1107</v>
      </c>
      <c r="AF210" s="199">
        <v>17.100000000000001</v>
      </c>
      <c r="AG210" s="202">
        <v>5.2</v>
      </c>
      <c r="AH210" s="201">
        <v>1095</v>
      </c>
      <c r="AI210" s="199">
        <v>35.17</v>
      </c>
      <c r="AJ210" s="202">
        <v>7.96</v>
      </c>
      <c r="AK210" s="189">
        <v>1095</v>
      </c>
      <c r="AL210" s="190">
        <v>37.08</v>
      </c>
      <c r="AM210" s="191">
        <v>7.06</v>
      </c>
      <c r="AN210" s="192">
        <v>1119</v>
      </c>
      <c r="AO210" s="190">
        <v>33.630000000000003</v>
      </c>
      <c r="AP210" s="191">
        <v>14.89</v>
      </c>
      <c r="AQ210" s="189">
        <v>1117</v>
      </c>
      <c r="AR210" s="190">
        <v>10.039999999999999</v>
      </c>
      <c r="AS210" s="191">
        <v>0.85</v>
      </c>
      <c r="AT210" s="189">
        <v>1087</v>
      </c>
      <c r="AU210" s="190">
        <v>136.04</v>
      </c>
      <c r="AV210" s="191">
        <v>18.39</v>
      </c>
      <c r="AW210" s="192">
        <v>1085</v>
      </c>
      <c r="AX210" s="190">
        <v>11.57</v>
      </c>
      <c r="AY210" s="191">
        <v>3.82</v>
      </c>
    </row>
    <row r="211" spans="1:51" ht="15.75" customHeight="1">
      <c r="X211" s="16" t="s">
        <v>76</v>
      </c>
      <c r="AA211" s="253" t="s">
        <v>58</v>
      </c>
      <c r="AB211" s="193">
        <v>1119</v>
      </c>
      <c r="AC211" s="194">
        <v>16.09</v>
      </c>
      <c r="AD211" s="195">
        <v>3.61</v>
      </c>
      <c r="AE211" s="196">
        <v>1118</v>
      </c>
      <c r="AF211" s="194">
        <v>19.809999999999999</v>
      </c>
      <c r="AG211" s="197">
        <v>5.45</v>
      </c>
      <c r="AH211" s="196">
        <v>1092</v>
      </c>
      <c r="AI211" s="194">
        <v>33.409999999999997</v>
      </c>
      <c r="AJ211" s="197">
        <v>8.36</v>
      </c>
      <c r="AK211" s="180">
        <v>1094</v>
      </c>
      <c r="AL211" s="181">
        <v>42.07</v>
      </c>
      <c r="AM211" s="182">
        <v>7.59</v>
      </c>
      <c r="AN211" s="183">
        <v>1121</v>
      </c>
      <c r="AO211" s="181">
        <v>50.51</v>
      </c>
      <c r="AP211" s="182">
        <v>21.22</v>
      </c>
      <c r="AQ211" s="180">
        <v>1112</v>
      </c>
      <c r="AR211" s="181">
        <v>9.3800000000000008</v>
      </c>
      <c r="AS211" s="182">
        <v>0.92</v>
      </c>
      <c r="AT211" s="180">
        <v>1092</v>
      </c>
      <c r="AU211" s="181">
        <v>154.01</v>
      </c>
      <c r="AV211" s="182">
        <v>20.71</v>
      </c>
      <c r="AW211" s="183">
        <v>1093</v>
      </c>
      <c r="AX211" s="181">
        <v>21.67</v>
      </c>
      <c r="AY211" s="182">
        <v>8.14</v>
      </c>
    </row>
    <row r="212" spans="1:51" ht="15.75" customHeight="1" thickBot="1">
      <c r="X212" s="16" t="s">
        <v>77</v>
      </c>
      <c r="AA212" s="41" t="s">
        <v>64</v>
      </c>
      <c r="AB212" s="198">
        <v>1123</v>
      </c>
      <c r="AC212" s="199">
        <v>15.99</v>
      </c>
      <c r="AD212" s="200">
        <v>3.7</v>
      </c>
      <c r="AE212" s="201">
        <v>1108</v>
      </c>
      <c r="AF212" s="199">
        <v>18.86</v>
      </c>
      <c r="AG212" s="202">
        <v>5.1100000000000003</v>
      </c>
      <c r="AH212" s="201">
        <v>1100</v>
      </c>
      <c r="AI212" s="199">
        <v>38.340000000000003</v>
      </c>
      <c r="AJ212" s="202">
        <v>8.57</v>
      </c>
      <c r="AK212" s="189">
        <v>1103</v>
      </c>
      <c r="AL212" s="190">
        <v>40.380000000000003</v>
      </c>
      <c r="AM212" s="191">
        <v>6.93</v>
      </c>
      <c r="AN212" s="192">
        <v>1124</v>
      </c>
      <c r="AO212" s="190">
        <v>40.01</v>
      </c>
      <c r="AP212" s="191">
        <v>16.399999999999999</v>
      </c>
      <c r="AQ212" s="189">
        <v>1122</v>
      </c>
      <c r="AR212" s="190">
        <v>9.64</v>
      </c>
      <c r="AS212" s="191">
        <v>0.87</v>
      </c>
      <c r="AT212" s="189">
        <v>1100</v>
      </c>
      <c r="AU212" s="190">
        <v>145.38</v>
      </c>
      <c r="AV212" s="191">
        <v>19.89</v>
      </c>
      <c r="AW212" s="192">
        <v>1088</v>
      </c>
      <c r="AX212" s="190">
        <v>13.56</v>
      </c>
      <c r="AY212" s="191">
        <v>4.6100000000000003</v>
      </c>
    </row>
    <row r="213" spans="1:51" ht="15.75" customHeight="1">
      <c r="AA213" s="253" t="s">
        <v>59</v>
      </c>
      <c r="AB213" s="193">
        <v>1126</v>
      </c>
      <c r="AC213" s="194">
        <v>19.309999999999999</v>
      </c>
      <c r="AD213" s="195">
        <v>4.62</v>
      </c>
      <c r="AE213" s="196">
        <v>1116</v>
      </c>
      <c r="AF213" s="194">
        <v>22.45</v>
      </c>
      <c r="AG213" s="197">
        <v>5.55</v>
      </c>
      <c r="AH213" s="196">
        <v>1096</v>
      </c>
      <c r="AI213" s="194">
        <v>36.479999999999997</v>
      </c>
      <c r="AJ213" s="197">
        <v>8.66</v>
      </c>
      <c r="AK213" s="180">
        <v>1095</v>
      </c>
      <c r="AL213" s="181">
        <v>45.91</v>
      </c>
      <c r="AM213" s="182">
        <v>7.25</v>
      </c>
      <c r="AN213" s="183">
        <v>1124</v>
      </c>
      <c r="AO213" s="181">
        <v>59.96</v>
      </c>
      <c r="AP213" s="182">
        <v>22.23</v>
      </c>
      <c r="AQ213" s="180">
        <v>1120</v>
      </c>
      <c r="AR213" s="181">
        <v>8.9</v>
      </c>
      <c r="AS213" s="182">
        <v>0.85</v>
      </c>
      <c r="AT213" s="180">
        <v>1100</v>
      </c>
      <c r="AU213" s="181">
        <v>166.56</v>
      </c>
      <c r="AV213" s="182">
        <v>22.59</v>
      </c>
      <c r="AW213" s="183">
        <v>1101</v>
      </c>
      <c r="AX213" s="181">
        <v>25.67</v>
      </c>
      <c r="AY213" s="182">
        <v>9.4700000000000006</v>
      </c>
    </row>
    <row r="214" spans="1:51" ht="15.75" customHeight="1" thickBot="1">
      <c r="AA214" s="41" t="s">
        <v>65</v>
      </c>
      <c r="AB214" s="198">
        <v>1127</v>
      </c>
      <c r="AC214" s="199">
        <v>19.36</v>
      </c>
      <c r="AD214" s="200">
        <v>4.3099999999999996</v>
      </c>
      <c r="AE214" s="201">
        <v>1121</v>
      </c>
      <c r="AF214" s="199">
        <v>20.149999999999999</v>
      </c>
      <c r="AG214" s="202">
        <v>5.16</v>
      </c>
      <c r="AH214" s="201">
        <v>1096</v>
      </c>
      <c r="AI214" s="199">
        <v>41.21</v>
      </c>
      <c r="AJ214" s="202">
        <v>9.0399999999999991</v>
      </c>
      <c r="AK214" s="189">
        <v>1102</v>
      </c>
      <c r="AL214" s="190">
        <v>42.95</v>
      </c>
      <c r="AM214" s="191">
        <v>6.49</v>
      </c>
      <c r="AN214" s="192">
        <v>1117</v>
      </c>
      <c r="AO214" s="190">
        <v>45.55</v>
      </c>
      <c r="AP214" s="191">
        <v>17.899999999999999</v>
      </c>
      <c r="AQ214" s="189">
        <v>1117</v>
      </c>
      <c r="AR214" s="190">
        <v>9.24</v>
      </c>
      <c r="AS214" s="191">
        <v>0.81</v>
      </c>
      <c r="AT214" s="189">
        <v>1099</v>
      </c>
      <c r="AU214" s="190">
        <v>155.61000000000001</v>
      </c>
      <c r="AV214" s="191">
        <v>21.77</v>
      </c>
      <c r="AW214" s="192">
        <v>1081</v>
      </c>
      <c r="AX214" s="190">
        <v>15.68</v>
      </c>
      <c r="AY214" s="191">
        <v>5.39</v>
      </c>
    </row>
    <row r="215" spans="1:51" ht="15.75" customHeight="1">
      <c r="AE215" s="43"/>
      <c r="AF215" s="44"/>
      <c r="AG215" s="44"/>
    </row>
    <row r="216" spans="1:51" ht="15.75" customHeight="1">
      <c r="AA216" s="50"/>
      <c r="AB216" s="51"/>
      <c r="AC216" s="52"/>
      <c r="AD216" s="52"/>
      <c r="AE216" s="51"/>
      <c r="AF216" s="52"/>
      <c r="AG216" s="52"/>
      <c r="AH216" s="51"/>
      <c r="AI216" s="52"/>
      <c r="AJ216" s="52"/>
      <c r="AK216" s="51"/>
      <c r="AL216" s="52"/>
      <c r="AM216" s="52"/>
      <c r="AN216" s="51"/>
      <c r="AO216" s="52"/>
      <c r="AP216" s="52"/>
      <c r="AQ216" s="51"/>
      <c r="AR216" s="52"/>
      <c r="AS216" s="52"/>
      <c r="AT216" s="51"/>
      <c r="AU216" s="52"/>
      <c r="AV216" s="52"/>
      <c r="AW216" s="51"/>
      <c r="AX216" s="52"/>
      <c r="AY216" s="52"/>
    </row>
    <row r="219" spans="1:51" ht="15.75" customHeight="1">
      <c r="AA219" s="40" t="s">
        <v>151</v>
      </c>
    </row>
    <row r="220" spans="1:51" ht="15.75" customHeight="1" thickBot="1">
      <c r="AA220" s="16" t="s">
        <v>152</v>
      </c>
    </row>
    <row r="221" spans="1:51" ht="15.75" customHeight="1">
      <c r="AA221" s="263" t="s">
        <v>34</v>
      </c>
      <c r="AB221" s="265" t="s">
        <v>46</v>
      </c>
      <c r="AC221" s="260"/>
      <c r="AD221" s="262"/>
      <c r="AE221" s="259" t="s">
        <v>47</v>
      </c>
      <c r="AF221" s="260"/>
      <c r="AG221" s="261"/>
      <c r="AH221" s="259" t="s">
        <v>48</v>
      </c>
      <c r="AI221" s="260"/>
      <c r="AJ221" s="262"/>
      <c r="AK221" s="259" t="s">
        <v>49</v>
      </c>
      <c r="AL221" s="260"/>
      <c r="AM221" s="261"/>
      <c r="AN221" s="256" t="s">
        <v>50</v>
      </c>
      <c r="AO221" s="257"/>
      <c r="AP221" s="258"/>
      <c r="AQ221" s="259" t="s">
        <v>51</v>
      </c>
      <c r="AR221" s="260"/>
      <c r="AS221" s="261"/>
      <c r="AT221" s="259" t="s">
        <v>52</v>
      </c>
      <c r="AU221" s="260"/>
      <c r="AV221" s="262"/>
      <c r="AW221" s="259" t="s">
        <v>53</v>
      </c>
      <c r="AX221" s="260"/>
      <c r="AY221" s="261"/>
    </row>
    <row r="222" spans="1:51" ht="15.75" customHeight="1" thickBot="1">
      <c r="AA222" s="264"/>
      <c r="AB222" s="119" t="s">
        <v>10</v>
      </c>
      <c r="AC222" s="120" t="s">
        <v>54</v>
      </c>
      <c r="AD222" s="121" t="s">
        <v>20</v>
      </c>
      <c r="AE222" s="122" t="s">
        <v>10</v>
      </c>
      <c r="AF222" s="120" t="s">
        <v>54</v>
      </c>
      <c r="AG222" s="123" t="s">
        <v>20</v>
      </c>
      <c r="AH222" s="122" t="s">
        <v>10</v>
      </c>
      <c r="AI222" s="120" t="s">
        <v>54</v>
      </c>
      <c r="AJ222" s="121" t="s">
        <v>20</v>
      </c>
      <c r="AK222" s="122" t="s">
        <v>10</v>
      </c>
      <c r="AL222" s="120" t="s">
        <v>54</v>
      </c>
      <c r="AM222" s="123" t="s">
        <v>20</v>
      </c>
      <c r="AN222" s="122" t="s">
        <v>10</v>
      </c>
      <c r="AO222" s="120" t="s">
        <v>54</v>
      </c>
      <c r="AP222" s="121" t="s">
        <v>20</v>
      </c>
      <c r="AQ222" s="122" t="s">
        <v>10</v>
      </c>
      <c r="AR222" s="120" t="s">
        <v>54</v>
      </c>
      <c r="AS222" s="123" t="s">
        <v>20</v>
      </c>
      <c r="AT222" s="122" t="s">
        <v>10</v>
      </c>
      <c r="AU222" s="120" t="s">
        <v>54</v>
      </c>
      <c r="AV222" s="121" t="s">
        <v>20</v>
      </c>
      <c r="AW222" s="122" t="s">
        <v>10</v>
      </c>
      <c r="AX222" s="120" t="s">
        <v>54</v>
      </c>
      <c r="AY222" s="123" t="s">
        <v>20</v>
      </c>
    </row>
    <row r="223" spans="1:51" ht="15.75" customHeight="1">
      <c r="AA223" s="45" t="s">
        <v>97</v>
      </c>
      <c r="AB223" s="175">
        <v>7711</v>
      </c>
      <c r="AC223" s="176">
        <v>9.0142653352354003</v>
      </c>
      <c r="AD223" s="177">
        <v>2.2481129372466002</v>
      </c>
      <c r="AE223" s="178">
        <v>7579</v>
      </c>
      <c r="AF223" s="176">
        <v>11.724106082597</v>
      </c>
      <c r="AG223" s="177">
        <v>5.1983373539565996</v>
      </c>
      <c r="AH223" s="179">
        <v>7725</v>
      </c>
      <c r="AI223" s="176">
        <v>26.852815533981001</v>
      </c>
      <c r="AJ223" s="177">
        <v>7.3092137258587</v>
      </c>
      <c r="AK223" s="180">
        <v>7702</v>
      </c>
      <c r="AL223" s="181">
        <v>26.431706050376999</v>
      </c>
      <c r="AM223" s="182">
        <v>5.3172019878821004</v>
      </c>
      <c r="AN223" s="183">
        <v>7629</v>
      </c>
      <c r="AO223" s="181">
        <v>17.475160571503</v>
      </c>
      <c r="AP223" s="182">
        <v>9.6786363686751002</v>
      </c>
      <c r="AQ223" s="180">
        <v>7552</v>
      </c>
      <c r="AR223" s="181">
        <v>11.891488347457701</v>
      </c>
      <c r="AS223" s="182">
        <v>1.6519526925572501</v>
      </c>
      <c r="AT223" s="180">
        <v>7711</v>
      </c>
      <c r="AU223" s="181">
        <v>110.39968875632</v>
      </c>
      <c r="AV223" s="182">
        <v>19.349781095337999</v>
      </c>
      <c r="AW223" s="183">
        <v>7712</v>
      </c>
      <c r="AX223" s="181">
        <v>8.2357365145228005</v>
      </c>
      <c r="AY223" s="182">
        <v>3.5761612009033001</v>
      </c>
    </row>
    <row r="224" spans="1:51" ht="15.75" customHeight="1" thickBot="1">
      <c r="AA224" s="46" t="s">
        <v>60</v>
      </c>
      <c r="AB224" s="184">
        <v>7550</v>
      </c>
      <c r="AC224" s="185">
        <v>8.5202649006622995</v>
      </c>
      <c r="AD224" s="186">
        <v>2.0779102206091</v>
      </c>
      <c r="AE224" s="187">
        <v>7528</v>
      </c>
      <c r="AF224" s="185">
        <v>10.908873538789001</v>
      </c>
      <c r="AG224" s="186">
        <v>4.9669491840136004</v>
      </c>
      <c r="AH224" s="188">
        <v>7573</v>
      </c>
      <c r="AI224" s="185">
        <v>28.923940314273999</v>
      </c>
      <c r="AJ224" s="186">
        <v>7.4102500150396997</v>
      </c>
      <c r="AK224" s="189">
        <v>7569</v>
      </c>
      <c r="AL224" s="190">
        <v>25.317611309288001</v>
      </c>
      <c r="AM224" s="191">
        <v>4.7046553573291998</v>
      </c>
      <c r="AN224" s="192">
        <v>7491</v>
      </c>
      <c r="AO224" s="190">
        <v>14.616473101055</v>
      </c>
      <c r="AP224" s="191">
        <v>6.9128576167759004</v>
      </c>
      <c r="AQ224" s="189">
        <v>7438</v>
      </c>
      <c r="AR224" s="190">
        <v>12.2022936273192</v>
      </c>
      <c r="AS224" s="191">
        <v>1.4700497216222399</v>
      </c>
      <c r="AT224" s="189">
        <v>7565</v>
      </c>
      <c r="AU224" s="190">
        <v>102.49134170521999</v>
      </c>
      <c r="AV224" s="191">
        <v>17.259423972874</v>
      </c>
      <c r="AW224" s="192">
        <v>7564</v>
      </c>
      <c r="AX224" s="190">
        <v>5.5137493389741001</v>
      </c>
      <c r="AY224" s="191">
        <v>1.9823887464303001</v>
      </c>
    </row>
    <row r="225" spans="27:51" ht="15.75" customHeight="1">
      <c r="AA225" s="45" t="s">
        <v>55</v>
      </c>
      <c r="AB225" s="175">
        <v>8159</v>
      </c>
      <c r="AC225" s="176">
        <v>10.481799240102999</v>
      </c>
      <c r="AD225" s="177">
        <v>2.5137290880901002</v>
      </c>
      <c r="AE225" s="178">
        <v>8112</v>
      </c>
      <c r="AF225" s="176">
        <v>13.969797830375001</v>
      </c>
      <c r="AG225" s="177">
        <v>5.5982454988437</v>
      </c>
      <c r="AH225" s="179">
        <v>8148</v>
      </c>
      <c r="AI225" s="176">
        <v>28.129847815415001</v>
      </c>
      <c r="AJ225" s="177">
        <v>7.1130779808405</v>
      </c>
      <c r="AK225" s="180">
        <v>8124</v>
      </c>
      <c r="AL225" s="181">
        <v>30.555637616936998</v>
      </c>
      <c r="AM225" s="182">
        <v>6.3658792432464999</v>
      </c>
      <c r="AN225" s="183">
        <v>8095</v>
      </c>
      <c r="AO225" s="181">
        <v>26.600988264361</v>
      </c>
      <c r="AP225" s="182">
        <v>13.441998473697</v>
      </c>
      <c r="AQ225" s="180">
        <v>7989</v>
      </c>
      <c r="AR225" s="181">
        <v>10.945950682188</v>
      </c>
      <c r="AS225" s="182">
        <v>1.3879083624306301</v>
      </c>
      <c r="AT225" s="180">
        <v>8135</v>
      </c>
      <c r="AU225" s="181">
        <v>121.83638598648</v>
      </c>
      <c r="AV225" s="182">
        <v>19.914524842399999</v>
      </c>
      <c r="AW225" s="183">
        <v>8121</v>
      </c>
      <c r="AX225" s="181">
        <v>11.595123753232</v>
      </c>
      <c r="AY225" s="182">
        <v>4.9811314779445004</v>
      </c>
    </row>
    <row r="226" spans="27:51" ht="15.75" customHeight="1" thickBot="1">
      <c r="AA226" s="46" t="s">
        <v>61</v>
      </c>
      <c r="AB226" s="184">
        <v>7819</v>
      </c>
      <c r="AC226" s="185">
        <v>9.8506202839237993</v>
      </c>
      <c r="AD226" s="186">
        <v>2.3002865141157001</v>
      </c>
      <c r="AE226" s="187">
        <v>7779</v>
      </c>
      <c r="AF226" s="185">
        <v>13.092171230235</v>
      </c>
      <c r="AG226" s="186">
        <v>5.2177441339878996</v>
      </c>
      <c r="AH226" s="188">
        <v>7802</v>
      </c>
      <c r="AI226" s="185">
        <v>30.482440399897001</v>
      </c>
      <c r="AJ226" s="186">
        <v>7.3687124124194998</v>
      </c>
      <c r="AK226" s="189">
        <v>7804</v>
      </c>
      <c r="AL226" s="190">
        <v>29.248462327012</v>
      </c>
      <c r="AM226" s="191">
        <v>5.7244294785634002</v>
      </c>
      <c r="AN226" s="192">
        <v>7770</v>
      </c>
      <c r="AO226" s="190">
        <v>20.606435006434999</v>
      </c>
      <c r="AP226" s="191">
        <v>9.2891819780484006</v>
      </c>
      <c r="AQ226" s="189">
        <v>7669</v>
      </c>
      <c r="AR226" s="190">
        <v>11.3235702177598</v>
      </c>
      <c r="AS226" s="191">
        <v>1.2888964967652601</v>
      </c>
      <c r="AT226" s="189">
        <v>7803</v>
      </c>
      <c r="AU226" s="190">
        <v>112.44662309368</v>
      </c>
      <c r="AV226" s="191">
        <v>17.545438568914999</v>
      </c>
      <c r="AW226" s="192">
        <v>7800</v>
      </c>
      <c r="AX226" s="190">
        <v>7.2264102564102997</v>
      </c>
      <c r="AY226" s="191">
        <v>2.5014461642882</v>
      </c>
    </row>
    <row r="227" spans="27:51" ht="15.75" customHeight="1">
      <c r="AA227" s="45" t="s">
        <v>56</v>
      </c>
      <c r="AB227" s="193">
        <v>8379</v>
      </c>
      <c r="AC227" s="194">
        <v>12.314118629908</v>
      </c>
      <c r="AD227" s="195">
        <v>2.8573392612889998</v>
      </c>
      <c r="AE227" s="196">
        <v>8314</v>
      </c>
      <c r="AF227" s="194">
        <v>16.171157084436</v>
      </c>
      <c r="AG227" s="197">
        <v>6.1598991427162</v>
      </c>
      <c r="AH227" s="196">
        <v>8333</v>
      </c>
      <c r="AI227" s="194">
        <v>30.069722788911999</v>
      </c>
      <c r="AJ227" s="197">
        <v>7.7837929646428998</v>
      </c>
      <c r="AK227" s="180">
        <v>8309</v>
      </c>
      <c r="AL227" s="181">
        <v>33.732338428209999</v>
      </c>
      <c r="AM227" s="182">
        <v>8.1083977867585997</v>
      </c>
      <c r="AN227" s="183">
        <v>8281</v>
      </c>
      <c r="AO227" s="181">
        <v>33.802197802198002</v>
      </c>
      <c r="AP227" s="182">
        <v>16.553806281802999</v>
      </c>
      <c r="AQ227" s="180">
        <v>8177</v>
      </c>
      <c r="AR227" s="181">
        <v>10.400611471199699</v>
      </c>
      <c r="AS227" s="182">
        <v>1.3204220078062601</v>
      </c>
      <c r="AT227" s="180">
        <v>8316</v>
      </c>
      <c r="AU227" s="181">
        <v>131.18061568062001</v>
      </c>
      <c r="AV227" s="182">
        <v>20.917110746422001</v>
      </c>
      <c r="AW227" s="183">
        <v>8326</v>
      </c>
      <c r="AX227" s="181">
        <v>15.137160701417001</v>
      </c>
      <c r="AY227" s="182">
        <v>6.3977601418239001</v>
      </c>
    </row>
    <row r="228" spans="27:51" ht="15.75" customHeight="1" thickBot="1">
      <c r="AA228" s="46" t="s">
        <v>62</v>
      </c>
      <c r="AB228" s="198">
        <v>8180</v>
      </c>
      <c r="AC228" s="199">
        <v>11.568215158924</v>
      </c>
      <c r="AD228" s="200">
        <v>2.6656384889505</v>
      </c>
      <c r="AE228" s="201">
        <v>8133</v>
      </c>
      <c r="AF228" s="199">
        <v>15.111398008115</v>
      </c>
      <c r="AG228" s="202">
        <v>5.5588683550402997</v>
      </c>
      <c r="AH228" s="201">
        <v>8154</v>
      </c>
      <c r="AI228" s="199">
        <v>33.092592592593</v>
      </c>
      <c r="AJ228" s="202">
        <v>7.8591417931968</v>
      </c>
      <c r="AK228" s="189">
        <v>8132</v>
      </c>
      <c r="AL228" s="190">
        <v>31.888465322184</v>
      </c>
      <c r="AM228" s="191">
        <v>7.2429749428179004</v>
      </c>
      <c r="AN228" s="192">
        <v>8096</v>
      </c>
      <c r="AO228" s="190">
        <v>25.018774703557</v>
      </c>
      <c r="AP228" s="191">
        <v>11.700055939457</v>
      </c>
      <c r="AQ228" s="189">
        <v>7981</v>
      </c>
      <c r="AR228" s="190">
        <v>10.775266257361199</v>
      </c>
      <c r="AS228" s="191">
        <v>1.25598504808094</v>
      </c>
      <c r="AT228" s="189">
        <v>8137</v>
      </c>
      <c r="AU228" s="190">
        <v>121.71008971365001</v>
      </c>
      <c r="AV228" s="191">
        <v>18.971985186887</v>
      </c>
      <c r="AW228" s="192">
        <v>8136</v>
      </c>
      <c r="AX228" s="190">
        <v>9.1658062930187008</v>
      </c>
      <c r="AY228" s="191">
        <v>3.3109181718728999</v>
      </c>
    </row>
    <row r="229" spans="27:51" ht="15.75" customHeight="1">
      <c r="AA229" s="45" t="s">
        <v>57</v>
      </c>
      <c r="AB229" s="193">
        <v>9110</v>
      </c>
      <c r="AC229" s="194">
        <v>14.031942919867999</v>
      </c>
      <c r="AD229" s="195">
        <v>3.2627079907499001</v>
      </c>
      <c r="AE229" s="196">
        <v>8973</v>
      </c>
      <c r="AF229" s="194">
        <v>17.944500167167998</v>
      </c>
      <c r="AG229" s="197">
        <v>6.0882238079302997</v>
      </c>
      <c r="AH229" s="196">
        <v>9084</v>
      </c>
      <c r="AI229" s="194">
        <v>31.988771466313999</v>
      </c>
      <c r="AJ229" s="197">
        <v>7.9312862530782997</v>
      </c>
      <c r="AK229" s="180">
        <v>9067</v>
      </c>
      <c r="AL229" s="181">
        <v>37.559060328664003</v>
      </c>
      <c r="AM229" s="182">
        <v>7.8135192788004</v>
      </c>
      <c r="AN229" s="183">
        <v>8978</v>
      </c>
      <c r="AO229" s="181">
        <v>39.221096012475002</v>
      </c>
      <c r="AP229" s="182">
        <v>18.620121821891001</v>
      </c>
      <c r="AQ229" s="180">
        <v>8890</v>
      </c>
      <c r="AR229" s="181">
        <v>9.9769471316085507</v>
      </c>
      <c r="AS229" s="182">
        <v>1.20064852657576</v>
      </c>
      <c r="AT229" s="180">
        <v>9062</v>
      </c>
      <c r="AU229" s="181">
        <v>138.85312293091999</v>
      </c>
      <c r="AV229" s="182">
        <v>21.982509292161001</v>
      </c>
      <c r="AW229" s="183">
        <v>9064</v>
      </c>
      <c r="AX229" s="181">
        <v>18.464254192409999</v>
      </c>
      <c r="AY229" s="182">
        <v>7.4785390724163001</v>
      </c>
    </row>
    <row r="230" spans="27:51" ht="15.75" customHeight="1" thickBot="1">
      <c r="AA230" s="46" t="s">
        <v>63</v>
      </c>
      <c r="AB230" s="198">
        <v>8409</v>
      </c>
      <c r="AC230" s="199">
        <v>13.442145320490001</v>
      </c>
      <c r="AD230" s="200">
        <v>3.1532024954722</v>
      </c>
      <c r="AE230" s="201">
        <v>8309</v>
      </c>
      <c r="AF230" s="199">
        <v>17.082320375496</v>
      </c>
      <c r="AG230" s="202">
        <v>5.4921672774822996</v>
      </c>
      <c r="AH230" s="201">
        <v>8399</v>
      </c>
      <c r="AI230" s="199">
        <v>35.621621621621998</v>
      </c>
      <c r="AJ230" s="202">
        <v>8.1272294906859006</v>
      </c>
      <c r="AK230" s="189">
        <v>8381</v>
      </c>
      <c r="AL230" s="190">
        <v>35.811001073858002</v>
      </c>
      <c r="AM230" s="191">
        <v>6.9964074117194004</v>
      </c>
      <c r="AN230" s="192">
        <v>8277</v>
      </c>
      <c r="AO230" s="190">
        <v>29.935000604083999</v>
      </c>
      <c r="AP230" s="191">
        <v>13.530076007978</v>
      </c>
      <c r="AQ230" s="189">
        <v>8222</v>
      </c>
      <c r="AR230" s="190">
        <v>10.278248601313599</v>
      </c>
      <c r="AS230" s="191">
        <v>1.0503819417510201</v>
      </c>
      <c r="AT230" s="189">
        <v>8393</v>
      </c>
      <c r="AU230" s="190">
        <v>130.49541284404</v>
      </c>
      <c r="AV230" s="191">
        <v>20.394196944072998</v>
      </c>
      <c r="AW230" s="192">
        <v>8372</v>
      </c>
      <c r="AX230" s="190">
        <v>11.300167224080001</v>
      </c>
      <c r="AY230" s="191">
        <v>4.1031771310892999</v>
      </c>
    </row>
    <row r="231" spans="27:51" ht="15.75" customHeight="1">
      <c r="AA231" s="45" t="s">
        <v>58</v>
      </c>
      <c r="AB231" s="193">
        <v>8907</v>
      </c>
      <c r="AC231" s="194">
        <v>16.110250364881999</v>
      </c>
      <c r="AD231" s="195">
        <v>3.8349002796867002</v>
      </c>
      <c r="AE231" s="196">
        <v>8805</v>
      </c>
      <c r="AF231" s="194">
        <v>19.371152754116999</v>
      </c>
      <c r="AG231" s="197">
        <v>6.0524463909071997</v>
      </c>
      <c r="AH231" s="196">
        <v>8890</v>
      </c>
      <c r="AI231" s="194">
        <v>33.631946006748997</v>
      </c>
      <c r="AJ231" s="197">
        <v>8.4032932016784994</v>
      </c>
      <c r="AK231" s="180">
        <v>8862</v>
      </c>
      <c r="AL231" s="181">
        <v>41.224328593997001</v>
      </c>
      <c r="AM231" s="182">
        <v>8.0623629745537002</v>
      </c>
      <c r="AN231" s="183">
        <v>8779</v>
      </c>
      <c r="AO231" s="181">
        <v>44.938945210161002</v>
      </c>
      <c r="AP231" s="182">
        <v>20.539253480643001</v>
      </c>
      <c r="AQ231" s="180">
        <v>8689</v>
      </c>
      <c r="AR231" s="181">
        <v>9.6175509264587795</v>
      </c>
      <c r="AS231" s="182">
        <v>1.24274105400733</v>
      </c>
      <c r="AT231" s="180">
        <v>8864</v>
      </c>
      <c r="AU231" s="181">
        <v>147.4455099278</v>
      </c>
      <c r="AV231" s="182">
        <v>23.774898897564999</v>
      </c>
      <c r="AW231" s="183">
        <v>8847</v>
      </c>
      <c r="AX231" s="181">
        <v>21.319317282695</v>
      </c>
      <c r="AY231" s="182">
        <v>8.6033826053312996</v>
      </c>
    </row>
    <row r="232" spans="27:51" ht="15.75" customHeight="1" thickBot="1">
      <c r="AA232" s="46" t="s">
        <v>64</v>
      </c>
      <c r="AB232" s="198">
        <v>8416</v>
      </c>
      <c r="AC232" s="199">
        <v>15.929657794677</v>
      </c>
      <c r="AD232" s="200">
        <v>3.8743846603134999</v>
      </c>
      <c r="AE232" s="201">
        <v>8342</v>
      </c>
      <c r="AF232" s="199">
        <v>18.224526492448</v>
      </c>
      <c r="AG232" s="202">
        <v>5.5618769950356004</v>
      </c>
      <c r="AH232" s="201">
        <v>8407</v>
      </c>
      <c r="AI232" s="199">
        <v>37.963363863447</v>
      </c>
      <c r="AJ232" s="202">
        <v>8.9833345322512006</v>
      </c>
      <c r="AK232" s="189">
        <v>8382</v>
      </c>
      <c r="AL232" s="190">
        <v>39.113934621809001</v>
      </c>
      <c r="AM232" s="191">
        <v>6.9381520591210997</v>
      </c>
      <c r="AN232" s="192">
        <v>8307</v>
      </c>
      <c r="AO232" s="190">
        <v>34.809437823522003</v>
      </c>
      <c r="AP232" s="191">
        <v>15.097975795210999</v>
      </c>
      <c r="AQ232" s="189">
        <v>8199</v>
      </c>
      <c r="AR232" s="190">
        <v>9.8791511159897603</v>
      </c>
      <c r="AS232" s="191">
        <v>1.0675451093963999</v>
      </c>
      <c r="AT232" s="189">
        <v>8374</v>
      </c>
      <c r="AU232" s="190">
        <v>139.24886553618001</v>
      </c>
      <c r="AV232" s="191">
        <v>21.919647851366999</v>
      </c>
      <c r="AW232" s="192">
        <v>8363</v>
      </c>
      <c r="AX232" s="190">
        <v>13.333373191438</v>
      </c>
      <c r="AY232" s="191">
        <v>4.9303029858176002</v>
      </c>
    </row>
    <row r="233" spans="27:51" ht="15.75" customHeight="1">
      <c r="AA233" s="45" t="s">
        <v>59</v>
      </c>
      <c r="AB233" s="193">
        <v>9021</v>
      </c>
      <c r="AC233" s="194">
        <v>19.224143664782002</v>
      </c>
      <c r="AD233" s="195">
        <v>4.9804137610932004</v>
      </c>
      <c r="AE233" s="196">
        <v>8924</v>
      </c>
      <c r="AF233" s="194">
        <v>21.170663379650001</v>
      </c>
      <c r="AG233" s="197">
        <v>6.0480822088955</v>
      </c>
      <c r="AH233" s="196">
        <v>9151</v>
      </c>
      <c r="AI233" s="194">
        <v>36.855982952683</v>
      </c>
      <c r="AJ233" s="197">
        <v>8.9002339868139</v>
      </c>
      <c r="AK233" s="180">
        <v>8956</v>
      </c>
      <c r="AL233" s="181">
        <v>44.568445734702998</v>
      </c>
      <c r="AM233" s="182">
        <v>7.8911710077284001</v>
      </c>
      <c r="AN233" s="183">
        <v>8829</v>
      </c>
      <c r="AO233" s="181">
        <v>52.319855023218999</v>
      </c>
      <c r="AP233" s="182">
        <v>22.641676813618002</v>
      </c>
      <c r="AQ233" s="180">
        <v>8810</v>
      </c>
      <c r="AR233" s="181">
        <v>9.1576992054483295</v>
      </c>
      <c r="AS233" s="182">
        <v>1.10352106059285</v>
      </c>
      <c r="AT233" s="180">
        <v>8958</v>
      </c>
      <c r="AU233" s="181">
        <v>159.48794373743999</v>
      </c>
      <c r="AV233" s="182">
        <v>25.791150692626001</v>
      </c>
      <c r="AW233" s="183">
        <v>8974</v>
      </c>
      <c r="AX233" s="181">
        <v>24.937040338755999</v>
      </c>
      <c r="AY233" s="182">
        <v>9.8379912795394002</v>
      </c>
    </row>
    <row r="234" spans="27:51" ht="15.75" customHeight="1" thickBot="1">
      <c r="AA234" s="46" t="s">
        <v>65</v>
      </c>
      <c r="AB234" s="198">
        <v>8613</v>
      </c>
      <c r="AC234" s="199">
        <v>18.870196215023999</v>
      </c>
      <c r="AD234" s="200">
        <v>4.4325056446523003</v>
      </c>
      <c r="AE234" s="201">
        <v>8547</v>
      </c>
      <c r="AF234" s="199">
        <v>19.219960219960001</v>
      </c>
      <c r="AG234" s="202">
        <v>5.3898830737859997</v>
      </c>
      <c r="AH234" s="201">
        <v>8595</v>
      </c>
      <c r="AI234" s="199">
        <v>40.812914485165997</v>
      </c>
      <c r="AJ234" s="202">
        <v>9.2334245156531001</v>
      </c>
      <c r="AK234" s="189">
        <v>8569</v>
      </c>
      <c r="AL234" s="190">
        <v>41.529816781420998</v>
      </c>
      <c r="AM234" s="191">
        <v>6.9346912708485</v>
      </c>
      <c r="AN234" s="192">
        <v>8417</v>
      </c>
      <c r="AO234" s="190">
        <v>38.850184151123003</v>
      </c>
      <c r="AP234" s="191">
        <v>16.618139405402001</v>
      </c>
      <c r="AQ234" s="189">
        <v>8413</v>
      </c>
      <c r="AR234" s="190">
        <v>9.5212884821110197</v>
      </c>
      <c r="AS234" s="191">
        <v>0.98671978470584998</v>
      </c>
      <c r="AT234" s="189">
        <v>8856</v>
      </c>
      <c r="AU234" s="190">
        <v>148.15006775067999</v>
      </c>
      <c r="AV234" s="191">
        <v>23.410513113107999</v>
      </c>
      <c r="AW234" s="192">
        <v>8556</v>
      </c>
      <c r="AX234" s="190">
        <v>14.92613370734</v>
      </c>
      <c r="AY234" s="191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8" priority="7" stopIfTrue="1">
      <formula>ISERROR($D$7:$K$7)</formula>
    </cfRule>
  </conditionalFormatting>
  <conditionalFormatting sqref="B11:K12">
    <cfRule type="expression" dxfId="7" priority="8" stopIfTrue="1">
      <formula>ISERROR($D$7:$K$7)</formula>
    </cfRule>
  </conditionalFormatting>
  <conditionalFormatting sqref="B15:K15">
    <cfRule type="expression" dxfId="6" priority="13" stopIfTrue="1">
      <formula>ISERROR($D$7:$K$7)</formula>
    </cfRule>
  </conditionalFormatting>
  <conditionalFormatting sqref="D20:K21">
    <cfRule type="expression" dxfId="5" priority="12" stopIfTrue="1">
      <formula>ISERROR($D$20:$K$21)</formula>
    </cfRule>
  </conditionalFormatting>
  <conditionalFormatting sqref="I24:J25 I28:J29">
    <cfRule type="expression" dxfId="4" priority="6" stopIfTrue="1">
      <formula>ISERROR($I$24)</formula>
    </cfRule>
  </conditionalFormatting>
  <conditionalFormatting sqref="J17:K17">
    <cfRule type="expression" dxfId="3" priority="11" stopIfTrue="1">
      <formula>ISERROR($J$17)</formula>
    </cfRule>
  </conditionalFormatting>
  <conditionalFormatting sqref="K24">
    <cfRule type="expression" dxfId="2" priority="10" stopIfTrue="1">
      <formula>iserror+$D$20:$K$20</formula>
    </cfRule>
  </conditionalFormatting>
  <conditionalFormatting sqref="N11:N12 N15">
    <cfRule type="expression" dxfId="1" priority="5" stopIfTrue="1">
      <formula>ISERROR($B$11:$K$11)</formula>
    </cfRule>
  </conditionalFormatting>
  <conditionalFormatting sqref="O20">
    <cfRule type="expression" dxfId="0" priority="9" stopIfTrue="1">
      <formula>ISERROR($D$20:$K$21)</formula>
    </cfRule>
  </conditionalFormatting>
  <dataValidations count="1">
    <dataValidation type="list" allowBlank="1" showInputMessage="1" showErrorMessage="1" sqref="G3" xr:uid="{00000000-0002-0000-0C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BT320"/>
  <sheetViews>
    <sheetView tabSelected="1" zoomScale="90" zoomScaleNormal="90" workbookViewId="0">
      <selection activeCell="Z16" sqref="Z16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25" style="1" customWidth="1"/>
    <col min="49" max="16384" width="9" style="1"/>
  </cols>
  <sheetData>
    <row r="1" spans="1:72" s="85" customFormat="1" ht="22.5" customHeight="1" thickTop="1" thickBot="1">
      <c r="A1" s="84" t="s">
        <v>0</v>
      </c>
      <c r="B1" s="290"/>
      <c r="C1" s="291"/>
    </row>
    <row r="2" spans="1:72" s="89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93</v>
      </c>
      <c r="W2" s="281"/>
      <c r="X2" s="281"/>
      <c r="Y2" s="282"/>
      <c r="Z2" s="280" t="s">
        <v>7</v>
      </c>
      <c r="AA2" s="281"/>
      <c r="AB2" s="281"/>
      <c r="AC2" s="282"/>
      <c r="AD2" s="280" t="s">
        <v>94</v>
      </c>
      <c r="AE2" s="281"/>
      <c r="AF2" s="281"/>
      <c r="AG2" s="282"/>
      <c r="AH2" s="280" t="s">
        <v>95</v>
      </c>
      <c r="AI2" s="281"/>
      <c r="AJ2" s="281"/>
      <c r="AK2" s="282"/>
      <c r="AL2" s="280" t="s">
        <v>96</v>
      </c>
      <c r="AM2" s="281"/>
      <c r="AN2" s="281"/>
      <c r="AO2" s="281"/>
      <c r="AP2" s="86" t="s">
        <v>8</v>
      </c>
      <c r="AQ2" s="87">
        <f>COUNTIF(AQ10:AQ309,"Ａ")</f>
        <v>0</v>
      </c>
      <c r="AR2" s="88" t="s">
        <v>9</v>
      </c>
    </row>
    <row r="3" spans="1:72" s="89" customFormat="1" ht="20.100000000000001" customHeight="1">
      <c r="A3" s="293"/>
      <c r="B3" s="285"/>
      <c r="C3" s="10" t="s">
        <v>10</v>
      </c>
      <c r="D3" s="11">
        <f>COUNT(D10:D309)</f>
        <v>0</v>
      </c>
      <c r="E3" s="90" t="s">
        <v>154</v>
      </c>
      <c r="F3" s="11">
        <f>COUNT(F10:F309)</f>
        <v>0</v>
      </c>
      <c r="G3" s="90" t="s">
        <v>154</v>
      </c>
      <c r="H3" s="11"/>
      <c r="I3" s="90"/>
      <c r="J3" s="11">
        <f>COUNT(J10:J309)</f>
        <v>0</v>
      </c>
      <c r="K3" s="91" t="s">
        <v>156</v>
      </c>
      <c r="L3" s="92" t="s">
        <v>157</v>
      </c>
      <c r="M3" s="93" t="s">
        <v>11</v>
      </c>
      <c r="N3" s="11">
        <f>COUNT(N10:N309)</f>
        <v>0</v>
      </c>
      <c r="O3" s="91" t="s">
        <v>156</v>
      </c>
      <c r="P3" s="92" t="s">
        <v>157</v>
      </c>
      <c r="Q3" s="93" t="s">
        <v>11</v>
      </c>
      <c r="R3" s="11">
        <f>COUNT(R10:R309)</f>
        <v>0</v>
      </c>
      <c r="S3" s="91" t="s">
        <v>156</v>
      </c>
      <c r="T3" s="92" t="s">
        <v>157</v>
      </c>
      <c r="U3" s="93" t="s">
        <v>11</v>
      </c>
      <c r="V3" s="11">
        <f>COUNT(V10:V309)</f>
        <v>0</v>
      </c>
      <c r="W3" s="91" t="s">
        <v>156</v>
      </c>
      <c r="X3" s="92" t="s">
        <v>157</v>
      </c>
      <c r="Y3" s="93" t="s">
        <v>11</v>
      </c>
      <c r="Z3" s="11">
        <f>COUNT(Z10:Z309)</f>
        <v>0</v>
      </c>
      <c r="AA3" s="91" t="s">
        <v>156</v>
      </c>
      <c r="AB3" s="92" t="s">
        <v>157</v>
      </c>
      <c r="AC3" s="93" t="s">
        <v>11</v>
      </c>
      <c r="AD3" s="11">
        <f>COUNT(AD10:AD309)</f>
        <v>0</v>
      </c>
      <c r="AE3" s="91" t="s">
        <v>156</v>
      </c>
      <c r="AF3" s="92" t="s">
        <v>157</v>
      </c>
      <c r="AG3" s="93" t="s">
        <v>11</v>
      </c>
      <c r="AH3" s="11">
        <f>COUNT(AH10:AH309)</f>
        <v>0</v>
      </c>
      <c r="AI3" s="91" t="s">
        <v>156</v>
      </c>
      <c r="AJ3" s="92" t="s">
        <v>157</v>
      </c>
      <c r="AK3" s="93" t="s">
        <v>11</v>
      </c>
      <c r="AL3" s="11">
        <f>COUNT(AL10:AL309)</f>
        <v>0</v>
      </c>
      <c r="AM3" s="91" t="s">
        <v>156</v>
      </c>
      <c r="AN3" s="92" t="s">
        <v>157</v>
      </c>
      <c r="AO3" s="94" t="s">
        <v>11</v>
      </c>
      <c r="AP3" s="95" t="s">
        <v>12</v>
      </c>
      <c r="AQ3" s="96">
        <f>COUNTIF(AQ10:AQ309,"Ｂ")</f>
        <v>0</v>
      </c>
      <c r="AR3" s="97" t="s">
        <v>9</v>
      </c>
    </row>
    <row r="4" spans="1:72" s="89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98">
        <f>AZ50</f>
        <v>116.8</v>
      </c>
      <c r="F4" s="12">
        <f>SUM(F10:F309)</f>
        <v>0</v>
      </c>
      <c r="G4" s="98">
        <f>BD50</f>
        <v>21.7</v>
      </c>
      <c r="H4" s="12"/>
      <c r="I4" s="98"/>
      <c r="J4" s="12">
        <f>SUM(J10:J309)</f>
        <v>0</v>
      </c>
      <c r="K4" s="99" t="s">
        <v>14</v>
      </c>
      <c r="L4" s="100" t="s">
        <v>15</v>
      </c>
      <c r="M4" s="101" t="e">
        <f>IF(J5-K5&gt;0,"↑",IF(J5-K5&lt;0,"↓","±"))</f>
        <v>#VALUE!</v>
      </c>
      <c r="N4" s="12">
        <f>SUM(N10:N309)</f>
        <v>0</v>
      </c>
      <c r="O4" s="99" t="s">
        <v>14</v>
      </c>
      <c r="P4" s="100" t="s">
        <v>15</v>
      </c>
      <c r="Q4" s="101" t="e">
        <f>IF(N5-O5&gt;0,"↑",IF(N5-O5&lt;0,"↓","±"))</f>
        <v>#VALUE!</v>
      </c>
      <c r="R4" s="12">
        <f>SUM(R10:R309)</f>
        <v>0</v>
      </c>
      <c r="S4" s="99" t="s">
        <v>14</v>
      </c>
      <c r="T4" s="100" t="s">
        <v>15</v>
      </c>
      <c r="U4" s="101" t="e">
        <f>IF(R5-S5&gt;0,"↑",IF(R5-S5&lt;0,"↓","±"))</f>
        <v>#VALUE!</v>
      </c>
      <c r="V4" s="12">
        <f>SUM(V10:V309)</f>
        <v>0</v>
      </c>
      <c r="W4" s="99" t="s">
        <v>14</v>
      </c>
      <c r="X4" s="100" t="s">
        <v>15</v>
      </c>
      <c r="Y4" s="101" t="e">
        <f>IF(V5-W5&gt;0,"↑",IF(V5-W5&lt;0,"↓","±"))</f>
        <v>#VALUE!</v>
      </c>
      <c r="Z4" s="12">
        <f>SUM(Z10:Z309)</f>
        <v>0</v>
      </c>
      <c r="AA4" s="99" t="s">
        <v>14</v>
      </c>
      <c r="AB4" s="100" t="s">
        <v>15</v>
      </c>
      <c r="AC4" s="101" t="e">
        <f>IF(Z5-AA5&gt;0,"↑",IF(Z5-AA5&lt;0,"↓","±"))</f>
        <v>#VALUE!</v>
      </c>
      <c r="AD4" s="12">
        <f>SUM(AD10:AD309)</f>
        <v>0</v>
      </c>
      <c r="AE4" s="99" t="s">
        <v>14</v>
      </c>
      <c r="AF4" s="100" t="s">
        <v>15</v>
      </c>
      <c r="AG4" s="101" t="e">
        <f>IF(AD5-AE5&gt;0,"↓",IF(AD5-AE5&lt;0,"↑","±"))</f>
        <v>#VALUE!</v>
      </c>
      <c r="AH4" s="12">
        <f>SUM(AH10:AH309)</f>
        <v>0</v>
      </c>
      <c r="AI4" s="99" t="s">
        <v>14</v>
      </c>
      <c r="AJ4" s="100" t="s">
        <v>15</v>
      </c>
      <c r="AK4" s="101" t="e">
        <f>IF(AH5-AI5&gt;0,"↑",IF(AH5-AI5&lt;0,"↓","±"))</f>
        <v>#VALUE!</v>
      </c>
      <c r="AL4" s="12">
        <f>SUM(AL10:AL309)</f>
        <v>0</v>
      </c>
      <c r="AM4" s="99" t="s">
        <v>14</v>
      </c>
      <c r="AN4" s="100" t="s">
        <v>15</v>
      </c>
      <c r="AO4" s="102" t="e">
        <f>IF(AL5-AM5&gt;0,"↑",IF(AL5-AM5&lt;0,"↓","±"))</f>
        <v>#VALUE!</v>
      </c>
      <c r="AP4" s="95" t="s">
        <v>16</v>
      </c>
      <c r="AQ4" s="96">
        <f>COUNTIF(AQ10:AQ309,"Ｃ")</f>
        <v>0</v>
      </c>
      <c r="AR4" s="97" t="s">
        <v>9</v>
      </c>
    </row>
    <row r="5" spans="1:72" s="89" customFormat="1" ht="20.100000000000001" customHeight="1">
      <c r="A5" s="293"/>
      <c r="B5" s="286"/>
      <c r="C5" s="10" t="s">
        <v>17</v>
      </c>
      <c r="D5" s="103" t="str">
        <f>IF((D3&gt;0),D4/D3,"")</f>
        <v/>
      </c>
      <c r="E5" s="104" t="s">
        <v>155</v>
      </c>
      <c r="F5" s="15" t="str">
        <f>IF((F3&gt;0),F4/F3,"")</f>
        <v/>
      </c>
      <c r="G5" s="104" t="s">
        <v>155</v>
      </c>
      <c r="H5" s="15"/>
      <c r="I5" s="104"/>
      <c r="J5" s="103" t="str">
        <f>IF((J3&gt;0),J4/J3,"")</f>
        <v/>
      </c>
      <c r="K5" s="172">
        <f>AX33</f>
        <v>9.0142653352354003</v>
      </c>
      <c r="L5" s="105">
        <f>AX13</f>
        <v>8.92</v>
      </c>
      <c r="M5" s="106" t="s">
        <v>18</v>
      </c>
      <c r="N5" s="103" t="str">
        <f>IF((N3&gt;0),N4/N3,"")</f>
        <v/>
      </c>
      <c r="O5" s="172">
        <f>BA33</f>
        <v>11.724106082597</v>
      </c>
      <c r="P5" s="105">
        <f>BA13</f>
        <v>11.62</v>
      </c>
      <c r="Q5" s="106" t="s">
        <v>18</v>
      </c>
      <c r="R5" s="103" t="str">
        <f>IF((R3&gt;0),R4/R3,"")</f>
        <v/>
      </c>
      <c r="S5" s="172">
        <f>BD33</f>
        <v>26.852815533981001</v>
      </c>
      <c r="T5" s="105">
        <f>BD13</f>
        <v>26.42</v>
      </c>
      <c r="U5" s="106" t="s">
        <v>18</v>
      </c>
      <c r="V5" s="103" t="str">
        <f>IF((V3&gt;0),V4/V3,"")</f>
        <v/>
      </c>
      <c r="W5" s="172">
        <f>BG33</f>
        <v>26.431706050376999</v>
      </c>
      <c r="X5" s="105">
        <f>BG13</f>
        <v>27.23</v>
      </c>
      <c r="Y5" s="106" t="s">
        <v>18</v>
      </c>
      <c r="Z5" s="103" t="str">
        <f>IF((Z3&gt;0),Z4/Z3,"")</f>
        <v/>
      </c>
      <c r="AA5" s="172">
        <f>BJ33</f>
        <v>17.475160571503</v>
      </c>
      <c r="AB5" s="105">
        <f>BJ13</f>
        <v>17.95</v>
      </c>
      <c r="AC5" s="106" t="s">
        <v>18</v>
      </c>
      <c r="AD5" s="103" t="str">
        <f>IF((AD3&gt;0),AD4/AD3,"")</f>
        <v/>
      </c>
      <c r="AE5" s="172">
        <f>BM33</f>
        <v>11.891488347457701</v>
      </c>
      <c r="AF5" s="105">
        <f>BM13</f>
        <v>11.59</v>
      </c>
      <c r="AG5" s="106" t="s">
        <v>18</v>
      </c>
      <c r="AH5" s="103" t="str">
        <f>IF((AH3&gt;0),AH4/AH3,"")</f>
        <v/>
      </c>
      <c r="AI5" s="174">
        <f>BP33</f>
        <v>110.39968875632</v>
      </c>
      <c r="AJ5" s="105">
        <f>BP13</f>
        <v>116.02</v>
      </c>
      <c r="AK5" s="106" t="s">
        <v>18</v>
      </c>
      <c r="AL5" s="103" t="str">
        <f>IF((AL3&gt;0),AL4/AL3,"")</f>
        <v/>
      </c>
      <c r="AM5" s="172">
        <f>BS33</f>
        <v>8.2357365145228005</v>
      </c>
      <c r="AN5" s="105">
        <f>BS13</f>
        <v>8.34</v>
      </c>
      <c r="AO5" s="107" t="s">
        <v>18</v>
      </c>
      <c r="AP5" s="95" t="s">
        <v>19</v>
      </c>
      <c r="AQ5" s="96">
        <f>COUNTIF(AQ10:AQ309,"Ｄ")</f>
        <v>0</v>
      </c>
      <c r="AR5" s="97" t="s">
        <v>9</v>
      </c>
    </row>
    <row r="6" spans="1:72" s="89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08">
        <f>BA50</f>
        <v>116.6</v>
      </c>
      <c r="F6" s="14" t="str">
        <f>IF((F3&gt;0),STDEV(F10:F309),"")</f>
        <v/>
      </c>
      <c r="G6" s="108">
        <f>BE50</f>
        <v>21.4</v>
      </c>
      <c r="H6" s="14"/>
      <c r="I6" s="108"/>
      <c r="J6" s="14" t="str">
        <f>IF((J3&gt;0),STDEV(J10:J309),"")</f>
        <v/>
      </c>
      <c r="K6" s="173">
        <f>AY33</f>
        <v>2.2481129372466002</v>
      </c>
      <c r="L6" s="109">
        <f>AY13</f>
        <v>2.1</v>
      </c>
      <c r="M6" s="110" t="e">
        <f>IF(J5-L5&gt;0,"↑",IF(J5-L5&lt;0,"↓","±"))</f>
        <v>#VALUE!</v>
      </c>
      <c r="N6" s="14" t="str">
        <f>IF((N3&gt;0),STDEV(N10:N309),"")</f>
        <v/>
      </c>
      <c r="O6" s="173">
        <f>BB33</f>
        <v>5.1983373539565996</v>
      </c>
      <c r="P6" s="109">
        <f>BB13</f>
        <v>5.25</v>
      </c>
      <c r="Q6" s="110" t="e">
        <f>IF(N5-P5&gt;0,"↑",IF(N5-P5&lt;0,"↓","±"))</f>
        <v>#VALUE!</v>
      </c>
      <c r="R6" s="14" t="str">
        <f>IF((R3&gt;0),STDEV(R10:R309),"")</f>
        <v/>
      </c>
      <c r="S6" s="173">
        <f>BE33</f>
        <v>7.3092137258587</v>
      </c>
      <c r="T6" s="109">
        <f>BE13</f>
        <v>7.47</v>
      </c>
      <c r="U6" s="110" t="e">
        <f>IF(R5-T5&gt;0,"↑",IF(R5-T5&lt;0,"↓","±"))</f>
        <v>#VALUE!</v>
      </c>
      <c r="V6" s="14" t="str">
        <f>IF((V3&gt;0),STDEV(V10:V309),"")</f>
        <v/>
      </c>
      <c r="W6" s="171">
        <f>BH33</f>
        <v>5.3172019878821004</v>
      </c>
      <c r="X6" s="109">
        <f>BH13</f>
        <v>5.12</v>
      </c>
      <c r="Y6" s="110" t="e">
        <f>IF(V5-X5&gt;0,"↑",IF(V5-X5&lt;0,"↓","±"))</f>
        <v>#VALUE!</v>
      </c>
      <c r="Z6" s="14" t="str">
        <f>IF((Z3&gt;0),STDEV(Z10:Z309),"")</f>
        <v/>
      </c>
      <c r="AA6" s="173">
        <f>BK33</f>
        <v>9.6786363686751002</v>
      </c>
      <c r="AB6" s="109">
        <f>BK13</f>
        <v>9.35</v>
      </c>
      <c r="AC6" s="110" t="e">
        <f>IF(Z5-AB5&gt;0,"↑",IF(Z5-AB5&lt;0,"↓","±"))</f>
        <v>#VALUE!</v>
      </c>
      <c r="AD6" s="14" t="str">
        <f>IF((AD3&gt;0),STDEV(AD10:AD309),"")</f>
        <v/>
      </c>
      <c r="AE6" s="173">
        <f>BN33</f>
        <v>1.6519526925572501</v>
      </c>
      <c r="AF6" s="109">
        <f>BN13</f>
        <v>1.04</v>
      </c>
      <c r="AG6" s="110" t="e">
        <f>IF(AD5-AF5&gt;0,"↓",IF(AD5-AF5&lt;0,"↑","±"))</f>
        <v>#VALUE!</v>
      </c>
      <c r="AH6" s="14" t="str">
        <f>IF((AH3&gt;0),STDEV(AH10:AH309),"")</f>
        <v/>
      </c>
      <c r="AI6" s="173">
        <f>BQ33</f>
        <v>19.349781095337999</v>
      </c>
      <c r="AJ6" s="109">
        <f>BQ13</f>
        <v>17.05</v>
      </c>
      <c r="AK6" s="110" t="e">
        <f>IF(AH5-AJ5&gt;0,"↑",IF(AH5-AJ5&lt;0,"↓","±"))</f>
        <v>#VALUE!</v>
      </c>
      <c r="AL6" s="14" t="str">
        <f>IF((AL3&gt;0),STDEV(AL10:AL309),"")</f>
        <v/>
      </c>
      <c r="AM6" s="173">
        <f>BT33</f>
        <v>3.5761612009033001</v>
      </c>
      <c r="AN6" s="109">
        <f>BT13</f>
        <v>3.3</v>
      </c>
      <c r="AO6" s="111" t="e">
        <f>IF(AL5-AN5&gt;0,"↑",IF(AL5-AN5&lt;0,"↓","±"))</f>
        <v>#VALUE!</v>
      </c>
      <c r="AP6" s="112" t="s">
        <v>21</v>
      </c>
      <c r="AQ6" s="113">
        <f>COUNTIF(AQ10:AQ309,"Ｅ")</f>
        <v>0</v>
      </c>
      <c r="AR6" s="114" t="s">
        <v>9</v>
      </c>
    </row>
    <row r="7" spans="1:72" s="89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89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  <c r="AV8" s="40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s="89" customFormat="1" ht="15.75" customHeight="1" thickTop="1" thickBot="1">
      <c r="A9" s="115" t="s">
        <v>31</v>
      </c>
      <c r="B9" s="116" t="s">
        <v>32</v>
      </c>
      <c r="C9" s="116" t="s">
        <v>33</v>
      </c>
      <c r="D9" s="117">
        <v>135</v>
      </c>
      <c r="E9" s="118">
        <v>50.3</v>
      </c>
      <c r="F9" s="117">
        <v>30</v>
      </c>
      <c r="G9" s="118">
        <v>52.4</v>
      </c>
      <c r="H9" s="117"/>
      <c r="I9" s="118"/>
      <c r="J9" s="117">
        <v>30</v>
      </c>
      <c r="K9" s="118">
        <v>48.7</v>
      </c>
      <c r="L9" s="117">
        <v>5</v>
      </c>
      <c r="M9" s="117">
        <v>4</v>
      </c>
      <c r="N9" s="117">
        <v>25</v>
      </c>
      <c r="O9" s="118">
        <v>40</v>
      </c>
      <c r="P9" s="117">
        <v>8</v>
      </c>
      <c r="Q9" s="117">
        <v>6</v>
      </c>
      <c r="R9" s="117">
        <v>50</v>
      </c>
      <c r="S9" s="118">
        <v>69.400000000000006</v>
      </c>
      <c r="T9" s="117">
        <v>3</v>
      </c>
      <c r="U9" s="117">
        <v>7</v>
      </c>
      <c r="V9" s="117">
        <v>45</v>
      </c>
      <c r="W9" s="118">
        <v>57.4</v>
      </c>
      <c r="X9" s="117">
        <v>3</v>
      </c>
      <c r="Y9" s="117">
        <v>5</v>
      </c>
      <c r="Z9" s="117">
        <v>15</v>
      </c>
      <c r="AA9" s="118">
        <v>40</v>
      </c>
      <c r="AB9" s="117">
        <v>5</v>
      </c>
      <c r="AC9" s="117">
        <v>4</v>
      </c>
      <c r="AD9" s="117">
        <v>7.8</v>
      </c>
      <c r="AE9" s="118">
        <v>48.6</v>
      </c>
      <c r="AF9" s="117">
        <v>9</v>
      </c>
      <c r="AG9" s="117">
        <v>5</v>
      </c>
      <c r="AH9" s="117">
        <v>256</v>
      </c>
      <c r="AI9" s="118">
        <v>50.6</v>
      </c>
      <c r="AJ9" s="117">
        <v>6</v>
      </c>
      <c r="AK9" s="117">
        <v>9</v>
      </c>
      <c r="AL9" s="117">
        <v>30</v>
      </c>
      <c r="AM9" s="118">
        <v>63.1</v>
      </c>
      <c r="AN9" s="117">
        <v>1</v>
      </c>
      <c r="AO9" s="117">
        <v>7</v>
      </c>
      <c r="AP9" s="117">
        <f>SUM(M9,Q9,U9,Y9,,AC9,AG9,AK9,AO9)</f>
        <v>47</v>
      </c>
      <c r="AQ9" s="268" t="s">
        <v>92</v>
      </c>
      <c r="AR9" s="269"/>
      <c r="AV9" s="234" t="s">
        <v>158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29"/>
      <c r="B10" s="130"/>
      <c r="C10" s="131"/>
      <c r="D10" s="132"/>
      <c r="E10" s="133" t="str">
        <f>IF((D10&lt;&gt;0),((D10-$D$5)*10/STDEVP($D$10:$D$309)+50),"")</f>
        <v/>
      </c>
      <c r="F10" s="132"/>
      <c r="G10" s="133" t="str">
        <f t="shared" ref="G10:G15" si="0">IF((F10&lt;&gt;0),((F10-$F$5)*10/STDEVP($F$10:$F$309)+50),"")</f>
        <v/>
      </c>
      <c r="H10" s="132"/>
      <c r="I10" s="133" t="str">
        <f t="shared" ref="I10:I15" si="1">IF((H10&lt;&gt;0),((H10-$H$5)*10/STDEVP($H$10:$H$309)+50),"")</f>
        <v/>
      </c>
      <c r="J10" s="132"/>
      <c r="K10" s="133" t="str">
        <f t="shared" ref="K10:K15" si="2">IF((J10&lt;&gt;0),((J10-$J$5)*10/STDEVP($J$10:$J$309)+50),"")</f>
        <v/>
      </c>
      <c r="L10" s="134" t="str">
        <f>IF((J10&lt;&gt;0),RANK(J10,$J$10:$J$309),"")</f>
        <v/>
      </c>
      <c r="M10" s="134" t="str">
        <f t="shared" ref="M10:M15" si="3">IF((J10&lt;&gt;0),VLOOKUP(J10,$L$311:$M$320,2),"")</f>
        <v/>
      </c>
      <c r="N10" s="132"/>
      <c r="O10" s="133" t="str">
        <f t="shared" ref="O10:O15" si="4">IF((N10&lt;&gt;0),((N10-$N$5)*10/STDEVP($N$10:$N$309)+50),"")</f>
        <v/>
      </c>
      <c r="P10" s="134" t="str">
        <f>IF((N10&lt;&gt;0),RANK(N10,$N$10:$N$309),"")</f>
        <v/>
      </c>
      <c r="Q10" s="134" t="str">
        <f>IF((N10&lt;&gt;0),VLOOKUP(N10,$P$311:$Q$320,2),"")</f>
        <v/>
      </c>
      <c r="R10" s="132"/>
      <c r="S10" s="133" t="str">
        <f t="shared" ref="S10:S15" si="5">IF((R10&lt;&gt;0),((R10-$R$5)*10/STDEVP($R$10:$R$309)+50),"")</f>
        <v/>
      </c>
      <c r="T10" s="134" t="str">
        <f>IF((R10&lt;&gt;0),RANK(R10,$R$10:$R$309),"")</f>
        <v/>
      </c>
      <c r="U10" s="134" t="str">
        <f>IF((R10&lt;&gt;0),VLOOKUP(R10,$T$311:$U$320,2),"")</f>
        <v/>
      </c>
      <c r="V10" s="132"/>
      <c r="W10" s="133" t="str">
        <f t="shared" ref="W10:W15" si="6">IF((V10&lt;&gt;0),((V10-$V$5)*10/STDEVP($V$10:$V$309)+50),"")</f>
        <v/>
      </c>
      <c r="X10" s="134" t="str">
        <f>IF((V10&lt;&gt;0),RANK(V10,$V$10:$V$309),"")</f>
        <v/>
      </c>
      <c r="Y10" s="134" t="str">
        <f>IF((V10&lt;&gt;0),VLOOKUP(V10,$X$311:$Y$320,2),"")</f>
        <v/>
      </c>
      <c r="Z10" s="132"/>
      <c r="AA10" s="133" t="str">
        <f t="shared" ref="AA10:AA15" si="7">IF((Z10&lt;&gt;0),((Z10-$Z$5)*10/STDEVP($Z$10:$Z$309)+50),"")</f>
        <v/>
      </c>
      <c r="AB10" s="134" t="str">
        <f>IF((Z10&lt;&gt;0),RANK(Z10,$Z$10:$Z$309),"")</f>
        <v/>
      </c>
      <c r="AC10" s="134" t="str">
        <f>IF((Z10&lt;&gt;0),VLOOKUP(Z10,$AB$311:$AC$320,2),"")</f>
        <v/>
      </c>
      <c r="AD10" s="132"/>
      <c r="AE10" s="133" t="str">
        <f t="shared" ref="AE10:AE15" si="8">IF((AD10&lt;&gt;0),((AD10-$AD$5)*(-1)*10/STDEVP($AD$10:$AD$309)+50),"")</f>
        <v/>
      </c>
      <c r="AF10" s="134" t="str">
        <f>IF((AD10&lt;&gt;0),RANK(AE10,$AE$10:$AE$309),"")</f>
        <v/>
      </c>
      <c r="AG10" s="134" t="str">
        <f>IF((AD10&lt;&gt;0),VLOOKUP(AD10,$AF$311:$AG$320,2),"")</f>
        <v/>
      </c>
      <c r="AH10" s="132"/>
      <c r="AI10" s="133" t="str">
        <f t="shared" ref="AI10:AI15" si="9">IF((AH10&lt;&gt;0),((AH10-$AH$5)*10/STDEVP($AH$10:$AH$309)+50),"")</f>
        <v/>
      </c>
      <c r="AJ10" s="134" t="str">
        <f>IF((AH10&lt;&gt;0),RANK(AH10,$AH$10:$AH$309),"")</f>
        <v/>
      </c>
      <c r="AK10" s="134" t="str">
        <f>IF((AH10&lt;&gt;0),VLOOKUP(AH10,$AJ$311:$AK$320,2),"")</f>
        <v/>
      </c>
      <c r="AL10" s="132"/>
      <c r="AM10" s="133" t="str">
        <f t="shared" ref="AM10:AM15" si="10">IF((AL10&lt;&gt;0),((AL10-$AL$5)*10/STDEVP($AL$10:$AL$309)+50),"")</f>
        <v/>
      </c>
      <c r="AN10" s="134" t="str">
        <f>IF((AL10&lt;&gt;0),RANK(AL10,$AL$10:$AL$309),"")</f>
        <v/>
      </c>
      <c r="AO10" s="134" t="str">
        <f>IF((AL10&lt;&gt;0),VLOOKUP(AL10,$AN$311:$AO$320,2),"")</f>
        <v/>
      </c>
      <c r="AP10" s="135">
        <f>SUM(M10,Q10,U10,Y10,,AC10,AG10,AK10,AO10)</f>
        <v>0</v>
      </c>
      <c r="AQ10" s="136" t="str">
        <f>IF(AND(J10&lt;&gt;0,N10&lt;&gt;0,R10&lt;&gt;0,V10&lt;&gt;0,Z10&lt;&gt;0,AD10&lt;&gt;0,AH10&lt;&gt;0,AL10&lt;&gt;0),VLOOKUP(AP10,$AP$311:$AQ$315,2),"")</f>
        <v/>
      </c>
      <c r="AR10" s="136"/>
      <c r="AV10" t="s">
        <v>150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29"/>
      <c r="B11" s="131"/>
      <c r="C11" s="131"/>
      <c r="D11" s="132"/>
      <c r="E11" s="133" t="str">
        <f t="shared" ref="E11:E15" si="11">IF((D11&lt;&gt;0),((D11-$D$5)*10/STDEVP($D$10:$D$309)+50),"")</f>
        <v/>
      </c>
      <c r="F11" s="132"/>
      <c r="G11" s="133" t="str">
        <f t="shared" si="0"/>
        <v/>
      </c>
      <c r="H11" s="132"/>
      <c r="I11" s="133" t="str">
        <f t="shared" si="1"/>
        <v/>
      </c>
      <c r="J11" s="132"/>
      <c r="K11" s="133" t="str">
        <f t="shared" si="2"/>
        <v/>
      </c>
      <c r="L11" s="134" t="str">
        <f t="shared" ref="L11:L15" si="12">IF((J11&lt;&gt;0),RANK(J11,$J$10:$J$309),"")</f>
        <v/>
      </c>
      <c r="M11" s="134" t="str">
        <f t="shared" si="3"/>
        <v/>
      </c>
      <c r="N11" s="132"/>
      <c r="O11" s="133" t="str">
        <f t="shared" si="4"/>
        <v/>
      </c>
      <c r="P11" s="134" t="str">
        <f t="shared" ref="P11:P15" si="13">IF((N11&lt;&gt;0),RANK(N11,$N$10:$N$309),"")</f>
        <v/>
      </c>
      <c r="Q11" s="134" t="str">
        <f t="shared" ref="Q11:Q15" si="14">IF((N11&lt;&gt;0),VLOOKUP(N11,$P$311:$Q$320,2),"")</f>
        <v/>
      </c>
      <c r="R11" s="132"/>
      <c r="S11" s="133" t="str">
        <f t="shared" si="5"/>
        <v/>
      </c>
      <c r="T11" s="134" t="str">
        <f t="shared" ref="T11:T15" si="15">IF((R11&lt;&gt;0),RANK(R11,$R$10:$R$309),"")</f>
        <v/>
      </c>
      <c r="U11" s="134" t="str">
        <f t="shared" ref="U11:U15" si="16">IF((R11&lt;&gt;0),VLOOKUP(R11,$T$311:$U$320,2),"")</f>
        <v/>
      </c>
      <c r="V11" s="132"/>
      <c r="W11" s="133" t="str">
        <f t="shared" si="6"/>
        <v/>
      </c>
      <c r="X11" s="134" t="str">
        <f t="shared" ref="X11:X15" si="17">IF((V11&lt;&gt;0),RANK(V11,$V$10:$V$309),"")</f>
        <v/>
      </c>
      <c r="Y11" s="134" t="str">
        <f t="shared" ref="Y11:Y15" si="18">IF((V11&lt;&gt;0),VLOOKUP(V11,$X$311:$Y$320,2),"")</f>
        <v/>
      </c>
      <c r="Z11" s="132"/>
      <c r="AA11" s="133" t="str">
        <f t="shared" si="7"/>
        <v/>
      </c>
      <c r="AB11" s="134" t="str">
        <f t="shared" ref="AB11:AB15" si="19">IF((Z11&lt;&gt;0),RANK(Z11,$Z$10:$Z$309),"")</f>
        <v/>
      </c>
      <c r="AC11" s="134" t="str">
        <f t="shared" ref="AC11:AC15" si="20">IF((Z11&lt;&gt;0),VLOOKUP(Z11,$AB$311:$AC$320,2),"")</f>
        <v/>
      </c>
      <c r="AD11" s="132"/>
      <c r="AE11" s="133" t="str">
        <f t="shared" si="8"/>
        <v/>
      </c>
      <c r="AF11" s="134" t="str">
        <f t="shared" ref="AF11:AF15" si="21">IF((AD11&lt;&gt;0),RANK(AE11,$AE$10:$AE$309),"")</f>
        <v/>
      </c>
      <c r="AG11" s="134" t="str">
        <f>IF((AD11&lt;&gt;0),VLOOKUP(AD11,$AF$311:$AG$320,2),"")</f>
        <v/>
      </c>
      <c r="AH11" s="132"/>
      <c r="AI11" s="133" t="str">
        <f t="shared" si="9"/>
        <v/>
      </c>
      <c r="AJ11" s="134" t="str">
        <f>IF((AH11&lt;&gt;0),RANK(AH11,$AH$10:$AH$309),"")</f>
        <v/>
      </c>
      <c r="AK11" s="134" t="str">
        <f t="shared" ref="AK11:AK15" si="22">IF((AH11&lt;&gt;0),VLOOKUP(AH11,$AJ$311:$AK$320,2),"")</f>
        <v/>
      </c>
      <c r="AL11" s="132"/>
      <c r="AM11" s="133" t="str">
        <f t="shared" si="10"/>
        <v/>
      </c>
      <c r="AN11" s="134" t="str">
        <f t="shared" ref="AN11:AN15" si="23">IF((AL11&lt;&gt;0),RANK(AL11,$AL$10:$AL$309),"")</f>
        <v/>
      </c>
      <c r="AO11" s="134" t="str">
        <f t="shared" ref="AO11:AO15" si="24">IF((AL11&lt;&gt;0),VLOOKUP(AL11,$AN$311:$AO$320,2),"")</f>
        <v/>
      </c>
      <c r="AP11" s="135">
        <f t="shared" ref="AP11:AP15" si="25">SUM(M11,Q11,U11,Y11,,AC11,AG11,AK11,AO11)</f>
        <v>0</v>
      </c>
      <c r="AQ11" s="137" t="str">
        <f t="shared" ref="AQ11:AQ15" si="26">IF(AND(J11&lt;&gt;0,N11&lt;&gt;0,R11&lt;&gt;0,V11&lt;&gt;0,Z11&lt;&gt;0,AD11&lt;&gt;0,AH11&lt;&gt;0,AL11&lt;&gt;0),VLOOKUP(AP11,$AP$311:$AQ$315,2),"")</f>
        <v/>
      </c>
      <c r="AR11" s="137"/>
      <c r="AV11" s="266" t="s">
        <v>34</v>
      </c>
      <c r="AW11" s="259" t="s">
        <v>46</v>
      </c>
      <c r="AX11" s="260"/>
      <c r="AY11" s="261"/>
      <c r="AZ11" s="259" t="s">
        <v>47</v>
      </c>
      <c r="BA11" s="260"/>
      <c r="BB11" s="261"/>
      <c r="BC11" s="259" t="s">
        <v>48</v>
      </c>
      <c r="BD11" s="260"/>
      <c r="BE11" s="262"/>
      <c r="BF11" s="259" t="s">
        <v>49</v>
      </c>
      <c r="BG11" s="260"/>
      <c r="BH11" s="261"/>
      <c r="BI11" s="256" t="s">
        <v>50</v>
      </c>
      <c r="BJ11" s="257"/>
      <c r="BK11" s="258"/>
      <c r="BL11" s="259" t="s">
        <v>51</v>
      </c>
      <c r="BM11" s="260"/>
      <c r="BN11" s="261"/>
      <c r="BO11" s="259" t="s">
        <v>52</v>
      </c>
      <c r="BP11" s="260"/>
      <c r="BQ11" s="262"/>
      <c r="BR11" s="259" t="s">
        <v>53</v>
      </c>
      <c r="BS11" s="260"/>
      <c r="BT11" s="261"/>
    </row>
    <row r="12" spans="1:72" ht="14.25" thickBot="1">
      <c r="A12" s="129"/>
      <c r="B12" s="131"/>
      <c r="C12" s="131"/>
      <c r="D12" s="132"/>
      <c r="E12" s="133" t="str">
        <f t="shared" si="11"/>
        <v/>
      </c>
      <c r="F12" s="132"/>
      <c r="G12" s="133" t="str">
        <f t="shared" si="0"/>
        <v/>
      </c>
      <c r="H12" s="132"/>
      <c r="I12" s="133" t="str">
        <f t="shared" si="1"/>
        <v/>
      </c>
      <c r="J12" s="132"/>
      <c r="K12" s="133" t="str">
        <f t="shared" si="2"/>
        <v/>
      </c>
      <c r="L12" s="134" t="str">
        <f t="shared" si="12"/>
        <v/>
      </c>
      <c r="M12" s="134" t="str">
        <f t="shared" si="3"/>
        <v/>
      </c>
      <c r="N12" s="132"/>
      <c r="O12" s="133" t="str">
        <f t="shared" si="4"/>
        <v/>
      </c>
      <c r="P12" s="134" t="str">
        <f t="shared" si="13"/>
        <v/>
      </c>
      <c r="Q12" s="134" t="str">
        <f t="shared" si="14"/>
        <v/>
      </c>
      <c r="R12" s="132"/>
      <c r="S12" s="133" t="str">
        <f t="shared" si="5"/>
        <v/>
      </c>
      <c r="T12" s="134" t="str">
        <f t="shared" si="15"/>
        <v/>
      </c>
      <c r="U12" s="134" t="str">
        <f t="shared" si="16"/>
        <v/>
      </c>
      <c r="V12" s="132"/>
      <c r="W12" s="133" t="str">
        <f t="shared" si="6"/>
        <v/>
      </c>
      <c r="X12" s="134" t="str">
        <f t="shared" si="17"/>
        <v/>
      </c>
      <c r="Y12" s="134" t="str">
        <f t="shared" si="18"/>
        <v/>
      </c>
      <c r="Z12" s="132"/>
      <c r="AA12" s="133" t="str">
        <f t="shared" si="7"/>
        <v/>
      </c>
      <c r="AB12" s="134" t="str">
        <f t="shared" si="19"/>
        <v/>
      </c>
      <c r="AC12" s="134" t="str">
        <f t="shared" si="20"/>
        <v/>
      </c>
      <c r="AD12" s="132"/>
      <c r="AE12" s="133" t="str">
        <f t="shared" si="8"/>
        <v/>
      </c>
      <c r="AF12" s="134" t="str">
        <f t="shared" si="21"/>
        <v/>
      </c>
      <c r="AG12" s="134" t="str">
        <f t="shared" ref="AG12:AG15" si="27">IF((AD12&lt;&gt;0),VLOOKUP(AD12,$AF$311:$AG$320,2),"")</f>
        <v/>
      </c>
      <c r="AH12" s="132"/>
      <c r="AI12" s="133" t="str">
        <f t="shared" si="9"/>
        <v/>
      </c>
      <c r="AJ12" s="134" t="str">
        <f t="shared" ref="AJ12:AJ15" si="28">IF((AH12&lt;&gt;0),RANK(AH12,$AH$10:$AH$309),"")</f>
        <v/>
      </c>
      <c r="AK12" s="134" t="str">
        <f t="shared" si="22"/>
        <v/>
      </c>
      <c r="AL12" s="132"/>
      <c r="AM12" s="133" t="str">
        <f t="shared" si="10"/>
        <v/>
      </c>
      <c r="AN12" s="134" t="str">
        <f t="shared" si="23"/>
        <v/>
      </c>
      <c r="AO12" s="134" t="str">
        <f t="shared" si="24"/>
        <v/>
      </c>
      <c r="AP12" s="135">
        <f t="shared" si="25"/>
        <v>0</v>
      </c>
      <c r="AQ12" s="137" t="str">
        <f t="shared" si="26"/>
        <v/>
      </c>
      <c r="AR12" s="137"/>
      <c r="AV12" s="267"/>
      <c r="AW12" s="122" t="s">
        <v>10</v>
      </c>
      <c r="AX12" s="120" t="s">
        <v>54</v>
      </c>
      <c r="AY12" s="123" t="s">
        <v>20</v>
      </c>
      <c r="AZ12" s="122" t="s">
        <v>10</v>
      </c>
      <c r="BA12" s="120" t="s">
        <v>54</v>
      </c>
      <c r="BB12" s="123" t="s">
        <v>20</v>
      </c>
      <c r="BC12" s="122" t="s">
        <v>10</v>
      </c>
      <c r="BD12" s="120" t="s">
        <v>54</v>
      </c>
      <c r="BE12" s="121" t="s">
        <v>20</v>
      </c>
      <c r="BF12" s="122" t="s">
        <v>10</v>
      </c>
      <c r="BG12" s="120" t="s">
        <v>54</v>
      </c>
      <c r="BH12" s="123" t="s">
        <v>20</v>
      </c>
      <c r="BI12" s="122" t="s">
        <v>10</v>
      </c>
      <c r="BJ12" s="120" t="s">
        <v>54</v>
      </c>
      <c r="BK12" s="121" t="s">
        <v>20</v>
      </c>
      <c r="BL12" s="122" t="s">
        <v>10</v>
      </c>
      <c r="BM12" s="120" t="s">
        <v>54</v>
      </c>
      <c r="BN12" s="123" t="s">
        <v>20</v>
      </c>
      <c r="BO12" s="122" t="s">
        <v>10</v>
      </c>
      <c r="BP12" s="120" t="s">
        <v>54</v>
      </c>
      <c r="BQ12" s="121" t="s">
        <v>20</v>
      </c>
      <c r="BR12" s="122" t="s">
        <v>10</v>
      </c>
      <c r="BS12" s="120" t="s">
        <v>54</v>
      </c>
      <c r="BT12" s="123" t="s">
        <v>20</v>
      </c>
    </row>
    <row r="13" spans="1:72">
      <c r="A13" s="129"/>
      <c r="B13" s="131"/>
      <c r="C13" s="131"/>
      <c r="D13" s="132"/>
      <c r="E13" s="133" t="str">
        <f t="shared" si="11"/>
        <v/>
      </c>
      <c r="F13" s="132"/>
      <c r="G13" s="133" t="str">
        <f t="shared" si="0"/>
        <v/>
      </c>
      <c r="H13" s="132"/>
      <c r="I13" s="133" t="str">
        <f t="shared" si="1"/>
        <v/>
      </c>
      <c r="J13" s="132"/>
      <c r="K13" s="133" t="str">
        <f t="shared" si="2"/>
        <v/>
      </c>
      <c r="L13" s="134" t="str">
        <f t="shared" si="12"/>
        <v/>
      </c>
      <c r="M13" s="134" t="str">
        <f t="shared" si="3"/>
        <v/>
      </c>
      <c r="N13" s="132"/>
      <c r="O13" s="133" t="str">
        <f t="shared" si="4"/>
        <v/>
      </c>
      <c r="P13" s="134" t="str">
        <f t="shared" si="13"/>
        <v/>
      </c>
      <c r="Q13" s="134" t="str">
        <f t="shared" si="14"/>
        <v/>
      </c>
      <c r="R13" s="132"/>
      <c r="S13" s="133" t="str">
        <f t="shared" si="5"/>
        <v/>
      </c>
      <c r="T13" s="134" t="str">
        <f t="shared" si="15"/>
        <v/>
      </c>
      <c r="U13" s="134" t="str">
        <f t="shared" si="16"/>
        <v/>
      </c>
      <c r="V13" s="132"/>
      <c r="W13" s="133" t="str">
        <f t="shared" si="6"/>
        <v/>
      </c>
      <c r="X13" s="134" t="str">
        <f t="shared" si="17"/>
        <v/>
      </c>
      <c r="Y13" s="134" t="str">
        <f t="shared" si="18"/>
        <v/>
      </c>
      <c r="Z13" s="132"/>
      <c r="AA13" s="133" t="str">
        <f t="shared" si="7"/>
        <v/>
      </c>
      <c r="AB13" s="134" t="str">
        <f t="shared" si="19"/>
        <v/>
      </c>
      <c r="AC13" s="134" t="str">
        <f t="shared" si="20"/>
        <v/>
      </c>
      <c r="AD13" s="132"/>
      <c r="AE13" s="133" t="str">
        <f t="shared" si="8"/>
        <v/>
      </c>
      <c r="AF13" s="134" t="str">
        <f t="shared" si="21"/>
        <v/>
      </c>
      <c r="AG13" s="134" t="str">
        <f t="shared" si="27"/>
        <v/>
      </c>
      <c r="AH13" s="132"/>
      <c r="AI13" s="133" t="str">
        <f t="shared" si="9"/>
        <v/>
      </c>
      <c r="AJ13" s="134" t="str">
        <f t="shared" si="28"/>
        <v/>
      </c>
      <c r="AK13" s="134" t="str">
        <f t="shared" si="22"/>
        <v/>
      </c>
      <c r="AL13" s="132"/>
      <c r="AM13" s="133" t="str">
        <f t="shared" si="10"/>
        <v/>
      </c>
      <c r="AN13" s="134" t="str">
        <f t="shared" si="23"/>
        <v/>
      </c>
      <c r="AO13" s="134" t="str">
        <f t="shared" si="24"/>
        <v/>
      </c>
      <c r="AP13" s="135">
        <f t="shared" si="25"/>
        <v>0</v>
      </c>
      <c r="AQ13" s="137" t="str">
        <f t="shared" si="26"/>
        <v/>
      </c>
      <c r="AR13" s="137"/>
      <c r="AV13" s="235" t="s">
        <v>97</v>
      </c>
      <c r="AW13" s="236">
        <v>1126</v>
      </c>
      <c r="AX13" s="237">
        <v>8.92</v>
      </c>
      <c r="AY13" s="238">
        <v>2.1</v>
      </c>
      <c r="AZ13" s="239">
        <v>1123</v>
      </c>
      <c r="BA13" s="237">
        <v>11.62</v>
      </c>
      <c r="BB13" s="238">
        <v>5.25</v>
      </c>
      <c r="BC13" s="236">
        <v>1099</v>
      </c>
      <c r="BD13" s="237">
        <v>26.42</v>
      </c>
      <c r="BE13" s="238">
        <v>7.47</v>
      </c>
      <c r="BF13" s="236">
        <v>1091</v>
      </c>
      <c r="BG13" s="237">
        <v>27.23</v>
      </c>
      <c r="BH13" s="238">
        <v>5.12</v>
      </c>
      <c r="BI13" s="239">
        <v>1096</v>
      </c>
      <c r="BJ13" s="237">
        <v>17.95</v>
      </c>
      <c r="BK13" s="238">
        <v>9.35</v>
      </c>
      <c r="BL13" s="236">
        <v>1085</v>
      </c>
      <c r="BM13" s="237">
        <v>11.59</v>
      </c>
      <c r="BN13" s="238">
        <v>1.04</v>
      </c>
      <c r="BO13" s="236">
        <v>1100</v>
      </c>
      <c r="BP13" s="237">
        <v>116.02</v>
      </c>
      <c r="BQ13" s="238">
        <v>17.05</v>
      </c>
      <c r="BR13" s="239">
        <v>1096</v>
      </c>
      <c r="BS13" s="237">
        <v>8.34</v>
      </c>
      <c r="BT13" s="238">
        <v>3.3</v>
      </c>
    </row>
    <row r="14" spans="1:72" ht="14.25" thickBot="1">
      <c r="A14" s="129"/>
      <c r="B14" s="131"/>
      <c r="C14" s="131"/>
      <c r="D14" s="132"/>
      <c r="E14" s="133" t="str">
        <f t="shared" si="11"/>
        <v/>
      </c>
      <c r="F14" s="132"/>
      <c r="G14" s="133" t="str">
        <f t="shared" si="0"/>
        <v/>
      </c>
      <c r="H14" s="132"/>
      <c r="I14" s="133" t="str">
        <f t="shared" si="1"/>
        <v/>
      </c>
      <c r="J14" s="132"/>
      <c r="K14" s="133" t="str">
        <f t="shared" si="2"/>
        <v/>
      </c>
      <c r="L14" s="134" t="str">
        <f t="shared" si="12"/>
        <v/>
      </c>
      <c r="M14" s="134" t="str">
        <f t="shared" si="3"/>
        <v/>
      </c>
      <c r="N14" s="132"/>
      <c r="O14" s="133" t="str">
        <f t="shared" si="4"/>
        <v/>
      </c>
      <c r="P14" s="134" t="str">
        <f t="shared" si="13"/>
        <v/>
      </c>
      <c r="Q14" s="134" t="str">
        <f t="shared" si="14"/>
        <v/>
      </c>
      <c r="R14" s="132"/>
      <c r="S14" s="133" t="str">
        <f t="shared" si="5"/>
        <v/>
      </c>
      <c r="T14" s="134" t="str">
        <f t="shared" si="15"/>
        <v/>
      </c>
      <c r="U14" s="134" t="str">
        <f t="shared" si="16"/>
        <v/>
      </c>
      <c r="V14" s="132"/>
      <c r="W14" s="133" t="str">
        <f t="shared" si="6"/>
        <v/>
      </c>
      <c r="X14" s="134" t="str">
        <f t="shared" si="17"/>
        <v/>
      </c>
      <c r="Y14" s="134" t="str">
        <f t="shared" si="18"/>
        <v/>
      </c>
      <c r="Z14" s="132"/>
      <c r="AA14" s="133" t="str">
        <f t="shared" si="7"/>
        <v/>
      </c>
      <c r="AB14" s="134" t="str">
        <f t="shared" si="19"/>
        <v/>
      </c>
      <c r="AC14" s="134" t="str">
        <f t="shared" si="20"/>
        <v/>
      </c>
      <c r="AD14" s="132"/>
      <c r="AE14" s="133" t="str">
        <f t="shared" si="8"/>
        <v/>
      </c>
      <c r="AF14" s="134" t="str">
        <f t="shared" si="21"/>
        <v/>
      </c>
      <c r="AG14" s="134" t="str">
        <f t="shared" si="27"/>
        <v/>
      </c>
      <c r="AH14" s="132"/>
      <c r="AI14" s="133" t="str">
        <f t="shared" si="9"/>
        <v/>
      </c>
      <c r="AJ14" s="134" t="str">
        <f t="shared" si="28"/>
        <v/>
      </c>
      <c r="AK14" s="134" t="str">
        <f t="shared" si="22"/>
        <v/>
      </c>
      <c r="AL14" s="132"/>
      <c r="AM14" s="133" t="str">
        <f t="shared" si="10"/>
        <v/>
      </c>
      <c r="AN14" s="134" t="str">
        <f t="shared" si="23"/>
        <v/>
      </c>
      <c r="AO14" s="134" t="str">
        <f t="shared" si="24"/>
        <v/>
      </c>
      <c r="AP14" s="135">
        <f t="shared" si="25"/>
        <v>0</v>
      </c>
      <c r="AQ14" s="137" t="str">
        <f t="shared" si="26"/>
        <v/>
      </c>
      <c r="AR14" s="137"/>
      <c r="AV14" s="240" t="s">
        <v>60</v>
      </c>
      <c r="AW14" s="241">
        <v>1120</v>
      </c>
      <c r="AX14" s="242">
        <v>8.42</v>
      </c>
      <c r="AY14" s="243">
        <v>1.96</v>
      </c>
      <c r="AZ14" s="244">
        <v>1125</v>
      </c>
      <c r="BA14" s="242">
        <v>11.07</v>
      </c>
      <c r="BB14" s="243">
        <v>5.1100000000000003</v>
      </c>
      <c r="BC14" s="241">
        <v>1097</v>
      </c>
      <c r="BD14" s="242">
        <v>29.06</v>
      </c>
      <c r="BE14" s="243">
        <v>7.13</v>
      </c>
      <c r="BF14" s="241">
        <v>1084</v>
      </c>
      <c r="BG14" s="242">
        <v>26.35</v>
      </c>
      <c r="BH14" s="243">
        <v>4.9000000000000004</v>
      </c>
      <c r="BI14" s="244">
        <v>1092</v>
      </c>
      <c r="BJ14" s="242">
        <v>15.29</v>
      </c>
      <c r="BK14" s="243">
        <v>6.56</v>
      </c>
      <c r="BL14" s="241">
        <v>1083</v>
      </c>
      <c r="BM14" s="242">
        <v>11.95</v>
      </c>
      <c r="BN14" s="243">
        <v>1.02</v>
      </c>
      <c r="BO14" s="241">
        <v>1099</v>
      </c>
      <c r="BP14" s="242">
        <v>108.22</v>
      </c>
      <c r="BQ14" s="243">
        <v>16.39</v>
      </c>
      <c r="BR14" s="244">
        <v>1094</v>
      </c>
      <c r="BS14" s="242">
        <v>5.69</v>
      </c>
      <c r="BT14" s="243">
        <v>1.94</v>
      </c>
    </row>
    <row r="15" spans="1:72">
      <c r="A15" s="129"/>
      <c r="B15" s="131"/>
      <c r="C15" s="131"/>
      <c r="D15" s="132"/>
      <c r="E15" s="133" t="str">
        <f t="shared" si="11"/>
        <v/>
      </c>
      <c r="F15" s="132"/>
      <c r="G15" s="133" t="str">
        <f t="shared" si="0"/>
        <v/>
      </c>
      <c r="H15" s="132"/>
      <c r="I15" s="133" t="str">
        <f t="shared" si="1"/>
        <v/>
      </c>
      <c r="J15" s="132"/>
      <c r="K15" s="133" t="str">
        <f t="shared" si="2"/>
        <v/>
      </c>
      <c r="L15" s="134" t="str">
        <f t="shared" si="12"/>
        <v/>
      </c>
      <c r="M15" s="134" t="str">
        <f t="shared" si="3"/>
        <v/>
      </c>
      <c r="N15" s="132"/>
      <c r="O15" s="133" t="str">
        <f t="shared" si="4"/>
        <v/>
      </c>
      <c r="P15" s="134" t="str">
        <f t="shared" si="13"/>
        <v/>
      </c>
      <c r="Q15" s="134" t="str">
        <f t="shared" si="14"/>
        <v/>
      </c>
      <c r="R15" s="132"/>
      <c r="S15" s="133" t="str">
        <f t="shared" si="5"/>
        <v/>
      </c>
      <c r="T15" s="134" t="str">
        <f t="shared" si="15"/>
        <v/>
      </c>
      <c r="U15" s="134" t="str">
        <f t="shared" si="16"/>
        <v/>
      </c>
      <c r="V15" s="132"/>
      <c r="W15" s="133" t="str">
        <f t="shared" si="6"/>
        <v/>
      </c>
      <c r="X15" s="134" t="str">
        <f t="shared" si="17"/>
        <v/>
      </c>
      <c r="Y15" s="134" t="str">
        <f t="shared" si="18"/>
        <v/>
      </c>
      <c r="Z15" s="132"/>
      <c r="AA15" s="133" t="str">
        <f t="shared" si="7"/>
        <v/>
      </c>
      <c r="AB15" s="134" t="str">
        <f t="shared" si="19"/>
        <v/>
      </c>
      <c r="AC15" s="134" t="str">
        <f t="shared" si="20"/>
        <v/>
      </c>
      <c r="AD15" s="132"/>
      <c r="AE15" s="133" t="str">
        <f t="shared" si="8"/>
        <v/>
      </c>
      <c r="AF15" s="134" t="str">
        <f t="shared" si="21"/>
        <v/>
      </c>
      <c r="AG15" s="134" t="str">
        <f t="shared" si="27"/>
        <v/>
      </c>
      <c r="AH15" s="132"/>
      <c r="AI15" s="133" t="str">
        <f t="shared" si="9"/>
        <v/>
      </c>
      <c r="AJ15" s="134" t="str">
        <f t="shared" si="28"/>
        <v/>
      </c>
      <c r="AK15" s="134" t="str">
        <f t="shared" si="22"/>
        <v/>
      </c>
      <c r="AL15" s="132"/>
      <c r="AM15" s="133" t="str">
        <f t="shared" si="10"/>
        <v/>
      </c>
      <c r="AN15" s="134" t="str">
        <f t="shared" si="23"/>
        <v/>
      </c>
      <c r="AO15" s="134" t="str">
        <f t="shared" si="24"/>
        <v/>
      </c>
      <c r="AP15" s="135">
        <f t="shared" si="25"/>
        <v>0</v>
      </c>
      <c r="AQ15" s="137" t="str">
        <f t="shared" si="26"/>
        <v/>
      </c>
      <c r="AR15" s="137"/>
      <c r="AV15" s="245" t="s">
        <v>55</v>
      </c>
      <c r="AW15" s="236">
        <v>1124</v>
      </c>
      <c r="AX15" s="237">
        <v>10.47</v>
      </c>
      <c r="AY15" s="238">
        <v>2.5099999999999998</v>
      </c>
      <c r="AZ15" s="239">
        <v>1122</v>
      </c>
      <c r="BA15" s="237">
        <v>14.2</v>
      </c>
      <c r="BB15" s="238">
        <v>5.41</v>
      </c>
      <c r="BC15" s="236">
        <v>1097</v>
      </c>
      <c r="BD15" s="237">
        <v>28.41</v>
      </c>
      <c r="BE15" s="238">
        <v>7</v>
      </c>
      <c r="BF15" s="236">
        <v>1099</v>
      </c>
      <c r="BG15" s="237">
        <v>31.06</v>
      </c>
      <c r="BH15" s="238">
        <v>6.43</v>
      </c>
      <c r="BI15" s="239">
        <v>1124</v>
      </c>
      <c r="BJ15" s="237">
        <v>27.26</v>
      </c>
      <c r="BK15" s="238">
        <v>13.76</v>
      </c>
      <c r="BL15" s="236">
        <v>1096</v>
      </c>
      <c r="BM15" s="237">
        <v>10.69</v>
      </c>
      <c r="BN15" s="238">
        <v>0.87</v>
      </c>
      <c r="BO15" s="236">
        <v>1102</v>
      </c>
      <c r="BP15" s="237">
        <v>126.53</v>
      </c>
      <c r="BQ15" s="238">
        <v>18.3</v>
      </c>
      <c r="BR15" s="239">
        <v>1099</v>
      </c>
      <c r="BS15" s="237">
        <v>11.8</v>
      </c>
      <c r="BT15" s="238">
        <v>4.8499999999999996</v>
      </c>
    </row>
    <row r="16" spans="1:72" ht="21.75" thickBot="1">
      <c r="A16" s="38"/>
      <c r="B16" s="60" ph="1"/>
      <c r="C16" s="39"/>
      <c r="D16" s="4"/>
      <c r="E16" s="133" t="str">
        <f t="shared" ref="E16:E73" si="29">IF((D16&lt;&gt;0),((D16-$D$5)*10/STDEVP($D$10:$D$309)+50),"")</f>
        <v/>
      </c>
      <c r="F16" s="4"/>
      <c r="G16" s="133" t="str">
        <f t="shared" ref="G16:G73" si="30">IF((F16&lt;&gt;0),((F16-$F$5)*10/STDEVP($F$10:$F$309)+50),"")</f>
        <v/>
      </c>
      <c r="H16" s="4"/>
      <c r="I16" s="133" t="str">
        <f t="shared" ref="I16:I73" si="31">IF((H16&lt;&gt;0),((H16-$H$5)*10/STDEVP($H$10:$H$309)+50),"")</f>
        <v/>
      </c>
      <c r="J16" s="4"/>
      <c r="K16" s="133" t="str">
        <f t="shared" ref="K16:K76" si="32">IF((J16&lt;&gt;0),((J16-$J$5)*10/STDEVP($J$10:$J$309)+50),"")</f>
        <v/>
      </c>
      <c r="L16" s="134" t="str">
        <f t="shared" ref="L16:L76" si="33">IF((J16&lt;&gt;0),RANK(J16,$J$10:$J$309),"")</f>
        <v/>
      </c>
      <c r="M16" s="134" t="str">
        <f t="shared" ref="M16:M76" si="34">IF((J16&lt;&gt;0),VLOOKUP(J16,$L$311:$M$320,2),"")</f>
        <v/>
      </c>
      <c r="N16" s="4"/>
      <c r="O16" s="133" t="str">
        <f t="shared" ref="O16:O76" si="35">IF((N16&lt;&gt;0),((N16-$N$5)*10/STDEVP($N$10:$N$309)+50),"")</f>
        <v/>
      </c>
      <c r="P16" s="134" t="str">
        <f t="shared" ref="P16:P76" si="36">IF((N16&lt;&gt;0),RANK(N16,$N$10:$N$309),"")</f>
        <v/>
      </c>
      <c r="Q16" s="134" t="str">
        <f t="shared" ref="Q16:Q76" si="37">IF((N16&lt;&gt;0),VLOOKUP(N16,$P$311:$Q$320,2),"")</f>
        <v/>
      </c>
      <c r="R16" s="4"/>
      <c r="S16" s="133" t="str">
        <f t="shared" ref="S16:S76" si="38">IF((R16&lt;&gt;0),((R16-$R$5)*10/STDEVP($R$10:$R$309)+50),"")</f>
        <v/>
      </c>
      <c r="T16" s="134" t="str">
        <f t="shared" ref="T16:T76" si="39">IF((R16&lt;&gt;0),RANK(R16,$R$10:$R$309),"")</f>
        <v/>
      </c>
      <c r="U16" s="134" t="str">
        <f t="shared" ref="U16:U76" si="40">IF((R16&lt;&gt;0),VLOOKUP(R16,$T$311:$U$320,2),"")</f>
        <v/>
      </c>
      <c r="V16" s="4"/>
      <c r="W16" s="133" t="str">
        <f t="shared" ref="W16:W76" si="41">IF((V16&lt;&gt;0),((V16-$V$5)*10/STDEVP($V$10:$V$309)+50),"")</f>
        <v/>
      </c>
      <c r="X16" s="134" t="str">
        <f t="shared" ref="X16:X76" si="42">IF((V16&lt;&gt;0),RANK(V16,$V$10:$V$309),"")</f>
        <v/>
      </c>
      <c r="Y16" s="134" t="str">
        <f t="shared" ref="Y16:Y76" si="43">IF((V16&lt;&gt;0),VLOOKUP(V16,$X$311:$Y$320,2),"")</f>
        <v/>
      </c>
      <c r="Z16" s="4"/>
      <c r="AA16" s="133" t="str">
        <f t="shared" ref="AA16:AA76" si="44">IF((Z16&lt;&gt;0),((Z16-$Z$5)*10/STDEVP($Z$10:$Z$309)+50),"")</f>
        <v/>
      </c>
      <c r="AB16" s="134" t="str">
        <f t="shared" ref="AB16:AB76" si="45">IF((Z16&lt;&gt;0),RANK(Z16,$Z$10:$Z$309),"")</f>
        <v/>
      </c>
      <c r="AC16" s="134" t="str">
        <f t="shared" ref="AC16:AC76" si="46">IF((Z16&lt;&gt;0),VLOOKUP(Z16,$AB$311:$AC$320,2),"")</f>
        <v/>
      </c>
      <c r="AD16" s="4"/>
      <c r="AE16" s="133" t="str">
        <f t="shared" ref="AE16:AE76" si="47">IF((AD16&lt;&gt;0),((AD16-$AD$5)*(-1)*10/STDEVP($AD$10:$AD$309)+50),"")</f>
        <v/>
      </c>
      <c r="AF16" s="134" t="str">
        <f t="shared" ref="AF16:AF76" si="48">IF((AD16&lt;&gt;0),RANK(AE16,$AE$10:$AE$309),"")</f>
        <v/>
      </c>
      <c r="AG16" s="134" t="str">
        <f t="shared" ref="AG16:AG76" si="49">IF((AD16&lt;&gt;0),VLOOKUP(AD16,$AF$311:$AG$320,2),"")</f>
        <v/>
      </c>
      <c r="AH16" s="4"/>
      <c r="AI16" s="133" t="str">
        <f t="shared" ref="AI16:AI76" si="50">IF((AH16&lt;&gt;0),((AH16-$AH$5)*10/STDEVP($AH$10:$AH$309)+50),"")</f>
        <v/>
      </c>
      <c r="AJ16" s="134" t="str">
        <f t="shared" ref="AJ16:AJ76" si="51">IF((AH16&lt;&gt;0),RANK(AH16,$AH$10:$AH$309),"")</f>
        <v/>
      </c>
      <c r="AK16" s="134" t="str">
        <f t="shared" ref="AK16:AK76" si="52">IF((AH16&lt;&gt;0),VLOOKUP(AH16,$AJ$311:$AK$320,2),"")</f>
        <v/>
      </c>
      <c r="AL16" s="4"/>
      <c r="AM16" s="133" t="str">
        <f t="shared" ref="AM16:AM76" si="53">IF((AL16&lt;&gt;0),((AL16-$AL$5)*10/STDEVP($AL$10:$AL$309)+50),"")</f>
        <v/>
      </c>
      <c r="AN16" s="134" t="str">
        <f t="shared" ref="AN16:AN76" si="54">IF((AL16&lt;&gt;0),RANK(AL16,$AL$10:$AL$309),"")</f>
        <v/>
      </c>
      <c r="AO16" s="134" t="str">
        <f t="shared" ref="AO16:AO76" si="55">IF((AL16&lt;&gt;0),VLOOKUP(AL16,$AN$311:$AO$320,2),"")</f>
        <v/>
      </c>
      <c r="AP16" s="135">
        <f t="shared" ref="AP16:AP76" si="56">SUM(M16,Q16,U16,Y16,,AC16,AG16,AK16,AO16)</f>
        <v>0</v>
      </c>
      <c r="AQ16" s="137" t="str">
        <f t="shared" ref="AQ16:AQ76" si="57">IF(AND(J16&lt;&gt;0,N16&lt;&gt;0,R16&lt;&gt;0,V16&lt;&gt;0,Z16&lt;&gt;0,AD16&lt;&gt;0,AH16&lt;&gt;0,AL16&lt;&gt;0),VLOOKUP(AP16,$AP$311:$AQ$315,2),"")</f>
        <v/>
      </c>
      <c r="AR16" s="137"/>
      <c r="AV16" s="246" t="s">
        <v>61</v>
      </c>
      <c r="AW16" s="241">
        <v>1125</v>
      </c>
      <c r="AX16" s="242">
        <v>9.9499999999999993</v>
      </c>
      <c r="AY16" s="243">
        <v>2.35</v>
      </c>
      <c r="AZ16" s="244">
        <v>1121</v>
      </c>
      <c r="BA16" s="242">
        <v>13.18</v>
      </c>
      <c r="BB16" s="243">
        <v>5.23</v>
      </c>
      <c r="BC16" s="241">
        <v>1096</v>
      </c>
      <c r="BD16" s="242">
        <v>30.94</v>
      </c>
      <c r="BE16" s="243">
        <v>7.21</v>
      </c>
      <c r="BF16" s="241">
        <v>1086</v>
      </c>
      <c r="BG16" s="242">
        <v>29.57</v>
      </c>
      <c r="BH16" s="243">
        <v>5.77</v>
      </c>
      <c r="BI16" s="244">
        <v>1111</v>
      </c>
      <c r="BJ16" s="242">
        <v>21.3</v>
      </c>
      <c r="BK16" s="243">
        <v>9.0399999999999991</v>
      </c>
      <c r="BL16" s="241">
        <v>1090</v>
      </c>
      <c r="BM16" s="242">
        <v>11.07</v>
      </c>
      <c r="BN16" s="243">
        <v>0.89</v>
      </c>
      <c r="BO16" s="241">
        <v>1099</v>
      </c>
      <c r="BP16" s="242">
        <v>117.9</v>
      </c>
      <c r="BQ16" s="243">
        <v>16.559999999999999</v>
      </c>
      <c r="BR16" s="244">
        <v>1081</v>
      </c>
      <c r="BS16" s="242">
        <v>7.37</v>
      </c>
      <c r="BT16" s="243">
        <v>2.4</v>
      </c>
    </row>
    <row r="17" spans="1:72" ht="21">
      <c r="A17" s="38"/>
      <c r="B17" s="60" ph="1"/>
      <c r="C17" s="39"/>
      <c r="D17" s="4"/>
      <c r="E17" s="133" t="str">
        <f t="shared" si="29"/>
        <v/>
      </c>
      <c r="F17" s="4"/>
      <c r="G17" s="133" t="str">
        <f t="shared" si="30"/>
        <v/>
      </c>
      <c r="H17" s="4"/>
      <c r="I17" s="133" t="str">
        <f t="shared" si="31"/>
        <v/>
      </c>
      <c r="J17" s="4"/>
      <c r="K17" s="133" t="str">
        <f t="shared" si="32"/>
        <v/>
      </c>
      <c r="L17" s="134" t="str">
        <f t="shared" si="33"/>
        <v/>
      </c>
      <c r="M17" s="134" t="str">
        <f t="shared" si="34"/>
        <v/>
      </c>
      <c r="N17" s="4"/>
      <c r="O17" s="133" t="str">
        <f t="shared" si="35"/>
        <v/>
      </c>
      <c r="P17" s="134" t="str">
        <f t="shared" si="36"/>
        <v/>
      </c>
      <c r="Q17" s="134" t="str">
        <f t="shared" si="37"/>
        <v/>
      </c>
      <c r="R17" s="4"/>
      <c r="S17" s="133" t="str">
        <f t="shared" si="38"/>
        <v/>
      </c>
      <c r="T17" s="134" t="str">
        <f t="shared" si="39"/>
        <v/>
      </c>
      <c r="U17" s="134" t="str">
        <f t="shared" si="40"/>
        <v/>
      </c>
      <c r="V17" s="4"/>
      <c r="W17" s="133" t="str">
        <f t="shared" si="41"/>
        <v/>
      </c>
      <c r="X17" s="134" t="str">
        <f t="shared" si="42"/>
        <v/>
      </c>
      <c r="Y17" s="134" t="str">
        <f t="shared" si="43"/>
        <v/>
      </c>
      <c r="Z17" s="4"/>
      <c r="AA17" s="133" t="str">
        <f t="shared" si="44"/>
        <v/>
      </c>
      <c r="AB17" s="134" t="str">
        <f t="shared" si="45"/>
        <v/>
      </c>
      <c r="AC17" s="134" t="str">
        <f t="shared" si="46"/>
        <v/>
      </c>
      <c r="AD17" s="4"/>
      <c r="AE17" s="133" t="str">
        <f t="shared" si="47"/>
        <v/>
      </c>
      <c r="AF17" s="134" t="str">
        <f t="shared" si="48"/>
        <v/>
      </c>
      <c r="AG17" s="134" t="str">
        <f t="shared" si="49"/>
        <v/>
      </c>
      <c r="AH17" s="4"/>
      <c r="AI17" s="133" t="str">
        <f t="shared" si="50"/>
        <v/>
      </c>
      <c r="AJ17" s="134" t="str">
        <f t="shared" si="51"/>
        <v/>
      </c>
      <c r="AK17" s="134" t="str">
        <f t="shared" si="52"/>
        <v/>
      </c>
      <c r="AL17" s="4"/>
      <c r="AM17" s="133" t="str">
        <f t="shared" si="53"/>
        <v/>
      </c>
      <c r="AN17" s="134" t="str">
        <f t="shared" si="54"/>
        <v/>
      </c>
      <c r="AO17" s="134" t="str">
        <f t="shared" si="55"/>
        <v/>
      </c>
      <c r="AP17" s="135">
        <f t="shared" si="56"/>
        <v>0</v>
      </c>
      <c r="AQ17" s="137" t="str">
        <f t="shared" si="57"/>
        <v/>
      </c>
      <c r="AR17" s="137"/>
      <c r="AV17" s="235" t="s">
        <v>56</v>
      </c>
      <c r="AW17" s="247">
        <v>1126</v>
      </c>
      <c r="AX17" s="248">
        <v>12.36</v>
      </c>
      <c r="AY17" s="249">
        <v>2.78</v>
      </c>
      <c r="AZ17" s="247">
        <v>1126</v>
      </c>
      <c r="BA17" s="248">
        <v>16.190000000000001</v>
      </c>
      <c r="BB17" s="249">
        <v>5.86</v>
      </c>
      <c r="BC17" s="247">
        <v>1089</v>
      </c>
      <c r="BD17" s="248">
        <v>30.41</v>
      </c>
      <c r="BE17" s="249">
        <v>7.41</v>
      </c>
      <c r="BF17" s="236">
        <v>1099</v>
      </c>
      <c r="BG17" s="237">
        <v>34.520000000000003</v>
      </c>
      <c r="BH17" s="238">
        <v>7.66</v>
      </c>
      <c r="BI17" s="239">
        <v>1125</v>
      </c>
      <c r="BJ17" s="237">
        <v>34.85</v>
      </c>
      <c r="BK17" s="238">
        <v>17.12</v>
      </c>
      <c r="BL17" s="236">
        <v>1115</v>
      </c>
      <c r="BM17" s="237">
        <v>10.19</v>
      </c>
      <c r="BN17" s="238">
        <v>0.93</v>
      </c>
      <c r="BO17" s="236">
        <v>1099</v>
      </c>
      <c r="BP17" s="237">
        <v>135.44</v>
      </c>
      <c r="BQ17" s="238">
        <v>18.940000000000001</v>
      </c>
      <c r="BR17" s="239">
        <v>1102</v>
      </c>
      <c r="BS17" s="237">
        <v>15.05</v>
      </c>
      <c r="BT17" s="238">
        <v>5.97</v>
      </c>
    </row>
    <row r="18" spans="1:72" ht="21.75" thickBot="1">
      <c r="A18" s="38"/>
      <c r="B18" s="60" ph="1"/>
      <c r="C18" s="39"/>
      <c r="D18" s="8"/>
      <c r="E18" s="133" t="str">
        <f t="shared" si="29"/>
        <v/>
      </c>
      <c r="F18" s="8"/>
      <c r="G18" s="133" t="str">
        <f t="shared" si="30"/>
        <v/>
      </c>
      <c r="H18" s="8"/>
      <c r="I18" s="133" t="str">
        <f t="shared" si="31"/>
        <v/>
      </c>
      <c r="J18" s="9"/>
      <c r="K18" s="133" t="str">
        <f t="shared" si="32"/>
        <v/>
      </c>
      <c r="L18" s="134" t="str">
        <f t="shared" si="33"/>
        <v/>
      </c>
      <c r="M18" s="134" t="str">
        <f t="shared" si="34"/>
        <v/>
      </c>
      <c r="N18" s="9"/>
      <c r="O18" s="133" t="str">
        <f t="shared" si="35"/>
        <v/>
      </c>
      <c r="P18" s="134" t="str">
        <f t="shared" si="36"/>
        <v/>
      </c>
      <c r="Q18" s="134" t="str">
        <f t="shared" si="37"/>
        <v/>
      </c>
      <c r="R18" s="9"/>
      <c r="S18" s="133" t="str">
        <f t="shared" si="38"/>
        <v/>
      </c>
      <c r="T18" s="134" t="str">
        <f t="shared" si="39"/>
        <v/>
      </c>
      <c r="U18" s="134" t="str">
        <f t="shared" si="40"/>
        <v/>
      </c>
      <c r="V18" s="9"/>
      <c r="W18" s="133" t="str">
        <f t="shared" si="41"/>
        <v/>
      </c>
      <c r="X18" s="134" t="str">
        <f t="shared" si="42"/>
        <v/>
      </c>
      <c r="Y18" s="134" t="str">
        <f t="shared" si="43"/>
        <v/>
      </c>
      <c r="Z18" s="9"/>
      <c r="AA18" s="133" t="str">
        <f t="shared" si="44"/>
        <v/>
      </c>
      <c r="AB18" s="134" t="str">
        <f t="shared" si="45"/>
        <v/>
      </c>
      <c r="AC18" s="134" t="str">
        <f t="shared" si="46"/>
        <v/>
      </c>
      <c r="AD18" s="9"/>
      <c r="AE18" s="133" t="str">
        <f t="shared" si="47"/>
        <v/>
      </c>
      <c r="AF18" s="134" t="str">
        <f t="shared" si="48"/>
        <v/>
      </c>
      <c r="AG18" s="134" t="str">
        <f t="shared" si="49"/>
        <v/>
      </c>
      <c r="AH18" s="9"/>
      <c r="AI18" s="133" t="str">
        <f t="shared" si="50"/>
        <v/>
      </c>
      <c r="AJ18" s="134" t="str">
        <f t="shared" si="51"/>
        <v/>
      </c>
      <c r="AK18" s="134" t="str">
        <f t="shared" si="52"/>
        <v/>
      </c>
      <c r="AL18" s="9"/>
      <c r="AM18" s="133" t="str">
        <f t="shared" si="53"/>
        <v/>
      </c>
      <c r="AN18" s="134" t="str">
        <f t="shared" si="54"/>
        <v/>
      </c>
      <c r="AO18" s="134" t="str">
        <f t="shared" si="55"/>
        <v/>
      </c>
      <c r="AP18" s="135">
        <f t="shared" si="56"/>
        <v>0</v>
      </c>
      <c r="AQ18" s="137" t="str">
        <f t="shared" si="57"/>
        <v/>
      </c>
      <c r="AR18" s="137"/>
      <c r="AV18" s="246" t="s">
        <v>62</v>
      </c>
      <c r="AW18" s="250">
        <v>1124</v>
      </c>
      <c r="AX18" s="251">
        <v>11.65</v>
      </c>
      <c r="AY18" s="252">
        <v>2.63</v>
      </c>
      <c r="AZ18" s="250">
        <v>1111</v>
      </c>
      <c r="BA18" s="251">
        <v>16.12</v>
      </c>
      <c r="BB18" s="252">
        <v>5.22</v>
      </c>
      <c r="BC18" s="250">
        <v>1082</v>
      </c>
      <c r="BD18" s="251">
        <v>33.18</v>
      </c>
      <c r="BE18" s="252">
        <v>7.34</v>
      </c>
      <c r="BF18" s="241">
        <v>1095</v>
      </c>
      <c r="BG18" s="242">
        <v>32.92</v>
      </c>
      <c r="BH18" s="243">
        <v>6.96</v>
      </c>
      <c r="BI18" s="244">
        <v>1111</v>
      </c>
      <c r="BJ18" s="242">
        <v>27.59</v>
      </c>
      <c r="BK18" s="243">
        <v>12.47</v>
      </c>
      <c r="BL18" s="241">
        <v>1099</v>
      </c>
      <c r="BM18" s="242">
        <v>10.43</v>
      </c>
      <c r="BN18" s="243">
        <v>0.9</v>
      </c>
      <c r="BO18" s="241">
        <v>1100</v>
      </c>
      <c r="BP18" s="242">
        <v>128.02000000000001</v>
      </c>
      <c r="BQ18" s="243">
        <v>17.489999999999998</v>
      </c>
      <c r="BR18" s="244">
        <v>1072</v>
      </c>
      <c r="BS18" s="242">
        <v>9.4700000000000006</v>
      </c>
      <c r="BT18" s="243">
        <v>3.07</v>
      </c>
    </row>
    <row r="19" spans="1:72" ht="21">
      <c r="A19" s="38"/>
      <c r="B19" s="59" ph="1"/>
      <c r="C19" s="39"/>
      <c r="D19" s="4"/>
      <c r="E19" s="133" t="str">
        <f t="shared" si="29"/>
        <v/>
      </c>
      <c r="F19" s="8"/>
      <c r="G19" s="133" t="str">
        <f t="shared" si="30"/>
        <v/>
      </c>
      <c r="H19" s="4"/>
      <c r="I19" s="133" t="str">
        <f t="shared" si="31"/>
        <v/>
      </c>
      <c r="J19" s="4"/>
      <c r="K19" s="133" t="str">
        <f t="shared" si="32"/>
        <v/>
      </c>
      <c r="L19" s="134" t="str">
        <f t="shared" si="33"/>
        <v/>
      </c>
      <c r="M19" s="134" t="str">
        <f t="shared" si="34"/>
        <v/>
      </c>
      <c r="N19" s="4"/>
      <c r="O19" s="133" t="str">
        <f t="shared" si="35"/>
        <v/>
      </c>
      <c r="P19" s="134" t="str">
        <f t="shared" si="36"/>
        <v/>
      </c>
      <c r="Q19" s="134" t="str">
        <f t="shared" si="37"/>
        <v/>
      </c>
      <c r="R19" s="4"/>
      <c r="S19" s="133" t="str">
        <f t="shared" si="38"/>
        <v/>
      </c>
      <c r="T19" s="134" t="str">
        <f t="shared" si="39"/>
        <v/>
      </c>
      <c r="U19" s="134" t="str">
        <f t="shared" si="40"/>
        <v/>
      </c>
      <c r="V19" s="4"/>
      <c r="W19" s="133" t="str">
        <f t="shared" si="41"/>
        <v/>
      </c>
      <c r="X19" s="134" t="str">
        <f t="shared" si="42"/>
        <v/>
      </c>
      <c r="Y19" s="134" t="str">
        <f t="shared" si="43"/>
        <v/>
      </c>
      <c r="Z19" s="4"/>
      <c r="AA19" s="133" t="str">
        <f t="shared" si="44"/>
        <v/>
      </c>
      <c r="AB19" s="134" t="str">
        <f t="shared" si="45"/>
        <v/>
      </c>
      <c r="AC19" s="134" t="str">
        <f t="shared" si="46"/>
        <v/>
      </c>
      <c r="AD19" s="4"/>
      <c r="AE19" s="133" t="str">
        <f t="shared" si="47"/>
        <v/>
      </c>
      <c r="AF19" s="134" t="str">
        <f t="shared" si="48"/>
        <v/>
      </c>
      <c r="AG19" s="134" t="str">
        <f t="shared" si="49"/>
        <v/>
      </c>
      <c r="AH19" s="4"/>
      <c r="AI19" s="133" t="str">
        <f t="shared" si="50"/>
        <v/>
      </c>
      <c r="AJ19" s="134" t="str">
        <f t="shared" si="51"/>
        <v/>
      </c>
      <c r="AK19" s="134" t="str">
        <f t="shared" si="52"/>
        <v/>
      </c>
      <c r="AL19" s="4"/>
      <c r="AM19" s="133" t="str">
        <f t="shared" si="53"/>
        <v/>
      </c>
      <c r="AN19" s="134" t="str">
        <f t="shared" si="54"/>
        <v/>
      </c>
      <c r="AO19" s="134" t="str">
        <f t="shared" si="55"/>
        <v/>
      </c>
      <c r="AP19" s="135">
        <f t="shared" si="56"/>
        <v>0</v>
      </c>
      <c r="AQ19" s="137" t="str">
        <f t="shared" si="57"/>
        <v/>
      </c>
      <c r="AR19" s="137"/>
      <c r="AV19" s="235" t="s">
        <v>57</v>
      </c>
      <c r="AW19" s="247">
        <v>1122</v>
      </c>
      <c r="AX19" s="248">
        <v>14.3</v>
      </c>
      <c r="AY19" s="249">
        <v>3.17</v>
      </c>
      <c r="AZ19" s="247">
        <v>1112</v>
      </c>
      <c r="BA19" s="248">
        <v>18.170000000000002</v>
      </c>
      <c r="BB19" s="249">
        <v>5.54</v>
      </c>
      <c r="BC19" s="247">
        <v>1085</v>
      </c>
      <c r="BD19" s="248">
        <v>31.87</v>
      </c>
      <c r="BE19" s="249">
        <v>7.93</v>
      </c>
      <c r="BF19" s="236">
        <v>1099</v>
      </c>
      <c r="BG19" s="237">
        <v>39.07</v>
      </c>
      <c r="BH19" s="238">
        <v>7.42</v>
      </c>
      <c r="BI19" s="239">
        <v>1121</v>
      </c>
      <c r="BJ19" s="237">
        <v>43.71</v>
      </c>
      <c r="BK19" s="238">
        <v>19.489999999999998</v>
      </c>
      <c r="BL19" s="236">
        <v>1117</v>
      </c>
      <c r="BM19" s="237">
        <v>9.6999999999999993</v>
      </c>
      <c r="BN19" s="238">
        <v>0.85</v>
      </c>
      <c r="BO19" s="236">
        <v>1096</v>
      </c>
      <c r="BP19" s="237">
        <v>145.59</v>
      </c>
      <c r="BQ19" s="238">
        <v>18.52</v>
      </c>
      <c r="BR19" s="239">
        <v>1097</v>
      </c>
      <c r="BS19" s="237">
        <v>18.95</v>
      </c>
      <c r="BT19" s="238">
        <v>7.21</v>
      </c>
    </row>
    <row r="20" spans="1:72" ht="21.75" thickBot="1">
      <c r="A20" s="38"/>
      <c r="B20" s="60" ph="1"/>
      <c r="C20" s="39"/>
      <c r="D20" s="4"/>
      <c r="E20" s="133" t="str">
        <f t="shared" si="29"/>
        <v/>
      </c>
      <c r="F20" s="4"/>
      <c r="G20" s="133" t="str">
        <f t="shared" si="30"/>
        <v/>
      </c>
      <c r="H20" s="4"/>
      <c r="I20" s="133" t="str">
        <f t="shared" si="31"/>
        <v/>
      </c>
      <c r="J20" s="4"/>
      <c r="K20" s="133" t="str">
        <f t="shared" si="32"/>
        <v/>
      </c>
      <c r="L20" s="134" t="str">
        <f t="shared" si="33"/>
        <v/>
      </c>
      <c r="M20" s="134" t="str">
        <f t="shared" si="34"/>
        <v/>
      </c>
      <c r="N20" s="4"/>
      <c r="O20" s="133" t="str">
        <f t="shared" si="35"/>
        <v/>
      </c>
      <c r="P20" s="134" t="str">
        <f t="shared" si="36"/>
        <v/>
      </c>
      <c r="Q20" s="134" t="str">
        <f t="shared" si="37"/>
        <v/>
      </c>
      <c r="R20" s="4"/>
      <c r="S20" s="133" t="str">
        <f t="shared" si="38"/>
        <v/>
      </c>
      <c r="T20" s="134" t="str">
        <f t="shared" si="39"/>
        <v/>
      </c>
      <c r="U20" s="134" t="str">
        <f t="shared" si="40"/>
        <v/>
      </c>
      <c r="V20" s="4"/>
      <c r="W20" s="133" t="str">
        <f t="shared" si="41"/>
        <v/>
      </c>
      <c r="X20" s="134" t="str">
        <f t="shared" si="42"/>
        <v/>
      </c>
      <c r="Y20" s="134" t="str">
        <f t="shared" si="43"/>
        <v/>
      </c>
      <c r="Z20" s="4"/>
      <c r="AA20" s="133" t="str">
        <f t="shared" si="44"/>
        <v/>
      </c>
      <c r="AB20" s="134" t="str">
        <f t="shared" si="45"/>
        <v/>
      </c>
      <c r="AC20" s="134" t="str">
        <f t="shared" si="46"/>
        <v/>
      </c>
      <c r="AD20" s="4"/>
      <c r="AE20" s="133" t="str">
        <f t="shared" si="47"/>
        <v/>
      </c>
      <c r="AF20" s="134" t="str">
        <f t="shared" si="48"/>
        <v/>
      </c>
      <c r="AG20" s="134" t="str">
        <f t="shared" si="49"/>
        <v/>
      </c>
      <c r="AH20" s="4"/>
      <c r="AI20" s="133" t="str">
        <f t="shared" si="50"/>
        <v/>
      </c>
      <c r="AJ20" s="134" t="str">
        <f t="shared" si="51"/>
        <v/>
      </c>
      <c r="AK20" s="134" t="str">
        <f t="shared" si="52"/>
        <v/>
      </c>
      <c r="AL20" s="4"/>
      <c r="AM20" s="133" t="str">
        <f t="shared" si="53"/>
        <v/>
      </c>
      <c r="AN20" s="134" t="str">
        <f t="shared" si="54"/>
        <v/>
      </c>
      <c r="AO20" s="134" t="str">
        <f t="shared" si="55"/>
        <v/>
      </c>
      <c r="AP20" s="135">
        <f t="shared" si="56"/>
        <v>0</v>
      </c>
      <c r="AQ20" s="137" t="str">
        <f t="shared" si="57"/>
        <v/>
      </c>
      <c r="AR20" s="137"/>
      <c r="AV20" s="246" t="s">
        <v>63</v>
      </c>
      <c r="AW20" s="250">
        <v>1127</v>
      </c>
      <c r="AX20" s="251">
        <v>13.58</v>
      </c>
      <c r="AY20" s="252">
        <v>3.01</v>
      </c>
      <c r="AZ20" s="250">
        <v>1107</v>
      </c>
      <c r="BA20" s="251">
        <v>17.100000000000001</v>
      </c>
      <c r="BB20" s="252">
        <v>5.2</v>
      </c>
      <c r="BC20" s="250">
        <v>1095</v>
      </c>
      <c r="BD20" s="251">
        <v>35.17</v>
      </c>
      <c r="BE20" s="252">
        <v>7.96</v>
      </c>
      <c r="BF20" s="241">
        <v>1095</v>
      </c>
      <c r="BG20" s="242">
        <v>37.08</v>
      </c>
      <c r="BH20" s="243">
        <v>7.06</v>
      </c>
      <c r="BI20" s="244">
        <v>1119</v>
      </c>
      <c r="BJ20" s="242">
        <v>33.630000000000003</v>
      </c>
      <c r="BK20" s="243">
        <v>14.89</v>
      </c>
      <c r="BL20" s="241">
        <v>1117</v>
      </c>
      <c r="BM20" s="242">
        <v>10.039999999999999</v>
      </c>
      <c r="BN20" s="243">
        <v>0.85</v>
      </c>
      <c r="BO20" s="241">
        <v>1087</v>
      </c>
      <c r="BP20" s="242">
        <v>136.04</v>
      </c>
      <c r="BQ20" s="243">
        <v>18.39</v>
      </c>
      <c r="BR20" s="244">
        <v>1085</v>
      </c>
      <c r="BS20" s="242">
        <v>11.57</v>
      </c>
      <c r="BT20" s="243">
        <v>3.82</v>
      </c>
    </row>
    <row r="21" spans="1:72" ht="21">
      <c r="A21" s="38"/>
      <c r="B21" s="59" ph="1"/>
      <c r="C21" s="39"/>
      <c r="D21" s="4"/>
      <c r="E21" s="133" t="str">
        <f t="shared" si="29"/>
        <v/>
      </c>
      <c r="F21" s="4"/>
      <c r="G21" s="133" t="str">
        <f t="shared" si="30"/>
        <v/>
      </c>
      <c r="H21" s="4"/>
      <c r="I21" s="133" t="str">
        <f t="shared" si="31"/>
        <v/>
      </c>
      <c r="J21" s="4"/>
      <c r="K21" s="133" t="str">
        <f t="shared" si="32"/>
        <v/>
      </c>
      <c r="L21" s="134" t="str">
        <f t="shared" si="33"/>
        <v/>
      </c>
      <c r="M21" s="134" t="str">
        <f t="shared" si="34"/>
        <v/>
      </c>
      <c r="N21" s="4"/>
      <c r="O21" s="133" t="str">
        <f t="shared" si="35"/>
        <v/>
      </c>
      <c r="P21" s="134" t="str">
        <f t="shared" si="36"/>
        <v/>
      </c>
      <c r="Q21" s="134" t="str">
        <f t="shared" si="37"/>
        <v/>
      </c>
      <c r="R21" s="4"/>
      <c r="S21" s="133" t="str">
        <f t="shared" si="38"/>
        <v/>
      </c>
      <c r="T21" s="134" t="str">
        <f t="shared" si="39"/>
        <v/>
      </c>
      <c r="U21" s="134" t="str">
        <f t="shared" si="40"/>
        <v/>
      </c>
      <c r="V21" s="4"/>
      <c r="W21" s="133" t="str">
        <f t="shared" si="41"/>
        <v/>
      </c>
      <c r="X21" s="134" t="str">
        <f t="shared" si="42"/>
        <v/>
      </c>
      <c r="Y21" s="134" t="str">
        <f t="shared" si="43"/>
        <v/>
      </c>
      <c r="Z21" s="4"/>
      <c r="AA21" s="133" t="str">
        <f t="shared" si="44"/>
        <v/>
      </c>
      <c r="AB21" s="134" t="str">
        <f t="shared" si="45"/>
        <v/>
      </c>
      <c r="AC21" s="134" t="str">
        <f t="shared" si="46"/>
        <v/>
      </c>
      <c r="AD21" s="4"/>
      <c r="AE21" s="133" t="str">
        <f t="shared" si="47"/>
        <v/>
      </c>
      <c r="AF21" s="134" t="str">
        <f t="shared" si="48"/>
        <v/>
      </c>
      <c r="AG21" s="134" t="str">
        <f t="shared" si="49"/>
        <v/>
      </c>
      <c r="AH21" s="4"/>
      <c r="AI21" s="133" t="str">
        <f t="shared" si="50"/>
        <v/>
      </c>
      <c r="AJ21" s="134" t="str">
        <f t="shared" si="51"/>
        <v/>
      </c>
      <c r="AK21" s="134" t="str">
        <f t="shared" si="52"/>
        <v/>
      </c>
      <c r="AL21" s="4"/>
      <c r="AM21" s="133" t="str">
        <f t="shared" si="53"/>
        <v/>
      </c>
      <c r="AN21" s="134" t="str">
        <f t="shared" si="54"/>
        <v/>
      </c>
      <c r="AO21" s="134" t="str">
        <f t="shared" si="55"/>
        <v/>
      </c>
      <c r="AP21" s="135">
        <f t="shared" si="56"/>
        <v>0</v>
      </c>
      <c r="AQ21" s="137" t="str">
        <f t="shared" si="57"/>
        <v/>
      </c>
      <c r="AR21" s="137"/>
      <c r="AV21" s="235" t="s">
        <v>58</v>
      </c>
      <c r="AW21" s="247">
        <v>1119</v>
      </c>
      <c r="AX21" s="248">
        <v>16.09</v>
      </c>
      <c r="AY21" s="249">
        <v>3.61</v>
      </c>
      <c r="AZ21" s="247">
        <v>1118</v>
      </c>
      <c r="BA21" s="248">
        <v>19.809999999999999</v>
      </c>
      <c r="BB21" s="249">
        <v>5.45</v>
      </c>
      <c r="BC21" s="247">
        <v>1092</v>
      </c>
      <c r="BD21" s="248">
        <v>33.409999999999997</v>
      </c>
      <c r="BE21" s="249">
        <v>8.36</v>
      </c>
      <c r="BF21" s="236">
        <v>1094</v>
      </c>
      <c r="BG21" s="237">
        <v>42.07</v>
      </c>
      <c r="BH21" s="238">
        <v>7.59</v>
      </c>
      <c r="BI21" s="239">
        <v>1121</v>
      </c>
      <c r="BJ21" s="237">
        <v>50.51</v>
      </c>
      <c r="BK21" s="238">
        <v>21.22</v>
      </c>
      <c r="BL21" s="236">
        <v>1112</v>
      </c>
      <c r="BM21" s="237">
        <v>9.3800000000000008</v>
      </c>
      <c r="BN21" s="238">
        <v>0.92</v>
      </c>
      <c r="BO21" s="236">
        <v>1092</v>
      </c>
      <c r="BP21" s="237">
        <v>154.01</v>
      </c>
      <c r="BQ21" s="238">
        <v>20.71</v>
      </c>
      <c r="BR21" s="239">
        <v>1093</v>
      </c>
      <c r="BS21" s="237">
        <v>21.67</v>
      </c>
      <c r="BT21" s="238">
        <v>8.14</v>
      </c>
    </row>
    <row r="22" spans="1:72" ht="21.75" thickBot="1">
      <c r="A22" s="38"/>
      <c r="B22" s="61" ph="1"/>
      <c r="C22" s="39"/>
      <c r="D22" s="4"/>
      <c r="E22" s="133" t="str">
        <f t="shared" si="29"/>
        <v/>
      </c>
      <c r="F22" s="4"/>
      <c r="G22" s="133" t="str">
        <f t="shared" si="30"/>
        <v/>
      </c>
      <c r="H22" s="4"/>
      <c r="I22" s="133" t="str">
        <f t="shared" si="31"/>
        <v/>
      </c>
      <c r="J22" s="4"/>
      <c r="K22" s="133" t="str">
        <f t="shared" si="32"/>
        <v/>
      </c>
      <c r="L22" s="134" t="str">
        <f t="shared" si="33"/>
        <v/>
      </c>
      <c r="M22" s="134" t="str">
        <f t="shared" si="34"/>
        <v/>
      </c>
      <c r="N22" s="4"/>
      <c r="O22" s="133" t="str">
        <f t="shared" si="35"/>
        <v/>
      </c>
      <c r="P22" s="134" t="str">
        <f t="shared" si="36"/>
        <v/>
      </c>
      <c r="Q22" s="134" t="str">
        <f t="shared" si="37"/>
        <v/>
      </c>
      <c r="R22" s="4"/>
      <c r="S22" s="133" t="str">
        <f t="shared" si="38"/>
        <v/>
      </c>
      <c r="T22" s="134" t="str">
        <f t="shared" si="39"/>
        <v/>
      </c>
      <c r="U22" s="134" t="str">
        <f t="shared" si="40"/>
        <v/>
      </c>
      <c r="V22" s="4"/>
      <c r="W22" s="133" t="str">
        <f t="shared" si="41"/>
        <v/>
      </c>
      <c r="X22" s="134" t="str">
        <f t="shared" si="42"/>
        <v/>
      </c>
      <c r="Y22" s="134" t="str">
        <f t="shared" si="43"/>
        <v/>
      </c>
      <c r="Z22" s="4"/>
      <c r="AA22" s="133" t="str">
        <f t="shared" si="44"/>
        <v/>
      </c>
      <c r="AB22" s="134" t="str">
        <f t="shared" si="45"/>
        <v/>
      </c>
      <c r="AC22" s="134" t="str">
        <f t="shared" si="46"/>
        <v/>
      </c>
      <c r="AD22" s="4"/>
      <c r="AE22" s="133" t="str">
        <f t="shared" si="47"/>
        <v/>
      </c>
      <c r="AF22" s="134" t="str">
        <f t="shared" si="48"/>
        <v/>
      </c>
      <c r="AG22" s="134" t="str">
        <f t="shared" si="49"/>
        <v/>
      </c>
      <c r="AH22" s="4"/>
      <c r="AI22" s="133" t="str">
        <f t="shared" si="50"/>
        <v/>
      </c>
      <c r="AJ22" s="134" t="str">
        <f t="shared" si="51"/>
        <v/>
      </c>
      <c r="AK22" s="134" t="str">
        <f t="shared" si="52"/>
        <v/>
      </c>
      <c r="AL22" s="4"/>
      <c r="AM22" s="133" t="str">
        <f t="shared" si="53"/>
        <v/>
      </c>
      <c r="AN22" s="134" t="str">
        <f t="shared" si="54"/>
        <v/>
      </c>
      <c r="AO22" s="134" t="str">
        <f t="shared" si="55"/>
        <v/>
      </c>
      <c r="AP22" s="135">
        <f t="shared" si="56"/>
        <v>0</v>
      </c>
      <c r="AQ22" s="137" t="str">
        <f t="shared" si="57"/>
        <v/>
      </c>
      <c r="AR22" s="137"/>
      <c r="AV22" s="246" t="s">
        <v>64</v>
      </c>
      <c r="AW22" s="250">
        <v>1123</v>
      </c>
      <c r="AX22" s="251">
        <v>15.99</v>
      </c>
      <c r="AY22" s="252">
        <v>3.7</v>
      </c>
      <c r="AZ22" s="250">
        <v>1108</v>
      </c>
      <c r="BA22" s="251">
        <v>18.86</v>
      </c>
      <c r="BB22" s="252">
        <v>5.1100000000000003</v>
      </c>
      <c r="BC22" s="250">
        <v>1100</v>
      </c>
      <c r="BD22" s="251">
        <v>38.340000000000003</v>
      </c>
      <c r="BE22" s="252">
        <v>8.57</v>
      </c>
      <c r="BF22" s="241">
        <v>1103</v>
      </c>
      <c r="BG22" s="242">
        <v>40.380000000000003</v>
      </c>
      <c r="BH22" s="243">
        <v>6.93</v>
      </c>
      <c r="BI22" s="244">
        <v>1124</v>
      </c>
      <c r="BJ22" s="242">
        <v>40.01</v>
      </c>
      <c r="BK22" s="243">
        <v>16.399999999999999</v>
      </c>
      <c r="BL22" s="241">
        <v>1122</v>
      </c>
      <c r="BM22" s="242">
        <v>9.64</v>
      </c>
      <c r="BN22" s="243">
        <v>0.87</v>
      </c>
      <c r="BO22" s="241">
        <v>1100</v>
      </c>
      <c r="BP22" s="242">
        <v>145.38</v>
      </c>
      <c r="BQ22" s="243">
        <v>19.89</v>
      </c>
      <c r="BR22" s="244">
        <v>1088</v>
      </c>
      <c r="BS22" s="242">
        <v>13.56</v>
      </c>
      <c r="BT22" s="243">
        <v>4.6100000000000003</v>
      </c>
    </row>
    <row r="23" spans="1:72" ht="21">
      <c r="A23" s="38"/>
      <c r="B23" s="58" ph="1"/>
      <c r="C23" s="39"/>
      <c r="D23" s="4"/>
      <c r="E23" s="133" t="str">
        <f t="shared" si="29"/>
        <v/>
      </c>
      <c r="F23" s="4"/>
      <c r="G23" s="133" t="str">
        <f t="shared" si="30"/>
        <v/>
      </c>
      <c r="H23" s="4"/>
      <c r="I23" s="133" t="str">
        <f t="shared" si="31"/>
        <v/>
      </c>
      <c r="J23" s="4"/>
      <c r="K23" s="133" t="str">
        <f t="shared" si="32"/>
        <v/>
      </c>
      <c r="L23" s="134" t="str">
        <f t="shared" si="33"/>
        <v/>
      </c>
      <c r="M23" s="134" t="str">
        <f t="shared" si="34"/>
        <v/>
      </c>
      <c r="N23" s="4"/>
      <c r="O23" s="133" t="str">
        <f t="shared" si="35"/>
        <v/>
      </c>
      <c r="P23" s="134" t="str">
        <f t="shared" si="36"/>
        <v/>
      </c>
      <c r="Q23" s="134" t="str">
        <f t="shared" si="37"/>
        <v/>
      </c>
      <c r="R23" s="4"/>
      <c r="S23" s="133" t="str">
        <f t="shared" si="38"/>
        <v/>
      </c>
      <c r="T23" s="134" t="str">
        <f t="shared" si="39"/>
        <v/>
      </c>
      <c r="U23" s="134" t="str">
        <f t="shared" si="40"/>
        <v/>
      </c>
      <c r="V23" s="4"/>
      <c r="W23" s="133" t="str">
        <f t="shared" si="41"/>
        <v/>
      </c>
      <c r="X23" s="134" t="str">
        <f t="shared" si="42"/>
        <v/>
      </c>
      <c r="Y23" s="134" t="str">
        <f t="shared" si="43"/>
        <v/>
      </c>
      <c r="Z23" s="4"/>
      <c r="AA23" s="133" t="str">
        <f t="shared" si="44"/>
        <v/>
      </c>
      <c r="AB23" s="134" t="str">
        <f t="shared" si="45"/>
        <v/>
      </c>
      <c r="AC23" s="134" t="str">
        <f t="shared" si="46"/>
        <v/>
      </c>
      <c r="AD23" s="4"/>
      <c r="AE23" s="133" t="str">
        <f t="shared" si="47"/>
        <v/>
      </c>
      <c r="AF23" s="134" t="str">
        <f t="shared" si="48"/>
        <v/>
      </c>
      <c r="AG23" s="134" t="str">
        <f t="shared" si="49"/>
        <v/>
      </c>
      <c r="AH23" s="4"/>
      <c r="AI23" s="133" t="str">
        <f t="shared" si="50"/>
        <v/>
      </c>
      <c r="AJ23" s="134" t="str">
        <f t="shared" si="51"/>
        <v/>
      </c>
      <c r="AK23" s="134" t="str">
        <f t="shared" si="52"/>
        <v/>
      </c>
      <c r="AL23" s="4"/>
      <c r="AM23" s="133" t="str">
        <f t="shared" si="53"/>
        <v/>
      </c>
      <c r="AN23" s="134" t="str">
        <f t="shared" si="54"/>
        <v/>
      </c>
      <c r="AO23" s="134" t="str">
        <f t="shared" si="55"/>
        <v/>
      </c>
      <c r="AP23" s="135">
        <f t="shared" si="56"/>
        <v>0</v>
      </c>
      <c r="AQ23" s="137" t="str">
        <f t="shared" si="57"/>
        <v/>
      </c>
      <c r="AR23" s="137"/>
      <c r="AV23" s="235" t="s">
        <v>59</v>
      </c>
      <c r="AW23" s="247">
        <v>1126</v>
      </c>
      <c r="AX23" s="248">
        <v>19.309999999999999</v>
      </c>
      <c r="AY23" s="249">
        <v>4.62</v>
      </c>
      <c r="AZ23" s="247">
        <v>1116</v>
      </c>
      <c r="BA23" s="248">
        <v>22.45</v>
      </c>
      <c r="BB23" s="249">
        <v>5.55</v>
      </c>
      <c r="BC23" s="247">
        <v>1096</v>
      </c>
      <c r="BD23" s="248">
        <v>36.479999999999997</v>
      </c>
      <c r="BE23" s="249">
        <v>8.66</v>
      </c>
      <c r="BF23" s="236">
        <v>1095</v>
      </c>
      <c r="BG23" s="237">
        <v>45.91</v>
      </c>
      <c r="BH23" s="238">
        <v>7.25</v>
      </c>
      <c r="BI23" s="239">
        <v>1124</v>
      </c>
      <c r="BJ23" s="237">
        <v>59.96</v>
      </c>
      <c r="BK23" s="238">
        <v>22.23</v>
      </c>
      <c r="BL23" s="236">
        <v>1120</v>
      </c>
      <c r="BM23" s="237">
        <v>8.9</v>
      </c>
      <c r="BN23" s="238">
        <v>0.85</v>
      </c>
      <c r="BO23" s="236">
        <v>1100</v>
      </c>
      <c r="BP23" s="237">
        <v>166.56</v>
      </c>
      <c r="BQ23" s="238">
        <v>22.59</v>
      </c>
      <c r="BR23" s="239">
        <v>1101</v>
      </c>
      <c r="BS23" s="237">
        <v>25.67</v>
      </c>
      <c r="BT23" s="238">
        <v>9.4700000000000006</v>
      </c>
    </row>
    <row r="24" spans="1:72" ht="21.75" thickBot="1">
      <c r="A24" s="38"/>
      <c r="B24" s="60" ph="1"/>
      <c r="C24" s="39"/>
      <c r="D24" s="4"/>
      <c r="E24" s="133" t="str">
        <f t="shared" si="29"/>
        <v/>
      </c>
      <c r="F24" s="4"/>
      <c r="G24" s="133" t="str">
        <f t="shared" si="30"/>
        <v/>
      </c>
      <c r="H24" s="4"/>
      <c r="I24" s="133" t="str">
        <f t="shared" si="31"/>
        <v/>
      </c>
      <c r="J24" s="4"/>
      <c r="K24" s="133" t="str">
        <f t="shared" si="32"/>
        <v/>
      </c>
      <c r="L24" s="134" t="str">
        <f t="shared" si="33"/>
        <v/>
      </c>
      <c r="M24" s="134" t="str">
        <f t="shared" si="34"/>
        <v/>
      </c>
      <c r="N24" s="62"/>
      <c r="O24" s="133" t="str">
        <f t="shared" si="35"/>
        <v/>
      </c>
      <c r="P24" s="134" t="str">
        <f t="shared" si="36"/>
        <v/>
      </c>
      <c r="Q24" s="134" t="str">
        <f t="shared" si="37"/>
        <v/>
      </c>
      <c r="R24" s="62"/>
      <c r="S24" s="133" t="str">
        <f t="shared" si="38"/>
        <v/>
      </c>
      <c r="T24" s="134" t="str">
        <f t="shared" si="39"/>
        <v/>
      </c>
      <c r="U24" s="134" t="str">
        <f t="shared" si="40"/>
        <v/>
      </c>
      <c r="V24" s="62"/>
      <c r="W24" s="133" t="str">
        <f t="shared" si="41"/>
        <v/>
      </c>
      <c r="X24" s="134" t="str">
        <f t="shared" si="42"/>
        <v/>
      </c>
      <c r="Y24" s="134" t="str">
        <f t="shared" si="43"/>
        <v/>
      </c>
      <c r="Z24" s="62"/>
      <c r="AA24" s="133" t="str">
        <f t="shared" si="44"/>
        <v/>
      </c>
      <c r="AB24" s="134" t="str">
        <f t="shared" si="45"/>
        <v/>
      </c>
      <c r="AC24" s="134" t="str">
        <f t="shared" si="46"/>
        <v/>
      </c>
      <c r="AD24" s="62"/>
      <c r="AE24" s="133" t="str">
        <f t="shared" si="47"/>
        <v/>
      </c>
      <c r="AF24" s="134" t="str">
        <f t="shared" si="48"/>
        <v/>
      </c>
      <c r="AG24" s="134" t="str">
        <f t="shared" si="49"/>
        <v/>
      </c>
      <c r="AH24" s="62"/>
      <c r="AI24" s="133" t="str">
        <f t="shared" si="50"/>
        <v/>
      </c>
      <c r="AJ24" s="134" t="str">
        <f t="shared" si="51"/>
        <v/>
      </c>
      <c r="AK24" s="134" t="str">
        <f t="shared" si="52"/>
        <v/>
      </c>
      <c r="AL24" s="62"/>
      <c r="AM24" s="133" t="str">
        <f t="shared" si="53"/>
        <v/>
      </c>
      <c r="AN24" s="134" t="str">
        <f t="shared" si="54"/>
        <v/>
      </c>
      <c r="AO24" s="134" t="str">
        <f t="shared" si="55"/>
        <v/>
      </c>
      <c r="AP24" s="135">
        <f t="shared" si="56"/>
        <v>0</v>
      </c>
      <c r="AQ24" s="137" t="str">
        <f t="shared" si="57"/>
        <v/>
      </c>
      <c r="AR24" s="137"/>
      <c r="AV24" s="246" t="s">
        <v>65</v>
      </c>
      <c r="AW24" s="250">
        <v>1127</v>
      </c>
      <c r="AX24" s="251">
        <v>19.36</v>
      </c>
      <c r="AY24" s="252">
        <v>4.3099999999999996</v>
      </c>
      <c r="AZ24" s="250">
        <v>1121</v>
      </c>
      <c r="BA24" s="251">
        <v>20.149999999999999</v>
      </c>
      <c r="BB24" s="252">
        <v>5.16</v>
      </c>
      <c r="BC24" s="250">
        <v>1096</v>
      </c>
      <c r="BD24" s="251">
        <v>41.21</v>
      </c>
      <c r="BE24" s="252">
        <v>9.0399999999999991</v>
      </c>
      <c r="BF24" s="241">
        <v>1102</v>
      </c>
      <c r="BG24" s="242">
        <v>42.95</v>
      </c>
      <c r="BH24" s="243">
        <v>6.49</v>
      </c>
      <c r="BI24" s="244">
        <v>1117</v>
      </c>
      <c r="BJ24" s="242">
        <v>45.55</v>
      </c>
      <c r="BK24" s="243">
        <v>17.899999999999999</v>
      </c>
      <c r="BL24" s="241">
        <v>1117</v>
      </c>
      <c r="BM24" s="242">
        <v>9.24</v>
      </c>
      <c r="BN24" s="243">
        <v>0.81</v>
      </c>
      <c r="BO24" s="241">
        <v>1099</v>
      </c>
      <c r="BP24" s="242">
        <v>155.61000000000001</v>
      </c>
      <c r="BQ24" s="243">
        <v>21.77</v>
      </c>
      <c r="BR24" s="244">
        <v>1081</v>
      </c>
      <c r="BS24" s="242">
        <v>15.68</v>
      </c>
      <c r="BT24" s="243">
        <v>5.39</v>
      </c>
    </row>
    <row r="25" spans="1:72" ht="21">
      <c r="A25" s="38"/>
      <c r="B25" s="58" ph="1"/>
      <c r="C25" s="39"/>
      <c r="D25" s="4"/>
      <c r="E25" s="133" t="str">
        <f t="shared" si="29"/>
        <v/>
      </c>
      <c r="F25" s="4"/>
      <c r="G25" s="133" t="str">
        <f t="shared" si="30"/>
        <v/>
      </c>
      <c r="H25" s="4"/>
      <c r="I25" s="133" t="str">
        <f t="shared" si="31"/>
        <v/>
      </c>
      <c r="J25" s="4"/>
      <c r="K25" s="133" t="str">
        <f t="shared" si="32"/>
        <v/>
      </c>
      <c r="L25" s="134" t="str">
        <f t="shared" si="33"/>
        <v/>
      </c>
      <c r="M25" s="134" t="str">
        <f t="shared" si="34"/>
        <v/>
      </c>
      <c r="N25" s="62"/>
      <c r="O25" s="133" t="str">
        <f t="shared" si="35"/>
        <v/>
      </c>
      <c r="P25" s="134" t="str">
        <f t="shared" si="36"/>
        <v/>
      </c>
      <c r="Q25" s="134" t="str">
        <f t="shared" si="37"/>
        <v/>
      </c>
      <c r="R25" s="62"/>
      <c r="S25" s="133" t="str">
        <f t="shared" si="38"/>
        <v/>
      </c>
      <c r="T25" s="134" t="str">
        <f t="shared" si="39"/>
        <v/>
      </c>
      <c r="U25" s="134" t="str">
        <f t="shared" si="40"/>
        <v/>
      </c>
      <c r="V25" s="62"/>
      <c r="W25" s="133" t="str">
        <f t="shared" si="41"/>
        <v/>
      </c>
      <c r="X25" s="134" t="str">
        <f t="shared" si="42"/>
        <v/>
      </c>
      <c r="Y25" s="134" t="str">
        <f t="shared" si="43"/>
        <v/>
      </c>
      <c r="Z25" s="62"/>
      <c r="AA25" s="133" t="str">
        <f t="shared" si="44"/>
        <v/>
      </c>
      <c r="AB25" s="134" t="str">
        <f t="shared" si="45"/>
        <v/>
      </c>
      <c r="AC25" s="134" t="str">
        <f t="shared" si="46"/>
        <v/>
      </c>
      <c r="AD25" s="62"/>
      <c r="AE25" s="133" t="str">
        <f t="shared" si="47"/>
        <v/>
      </c>
      <c r="AF25" s="134" t="str">
        <f t="shared" si="48"/>
        <v/>
      </c>
      <c r="AG25" s="134" t="str">
        <f t="shared" si="49"/>
        <v/>
      </c>
      <c r="AH25" s="62"/>
      <c r="AI25" s="133" t="str">
        <f t="shared" si="50"/>
        <v/>
      </c>
      <c r="AJ25" s="134" t="str">
        <f t="shared" si="51"/>
        <v/>
      </c>
      <c r="AK25" s="134" t="str">
        <f t="shared" si="52"/>
        <v/>
      </c>
      <c r="AL25" s="62"/>
      <c r="AM25" s="133" t="str">
        <f t="shared" si="53"/>
        <v/>
      </c>
      <c r="AN25" s="134" t="str">
        <f t="shared" si="54"/>
        <v/>
      </c>
      <c r="AO25" s="134" t="str">
        <f t="shared" si="55"/>
        <v/>
      </c>
      <c r="AP25" s="135">
        <f t="shared" si="56"/>
        <v>0</v>
      </c>
      <c r="AQ25" s="137" t="str">
        <f t="shared" si="57"/>
        <v/>
      </c>
      <c r="AR25" s="137"/>
      <c r="AV25" s="16"/>
      <c r="AW25" s="16"/>
      <c r="AX25" s="16"/>
      <c r="AY25" s="16"/>
      <c r="AZ25" s="43"/>
      <c r="BA25" s="44"/>
      <c r="BB25" s="44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1" ph="1"/>
      <c r="C26" s="39"/>
      <c r="D26" s="4"/>
      <c r="E26" s="133" t="str">
        <f t="shared" si="29"/>
        <v/>
      </c>
      <c r="F26" s="4"/>
      <c r="G26" s="133" t="str">
        <f t="shared" si="30"/>
        <v/>
      </c>
      <c r="H26" s="4"/>
      <c r="I26" s="133" t="str">
        <f t="shared" si="31"/>
        <v/>
      </c>
      <c r="J26" s="4"/>
      <c r="K26" s="133" t="str">
        <f t="shared" si="32"/>
        <v/>
      </c>
      <c r="L26" s="134" t="str">
        <f t="shared" si="33"/>
        <v/>
      </c>
      <c r="M26" s="134" t="str">
        <f t="shared" si="34"/>
        <v/>
      </c>
      <c r="N26" s="62"/>
      <c r="O26" s="133" t="str">
        <f t="shared" si="35"/>
        <v/>
      </c>
      <c r="P26" s="134" t="str">
        <f t="shared" si="36"/>
        <v/>
      </c>
      <c r="Q26" s="134" t="str">
        <f t="shared" si="37"/>
        <v/>
      </c>
      <c r="R26" s="62"/>
      <c r="S26" s="133" t="str">
        <f t="shared" si="38"/>
        <v/>
      </c>
      <c r="T26" s="134" t="str">
        <f t="shared" si="39"/>
        <v/>
      </c>
      <c r="U26" s="134" t="str">
        <f t="shared" si="40"/>
        <v/>
      </c>
      <c r="V26" s="62"/>
      <c r="W26" s="133" t="str">
        <f t="shared" si="41"/>
        <v/>
      </c>
      <c r="X26" s="134" t="str">
        <f t="shared" si="42"/>
        <v/>
      </c>
      <c r="Y26" s="134" t="str">
        <f t="shared" si="43"/>
        <v/>
      </c>
      <c r="Z26" s="62"/>
      <c r="AA26" s="133" t="str">
        <f t="shared" si="44"/>
        <v/>
      </c>
      <c r="AB26" s="134" t="str">
        <f t="shared" si="45"/>
        <v/>
      </c>
      <c r="AC26" s="134" t="str">
        <f t="shared" si="46"/>
        <v/>
      </c>
      <c r="AD26" s="62"/>
      <c r="AE26" s="133" t="str">
        <f t="shared" si="47"/>
        <v/>
      </c>
      <c r="AF26" s="134" t="str">
        <f t="shared" si="48"/>
        <v/>
      </c>
      <c r="AG26" s="134" t="str">
        <f t="shared" si="49"/>
        <v/>
      </c>
      <c r="AH26" s="62"/>
      <c r="AI26" s="133" t="str">
        <f t="shared" si="50"/>
        <v/>
      </c>
      <c r="AJ26" s="134" t="str">
        <f t="shared" si="51"/>
        <v/>
      </c>
      <c r="AK26" s="134" t="str">
        <f t="shared" si="52"/>
        <v/>
      </c>
      <c r="AL26" s="62"/>
      <c r="AM26" s="133" t="str">
        <f t="shared" si="53"/>
        <v/>
      </c>
      <c r="AN26" s="134" t="str">
        <f t="shared" si="54"/>
        <v/>
      </c>
      <c r="AO26" s="134" t="str">
        <f t="shared" si="55"/>
        <v/>
      </c>
      <c r="AP26" s="135">
        <f t="shared" si="56"/>
        <v>0</v>
      </c>
      <c r="AQ26" s="137" t="str">
        <f t="shared" si="57"/>
        <v/>
      </c>
      <c r="AR26" s="137"/>
      <c r="AV26" s="50"/>
      <c r="AW26" s="51"/>
      <c r="AX26" s="52"/>
      <c r="AY26" s="52"/>
      <c r="AZ26" s="51"/>
      <c r="BA26" s="52"/>
      <c r="BB26" s="52"/>
      <c r="BC26" s="51"/>
      <c r="BD26" s="52"/>
      <c r="BE26" s="52"/>
      <c r="BF26" s="51"/>
      <c r="BG26" s="52"/>
      <c r="BH26" s="52"/>
      <c r="BI26" s="51"/>
      <c r="BJ26" s="52"/>
      <c r="BK26" s="52"/>
      <c r="BL26" s="51"/>
      <c r="BM26" s="52"/>
      <c r="BN26" s="52"/>
      <c r="BO26" s="51"/>
      <c r="BP26" s="52"/>
      <c r="BQ26" s="52"/>
      <c r="BR26" s="51"/>
      <c r="BS26" s="52"/>
      <c r="BT26" s="52"/>
    </row>
    <row r="27" spans="1:72" ht="21">
      <c r="A27" s="38"/>
      <c r="B27" s="58" ph="1"/>
      <c r="C27" s="39"/>
      <c r="D27" s="4"/>
      <c r="E27" s="133" t="str">
        <f t="shared" si="29"/>
        <v/>
      </c>
      <c r="F27" s="4"/>
      <c r="G27" s="133" t="str">
        <f t="shared" si="30"/>
        <v/>
      </c>
      <c r="H27" s="4"/>
      <c r="I27" s="133" t="str">
        <f t="shared" si="31"/>
        <v/>
      </c>
      <c r="J27" s="4"/>
      <c r="K27" s="133" t="str">
        <f t="shared" si="32"/>
        <v/>
      </c>
      <c r="L27" s="134" t="str">
        <f t="shared" si="33"/>
        <v/>
      </c>
      <c r="M27" s="134" t="str">
        <f t="shared" si="34"/>
        <v/>
      </c>
      <c r="N27" s="62"/>
      <c r="O27" s="133" t="str">
        <f t="shared" si="35"/>
        <v/>
      </c>
      <c r="P27" s="134" t="str">
        <f t="shared" si="36"/>
        <v/>
      </c>
      <c r="Q27" s="134" t="str">
        <f t="shared" si="37"/>
        <v/>
      </c>
      <c r="R27" s="62"/>
      <c r="S27" s="133" t="str">
        <f t="shared" si="38"/>
        <v/>
      </c>
      <c r="T27" s="134" t="str">
        <f t="shared" si="39"/>
        <v/>
      </c>
      <c r="U27" s="134" t="str">
        <f t="shared" si="40"/>
        <v/>
      </c>
      <c r="V27" s="62"/>
      <c r="W27" s="133" t="str">
        <f t="shared" si="41"/>
        <v/>
      </c>
      <c r="X27" s="134" t="str">
        <f t="shared" si="42"/>
        <v/>
      </c>
      <c r="Y27" s="134" t="str">
        <f t="shared" si="43"/>
        <v/>
      </c>
      <c r="Z27" s="62"/>
      <c r="AA27" s="133" t="str">
        <f t="shared" si="44"/>
        <v/>
      </c>
      <c r="AB27" s="134" t="str">
        <f t="shared" si="45"/>
        <v/>
      </c>
      <c r="AC27" s="134" t="str">
        <f t="shared" si="46"/>
        <v/>
      </c>
      <c r="AD27" s="62"/>
      <c r="AE27" s="133" t="str">
        <f t="shared" si="47"/>
        <v/>
      </c>
      <c r="AF27" s="134" t="str">
        <f t="shared" si="48"/>
        <v/>
      </c>
      <c r="AG27" s="134" t="str">
        <f t="shared" si="49"/>
        <v/>
      </c>
      <c r="AH27" s="62"/>
      <c r="AI27" s="133" t="str">
        <f t="shared" si="50"/>
        <v/>
      </c>
      <c r="AJ27" s="134" t="str">
        <f t="shared" si="51"/>
        <v/>
      </c>
      <c r="AK27" s="134" t="str">
        <f t="shared" si="52"/>
        <v/>
      </c>
      <c r="AL27" s="62"/>
      <c r="AM27" s="133" t="str">
        <f t="shared" si="53"/>
        <v/>
      </c>
      <c r="AN27" s="134" t="str">
        <f t="shared" si="54"/>
        <v/>
      </c>
      <c r="AO27" s="134" t="str">
        <f t="shared" si="55"/>
        <v/>
      </c>
      <c r="AP27" s="135">
        <f t="shared" si="56"/>
        <v>0</v>
      </c>
      <c r="AQ27" s="137" t="str">
        <f t="shared" si="57"/>
        <v/>
      </c>
      <c r="AR27" s="137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59" ph="1"/>
      <c r="C28" s="39"/>
      <c r="D28" s="4"/>
      <c r="E28" s="133" t="str">
        <f t="shared" si="29"/>
        <v/>
      </c>
      <c r="F28" s="4"/>
      <c r="G28" s="133" t="str">
        <f t="shared" si="30"/>
        <v/>
      </c>
      <c r="H28" s="4"/>
      <c r="I28" s="133" t="str">
        <f t="shared" si="31"/>
        <v/>
      </c>
      <c r="J28" s="4"/>
      <c r="K28" s="133" t="str">
        <f t="shared" si="32"/>
        <v/>
      </c>
      <c r="L28" s="134" t="str">
        <f t="shared" si="33"/>
        <v/>
      </c>
      <c r="M28" s="134" t="str">
        <f t="shared" si="34"/>
        <v/>
      </c>
      <c r="N28" s="62"/>
      <c r="O28" s="133" t="str">
        <f t="shared" si="35"/>
        <v/>
      </c>
      <c r="P28" s="134" t="str">
        <f t="shared" si="36"/>
        <v/>
      </c>
      <c r="Q28" s="134" t="str">
        <f t="shared" si="37"/>
        <v/>
      </c>
      <c r="R28" s="62"/>
      <c r="S28" s="133" t="str">
        <f t="shared" si="38"/>
        <v/>
      </c>
      <c r="T28" s="134" t="str">
        <f t="shared" si="39"/>
        <v/>
      </c>
      <c r="U28" s="134" t="str">
        <f t="shared" si="40"/>
        <v/>
      </c>
      <c r="V28" s="62"/>
      <c r="W28" s="133" t="str">
        <f t="shared" si="41"/>
        <v/>
      </c>
      <c r="X28" s="134" t="str">
        <f t="shared" si="42"/>
        <v/>
      </c>
      <c r="Y28" s="134" t="str">
        <f t="shared" si="43"/>
        <v/>
      </c>
      <c r="Z28" s="62"/>
      <c r="AA28" s="133" t="str">
        <f t="shared" si="44"/>
        <v/>
      </c>
      <c r="AB28" s="134" t="str">
        <f t="shared" si="45"/>
        <v/>
      </c>
      <c r="AC28" s="134" t="str">
        <f t="shared" si="46"/>
        <v/>
      </c>
      <c r="AD28" s="62"/>
      <c r="AE28" s="133" t="str">
        <f t="shared" si="47"/>
        <v/>
      </c>
      <c r="AF28" s="134" t="str">
        <f t="shared" si="48"/>
        <v/>
      </c>
      <c r="AG28" s="134" t="str">
        <f t="shared" si="49"/>
        <v/>
      </c>
      <c r="AH28" s="62"/>
      <c r="AI28" s="133" t="str">
        <f t="shared" si="50"/>
        <v/>
      </c>
      <c r="AJ28" s="134" t="str">
        <f t="shared" si="51"/>
        <v/>
      </c>
      <c r="AK28" s="134" t="str">
        <f t="shared" si="52"/>
        <v/>
      </c>
      <c r="AL28" s="62"/>
      <c r="AM28" s="133" t="str">
        <f t="shared" si="53"/>
        <v/>
      </c>
      <c r="AN28" s="134" t="str">
        <f t="shared" si="54"/>
        <v/>
      </c>
      <c r="AO28" s="134" t="str">
        <f t="shared" si="55"/>
        <v/>
      </c>
      <c r="AP28" s="135">
        <f t="shared" si="56"/>
        <v>0</v>
      </c>
      <c r="AQ28" s="137" t="str">
        <f t="shared" si="57"/>
        <v/>
      </c>
      <c r="AR28" s="137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0" ph="1"/>
      <c r="C29" s="39"/>
      <c r="D29" s="4"/>
      <c r="E29" s="133" t="str">
        <f t="shared" si="29"/>
        <v/>
      </c>
      <c r="F29" s="4"/>
      <c r="G29" s="133" t="str">
        <f t="shared" si="30"/>
        <v/>
      </c>
      <c r="H29" s="4"/>
      <c r="I29" s="133" t="str">
        <f t="shared" si="31"/>
        <v/>
      </c>
      <c r="J29" s="4"/>
      <c r="K29" s="133" t="str">
        <f t="shared" si="32"/>
        <v/>
      </c>
      <c r="L29" s="134" t="str">
        <f t="shared" si="33"/>
        <v/>
      </c>
      <c r="M29" s="134" t="str">
        <f t="shared" si="34"/>
        <v/>
      </c>
      <c r="N29" s="62"/>
      <c r="O29" s="133" t="str">
        <f t="shared" si="35"/>
        <v/>
      </c>
      <c r="P29" s="134" t="str">
        <f t="shared" si="36"/>
        <v/>
      </c>
      <c r="Q29" s="134" t="str">
        <f t="shared" si="37"/>
        <v/>
      </c>
      <c r="R29" s="62"/>
      <c r="S29" s="133" t="str">
        <f t="shared" si="38"/>
        <v/>
      </c>
      <c r="T29" s="134" t="str">
        <f t="shared" si="39"/>
        <v/>
      </c>
      <c r="U29" s="134" t="str">
        <f t="shared" si="40"/>
        <v/>
      </c>
      <c r="V29" s="62"/>
      <c r="W29" s="133" t="str">
        <f t="shared" si="41"/>
        <v/>
      </c>
      <c r="X29" s="134" t="str">
        <f t="shared" si="42"/>
        <v/>
      </c>
      <c r="Y29" s="134" t="str">
        <f t="shared" si="43"/>
        <v/>
      </c>
      <c r="Z29" s="62"/>
      <c r="AA29" s="133" t="str">
        <f t="shared" si="44"/>
        <v/>
      </c>
      <c r="AB29" s="134" t="str">
        <f t="shared" si="45"/>
        <v/>
      </c>
      <c r="AC29" s="134" t="str">
        <f t="shared" si="46"/>
        <v/>
      </c>
      <c r="AD29" s="62"/>
      <c r="AE29" s="133" t="str">
        <f t="shared" si="47"/>
        <v/>
      </c>
      <c r="AF29" s="134" t="str">
        <f t="shared" si="48"/>
        <v/>
      </c>
      <c r="AG29" s="134" t="str">
        <f t="shared" si="49"/>
        <v/>
      </c>
      <c r="AH29" s="62"/>
      <c r="AI29" s="133" t="str">
        <f t="shared" si="50"/>
        <v/>
      </c>
      <c r="AJ29" s="134" t="str">
        <f t="shared" si="51"/>
        <v/>
      </c>
      <c r="AK29" s="134" t="str">
        <f t="shared" si="52"/>
        <v/>
      </c>
      <c r="AL29" s="62"/>
      <c r="AM29" s="133" t="str">
        <f t="shared" si="53"/>
        <v/>
      </c>
      <c r="AN29" s="134" t="str">
        <f t="shared" si="54"/>
        <v/>
      </c>
      <c r="AO29" s="134" t="str">
        <f t="shared" si="55"/>
        <v/>
      </c>
      <c r="AP29" s="135">
        <f t="shared" si="56"/>
        <v>0</v>
      </c>
      <c r="AQ29" s="137" t="str">
        <f t="shared" si="57"/>
        <v/>
      </c>
      <c r="AR29" s="137"/>
      <c r="AV29" s="40" t="s">
        <v>151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59" ph="1"/>
      <c r="C30" s="39"/>
      <c r="D30" s="4"/>
      <c r="E30" s="133" t="str">
        <f t="shared" si="29"/>
        <v/>
      </c>
      <c r="F30" s="4"/>
      <c r="G30" s="133" t="str">
        <f t="shared" si="30"/>
        <v/>
      </c>
      <c r="H30" s="4"/>
      <c r="I30" s="133" t="str">
        <f t="shared" si="31"/>
        <v/>
      </c>
      <c r="J30" s="4"/>
      <c r="K30" s="133" t="str">
        <f t="shared" si="32"/>
        <v/>
      </c>
      <c r="L30" s="134" t="str">
        <f t="shared" si="33"/>
        <v/>
      </c>
      <c r="M30" s="134" t="str">
        <f t="shared" si="34"/>
        <v/>
      </c>
      <c r="N30" s="62"/>
      <c r="O30" s="133" t="str">
        <f t="shared" si="35"/>
        <v/>
      </c>
      <c r="P30" s="134" t="str">
        <f t="shared" si="36"/>
        <v/>
      </c>
      <c r="Q30" s="134" t="str">
        <f t="shared" si="37"/>
        <v/>
      </c>
      <c r="R30" s="62"/>
      <c r="S30" s="133" t="str">
        <f t="shared" si="38"/>
        <v/>
      </c>
      <c r="T30" s="134" t="str">
        <f t="shared" si="39"/>
        <v/>
      </c>
      <c r="U30" s="134" t="str">
        <f t="shared" si="40"/>
        <v/>
      </c>
      <c r="V30" s="62"/>
      <c r="W30" s="133" t="str">
        <f t="shared" si="41"/>
        <v/>
      </c>
      <c r="X30" s="134" t="str">
        <f t="shared" si="42"/>
        <v/>
      </c>
      <c r="Y30" s="134" t="str">
        <f t="shared" si="43"/>
        <v/>
      </c>
      <c r="Z30" s="62"/>
      <c r="AA30" s="133" t="str">
        <f t="shared" si="44"/>
        <v/>
      </c>
      <c r="AB30" s="134" t="str">
        <f t="shared" si="45"/>
        <v/>
      </c>
      <c r="AC30" s="134" t="str">
        <f t="shared" si="46"/>
        <v/>
      </c>
      <c r="AD30" s="62"/>
      <c r="AE30" s="133" t="str">
        <f t="shared" si="47"/>
        <v/>
      </c>
      <c r="AF30" s="134" t="str">
        <f t="shared" si="48"/>
        <v/>
      </c>
      <c r="AG30" s="134" t="str">
        <f t="shared" si="49"/>
        <v/>
      </c>
      <c r="AH30" s="62"/>
      <c r="AI30" s="133" t="str">
        <f t="shared" si="50"/>
        <v/>
      </c>
      <c r="AJ30" s="134" t="str">
        <f t="shared" si="51"/>
        <v/>
      </c>
      <c r="AK30" s="134" t="str">
        <f t="shared" si="52"/>
        <v/>
      </c>
      <c r="AL30" s="62"/>
      <c r="AM30" s="133" t="str">
        <f t="shared" si="53"/>
        <v/>
      </c>
      <c r="AN30" s="134" t="str">
        <f t="shared" si="54"/>
        <v/>
      </c>
      <c r="AO30" s="134" t="str">
        <f t="shared" si="55"/>
        <v/>
      </c>
      <c r="AP30" s="135">
        <f t="shared" si="56"/>
        <v>0</v>
      </c>
      <c r="AQ30" s="137" t="str">
        <f t="shared" si="57"/>
        <v/>
      </c>
      <c r="AR30" s="137"/>
      <c r="AV30" s="16" t="s">
        <v>152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58" ph="1"/>
      <c r="C31" s="39"/>
      <c r="D31" s="4"/>
      <c r="E31" s="133" t="str">
        <f t="shared" si="29"/>
        <v/>
      </c>
      <c r="F31" s="4"/>
      <c r="G31" s="133" t="str">
        <f t="shared" si="30"/>
        <v/>
      </c>
      <c r="H31" s="4"/>
      <c r="I31" s="133" t="str">
        <f t="shared" si="31"/>
        <v/>
      </c>
      <c r="J31" s="4"/>
      <c r="K31" s="133" t="str">
        <f t="shared" si="32"/>
        <v/>
      </c>
      <c r="L31" s="134" t="str">
        <f t="shared" si="33"/>
        <v/>
      </c>
      <c r="M31" s="134" t="str">
        <f t="shared" si="34"/>
        <v/>
      </c>
      <c r="N31" s="62"/>
      <c r="O31" s="133" t="str">
        <f t="shared" si="35"/>
        <v/>
      </c>
      <c r="P31" s="134" t="str">
        <f t="shared" si="36"/>
        <v/>
      </c>
      <c r="Q31" s="134" t="str">
        <f t="shared" si="37"/>
        <v/>
      </c>
      <c r="R31" s="62"/>
      <c r="S31" s="133" t="str">
        <f t="shared" si="38"/>
        <v/>
      </c>
      <c r="T31" s="134" t="str">
        <f t="shared" si="39"/>
        <v/>
      </c>
      <c r="U31" s="134" t="str">
        <f t="shared" si="40"/>
        <v/>
      </c>
      <c r="V31" s="62"/>
      <c r="W31" s="133" t="str">
        <f t="shared" si="41"/>
        <v/>
      </c>
      <c r="X31" s="134" t="str">
        <f t="shared" si="42"/>
        <v/>
      </c>
      <c r="Y31" s="134" t="str">
        <f t="shared" si="43"/>
        <v/>
      </c>
      <c r="Z31" s="62"/>
      <c r="AA31" s="133" t="str">
        <f t="shared" si="44"/>
        <v/>
      </c>
      <c r="AB31" s="134" t="str">
        <f t="shared" si="45"/>
        <v/>
      </c>
      <c r="AC31" s="134" t="str">
        <f t="shared" si="46"/>
        <v/>
      </c>
      <c r="AD31" s="62"/>
      <c r="AE31" s="133" t="str">
        <f t="shared" si="47"/>
        <v/>
      </c>
      <c r="AF31" s="134" t="str">
        <f t="shared" si="48"/>
        <v/>
      </c>
      <c r="AG31" s="134" t="str">
        <f t="shared" si="49"/>
        <v/>
      </c>
      <c r="AH31" s="62"/>
      <c r="AI31" s="133" t="str">
        <f t="shared" si="50"/>
        <v/>
      </c>
      <c r="AJ31" s="134" t="str">
        <f t="shared" si="51"/>
        <v/>
      </c>
      <c r="AK31" s="134" t="str">
        <f t="shared" si="52"/>
        <v/>
      </c>
      <c r="AL31" s="62"/>
      <c r="AM31" s="133" t="str">
        <f t="shared" si="53"/>
        <v/>
      </c>
      <c r="AN31" s="134" t="str">
        <f t="shared" si="54"/>
        <v/>
      </c>
      <c r="AO31" s="134" t="str">
        <f t="shared" si="55"/>
        <v/>
      </c>
      <c r="AP31" s="135">
        <f t="shared" si="56"/>
        <v>0</v>
      </c>
      <c r="AQ31" s="137" t="str">
        <f t="shared" si="57"/>
        <v/>
      </c>
      <c r="AR31" s="137"/>
      <c r="AV31" s="263" t="s">
        <v>34</v>
      </c>
      <c r="AW31" s="265" t="s">
        <v>46</v>
      </c>
      <c r="AX31" s="260"/>
      <c r="AY31" s="262"/>
      <c r="AZ31" s="259" t="s">
        <v>47</v>
      </c>
      <c r="BA31" s="260"/>
      <c r="BB31" s="261"/>
      <c r="BC31" s="259" t="s">
        <v>48</v>
      </c>
      <c r="BD31" s="260"/>
      <c r="BE31" s="262"/>
      <c r="BF31" s="259" t="s">
        <v>49</v>
      </c>
      <c r="BG31" s="260"/>
      <c r="BH31" s="261"/>
      <c r="BI31" s="256" t="s">
        <v>50</v>
      </c>
      <c r="BJ31" s="257"/>
      <c r="BK31" s="258"/>
      <c r="BL31" s="259" t="s">
        <v>51</v>
      </c>
      <c r="BM31" s="260"/>
      <c r="BN31" s="261"/>
      <c r="BO31" s="259" t="s">
        <v>52</v>
      </c>
      <c r="BP31" s="260"/>
      <c r="BQ31" s="262"/>
      <c r="BR31" s="259" t="s">
        <v>53</v>
      </c>
      <c r="BS31" s="260"/>
      <c r="BT31" s="261"/>
    </row>
    <row r="32" spans="1:72" ht="21.75" thickBot="1">
      <c r="A32" s="38"/>
      <c r="B32" s="60" ph="1"/>
      <c r="C32" s="39"/>
      <c r="D32" s="4"/>
      <c r="E32" s="133" t="str">
        <f t="shared" si="29"/>
        <v/>
      </c>
      <c r="F32" s="4"/>
      <c r="G32" s="133" t="str">
        <f t="shared" si="30"/>
        <v/>
      </c>
      <c r="H32" s="4"/>
      <c r="I32" s="133" t="str">
        <f t="shared" si="31"/>
        <v/>
      </c>
      <c r="J32" s="4"/>
      <c r="K32" s="133" t="str">
        <f t="shared" si="32"/>
        <v/>
      </c>
      <c r="L32" s="134" t="str">
        <f t="shared" si="33"/>
        <v/>
      </c>
      <c r="M32" s="134" t="str">
        <f t="shared" si="34"/>
        <v/>
      </c>
      <c r="N32" s="62"/>
      <c r="O32" s="133" t="str">
        <f t="shared" si="35"/>
        <v/>
      </c>
      <c r="P32" s="134" t="str">
        <f t="shared" si="36"/>
        <v/>
      </c>
      <c r="Q32" s="134" t="str">
        <f t="shared" si="37"/>
        <v/>
      </c>
      <c r="R32" s="62"/>
      <c r="S32" s="133" t="str">
        <f t="shared" si="38"/>
        <v/>
      </c>
      <c r="T32" s="134" t="str">
        <f t="shared" si="39"/>
        <v/>
      </c>
      <c r="U32" s="134" t="str">
        <f t="shared" si="40"/>
        <v/>
      </c>
      <c r="V32" s="62"/>
      <c r="W32" s="133" t="str">
        <f t="shared" si="41"/>
        <v/>
      </c>
      <c r="X32" s="134" t="str">
        <f t="shared" si="42"/>
        <v/>
      </c>
      <c r="Y32" s="134" t="str">
        <f t="shared" si="43"/>
        <v/>
      </c>
      <c r="Z32" s="62"/>
      <c r="AA32" s="133" t="str">
        <f t="shared" si="44"/>
        <v/>
      </c>
      <c r="AB32" s="134" t="str">
        <f t="shared" si="45"/>
        <v/>
      </c>
      <c r="AC32" s="134" t="str">
        <f t="shared" si="46"/>
        <v/>
      </c>
      <c r="AD32" s="62"/>
      <c r="AE32" s="133" t="str">
        <f t="shared" si="47"/>
        <v/>
      </c>
      <c r="AF32" s="134" t="str">
        <f t="shared" si="48"/>
        <v/>
      </c>
      <c r="AG32" s="134" t="str">
        <f t="shared" si="49"/>
        <v/>
      </c>
      <c r="AH32" s="62"/>
      <c r="AI32" s="133" t="str">
        <f t="shared" si="50"/>
        <v/>
      </c>
      <c r="AJ32" s="134" t="str">
        <f t="shared" si="51"/>
        <v/>
      </c>
      <c r="AK32" s="134" t="str">
        <f t="shared" si="52"/>
        <v/>
      </c>
      <c r="AL32" s="62"/>
      <c r="AM32" s="133" t="str">
        <f t="shared" si="53"/>
        <v/>
      </c>
      <c r="AN32" s="134" t="str">
        <f t="shared" si="54"/>
        <v/>
      </c>
      <c r="AO32" s="134" t="str">
        <f t="shared" si="55"/>
        <v/>
      </c>
      <c r="AP32" s="135">
        <f t="shared" si="56"/>
        <v>0</v>
      </c>
      <c r="AQ32" s="137" t="str">
        <f t="shared" si="57"/>
        <v/>
      </c>
      <c r="AR32" s="137"/>
      <c r="AV32" s="264"/>
      <c r="AW32" s="119" t="s">
        <v>10</v>
      </c>
      <c r="AX32" s="120" t="s">
        <v>54</v>
      </c>
      <c r="AY32" s="121" t="s">
        <v>20</v>
      </c>
      <c r="AZ32" s="122" t="s">
        <v>10</v>
      </c>
      <c r="BA32" s="120" t="s">
        <v>54</v>
      </c>
      <c r="BB32" s="123" t="s">
        <v>20</v>
      </c>
      <c r="BC32" s="122" t="s">
        <v>10</v>
      </c>
      <c r="BD32" s="120" t="s">
        <v>54</v>
      </c>
      <c r="BE32" s="121" t="s">
        <v>20</v>
      </c>
      <c r="BF32" s="122" t="s">
        <v>10</v>
      </c>
      <c r="BG32" s="120" t="s">
        <v>54</v>
      </c>
      <c r="BH32" s="123" t="s">
        <v>20</v>
      </c>
      <c r="BI32" s="122" t="s">
        <v>10</v>
      </c>
      <c r="BJ32" s="120" t="s">
        <v>54</v>
      </c>
      <c r="BK32" s="121" t="s">
        <v>20</v>
      </c>
      <c r="BL32" s="122" t="s">
        <v>10</v>
      </c>
      <c r="BM32" s="120" t="s">
        <v>54</v>
      </c>
      <c r="BN32" s="123" t="s">
        <v>20</v>
      </c>
      <c r="BO32" s="122" t="s">
        <v>10</v>
      </c>
      <c r="BP32" s="120" t="s">
        <v>54</v>
      </c>
      <c r="BQ32" s="121" t="s">
        <v>20</v>
      </c>
      <c r="BR32" s="122" t="s">
        <v>10</v>
      </c>
      <c r="BS32" s="120" t="s">
        <v>54</v>
      </c>
      <c r="BT32" s="123" t="s">
        <v>20</v>
      </c>
    </row>
    <row r="33" spans="1:72" ht="21">
      <c r="A33" s="38"/>
      <c r="B33" s="60" ph="1"/>
      <c r="C33" s="39"/>
      <c r="D33" s="4"/>
      <c r="E33" s="133" t="str">
        <f t="shared" si="29"/>
        <v/>
      </c>
      <c r="F33" s="4"/>
      <c r="G33" s="133" t="str">
        <f t="shared" si="30"/>
        <v/>
      </c>
      <c r="H33" s="4"/>
      <c r="I33" s="133" t="str">
        <f t="shared" si="31"/>
        <v/>
      </c>
      <c r="J33" s="4"/>
      <c r="K33" s="133" t="str">
        <f t="shared" si="32"/>
        <v/>
      </c>
      <c r="L33" s="134" t="str">
        <f t="shared" si="33"/>
        <v/>
      </c>
      <c r="M33" s="134" t="str">
        <f t="shared" si="34"/>
        <v/>
      </c>
      <c r="N33" s="62"/>
      <c r="O33" s="133" t="str">
        <f t="shared" si="35"/>
        <v/>
      </c>
      <c r="P33" s="134" t="str">
        <f t="shared" si="36"/>
        <v/>
      </c>
      <c r="Q33" s="134" t="str">
        <f t="shared" si="37"/>
        <v/>
      </c>
      <c r="R33" s="62"/>
      <c r="S33" s="133" t="str">
        <f t="shared" si="38"/>
        <v/>
      </c>
      <c r="T33" s="134" t="str">
        <f t="shared" si="39"/>
        <v/>
      </c>
      <c r="U33" s="134" t="str">
        <f t="shared" si="40"/>
        <v/>
      </c>
      <c r="V33" s="62"/>
      <c r="W33" s="133" t="str">
        <f t="shared" si="41"/>
        <v/>
      </c>
      <c r="X33" s="134" t="str">
        <f t="shared" si="42"/>
        <v/>
      </c>
      <c r="Y33" s="134" t="str">
        <f t="shared" si="43"/>
        <v/>
      </c>
      <c r="Z33" s="62"/>
      <c r="AA33" s="133" t="str">
        <f t="shared" si="44"/>
        <v/>
      </c>
      <c r="AB33" s="134" t="str">
        <f t="shared" si="45"/>
        <v/>
      </c>
      <c r="AC33" s="134" t="str">
        <f t="shared" si="46"/>
        <v/>
      </c>
      <c r="AD33" s="62"/>
      <c r="AE33" s="133" t="str">
        <f t="shared" si="47"/>
        <v/>
      </c>
      <c r="AF33" s="134" t="str">
        <f t="shared" si="48"/>
        <v/>
      </c>
      <c r="AG33" s="134" t="str">
        <f t="shared" si="49"/>
        <v/>
      </c>
      <c r="AH33" s="62"/>
      <c r="AI33" s="133" t="str">
        <f t="shared" si="50"/>
        <v/>
      </c>
      <c r="AJ33" s="134" t="str">
        <f t="shared" si="51"/>
        <v/>
      </c>
      <c r="AK33" s="134" t="str">
        <f t="shared" si="52"/>
        <v/>
      </c>
      <c r="AL33" s="62"/>
      <c r="AM33" s="133" t="str">
        <f t="shared" si="53"/>
        <v/>
      </c>
      <c r="AN33" s="134" t="str">
        <f t="shared" si="54"/>
        <v/>
      </c>
      <c r="AO33" s="134" t="str">
        <f t="shared" si="55"/>
        <v/>
      </c>
      <c r="AP33" s="135">
        <f t="shared" si="56"/>
        <v>0</v>
      </c>
      <c r="AQ33" s="137" t="str">
        <f t="shared" si="57"/>
        <v/>
      </c>
      <c r="AR33" s="137"/>
      <c r="AV33" s="45" t="s">
        <v>97</v>
      </c>
      <c r="AW33" s="175">
        <v>7711</v>
      </c>
      <c r="AX33" s="176">
        <v>9.0142653352354003</v>
      </c>
      <c r="AY33" s="177">
        <v>2.2481129372466002</v>
      </c>
      <c r="AZ33" s="178">
        <v>7579</v>
      </c>
      <c r="BA33" s="176">
        <v>11.724106082597</v>
      </c>
      <c r="BB33" s="177">
        <v>5.1983373539565996</v>
      </c>
      <c r="BC33" s="179">
        <v>7725</v>
      </c>
      <c r="BD33" s="176">
        <v>26.852815533981001</v>
      </c>
      <c r="BE33" s="177">
        <v>7.3092137258587</v>
      </c>
      <c r="BF33" s="180">
        <v>7702</v>
      </c>
      <c r="BG33" s="181">
        <v>26.431706050376999</v>
      </c>
      <c r="BH33" s="182">
        <v>5.3172019878821004</v>
      </c>
      <c r="BI33" s="183">
        <v>7629</v>
      </c>
      <c r="BJ33" s="181">
        <v>17.475160571503</v>
      </c>
      <c r="BK33" s="182">
        <v>9.6786363686751002</v>
      </c>
      <c r="BL33" s="180">
        <v>7552</v>
      </c>
      <c r="BM33" s="181">
        <v>11.891488347457701</v>
      </c>
      <c r="BN33" s="182">
        <v>1.6519526925572501</v>
      </c>
      <c r="BO33" s="180">
        <v>7711</v>
      </c>
      <c r="BP33" s="181">
        <v>110.39968875632</v>
      </c>
      <c r="BQ33" s="182">
        <v>19.349781095337999</v>
      </c>
      <c r="BR33" s="183">
        <v>7712</v>
      </c>
      <c r="BS33" s="181">
        <v>8.2357365145228005</v>
      </c>
      <c r="BT33" s="182">
        <v>3.5761612009033001</v>
      </c>
    </row>
    <row r="34" spans="1:72" ht="21.75" thickBot="1">
      <c r="A34" s="38"/>
      <c r="B34" s="58" ph="1"/>
      <c r="C34" s="39"/>
      <c r="D34" s="4"/>
      <c r="E34" s="133" t="str">
        <f t="shared" si="29"/>
        <v/>
      </c>
      <c r="F34" s="4"/>
      <c r="G34" s="133" t="str">
        <f t="shared" si="30"/>
        <v/>
      </c>
      <c r="H34" s="4"/>
      <c r="I34" s="133" t="str">
        <f t="shared" si="31"/>
        <v/>
      </c>
      <c r="J34" s="4"/>
      <c r="K34" s="133" t="str">
        <f t="shared" si="32"/>
        <v/>
      </c>
      <c r="L34" s="134" t="str">
        <f t="shared" si="33"/>
        <v/>
      </c>
      <c r="M34" s="134" t="str">
        <f t="shared" si="34"/>
        <v/>
      </c>
      <c r="N34" s="62"/>
      <c r="O34" s="133" t="str">
        <f t="shared" si="35"/>
        <v/>
      </c>
      <c r="P34" s="134" t="str">
        <f t="shared" si="36"/>
        <v/>
      </c>
      <c r="Q34" s="134" t="str">
        <f t="shared" si="37"/>
        <v/>
      </c>
      <c r="R34" s="62"/>
      <c r="S34" s="133" t="str">
        <f t="shared" si="38"/>
        <v/>
      </c>
      <c r="T34" s="134" t="str">
        <f t="shared" si="39"/>
        <v/>
      </c>
      <c r="U34" s="134" t="str">
        <f t="shared" si="40"/>
        <v/>
      </c>
      <c r="V34" s="62"/>
      <c r="W34" s="133" t="str">
        <f t="shared" si="41"/>
        <v/>
      </c>
      <c r="X34" s="134" t="str">
        <f t="shared" si="42"/>
        <v/>
      </c>
      <c r="Y34" s="134" t="str">
        <f t="shared" si="43"/>
        <v/>
      </c>
      <c r="Z34" s="62"/>
      <c r="AA34" s="133" t="str">
        <f t="shared" si="44"/>
        <v/>
      </c>
      <c r="AB34" s="134" t="str">
        <f t="shared" si="45"/>
        <v/>
      </c>
      <c r="AC34" s="134" t="str">
        <f t="shared" si="46"/>
        <v/>
      </c>
      <c r="AD34" s="62"/>
      <c r="AE34" s="133" t="str">
        <f t="shared" si="47"/>
        <v/>
      </c>
      <c r="AF34" s="134" t="str">
        <f t="shared" si="48"/>
        <v/>
      </c>
      <c r="AG34" s="134" t="str">
        <f t="shared" si="49"/>
        <v/>
      </c>
      <c r="AH34" s="62"/>
      <c r="AI34" s="133" t="str">
        <f t="shared" si="50"/>
        <v/>
      </c>
      <c r="AJ34" s="134" t="str">
        <f t="shared" si="51"/>
        <v/>
      </c>
      <c r="AK34" s="134" t="str">
        <f t="shared" si="52"/>
        <v/>
      </c>
      <c r="AL34" s="62"/>
      <c r="AM34" s="133" t="str">
        <f t="shared" si="53"/>
        <v/>
      </c>
      <c r="AN34" s="134" t="str">
        <f t="shared" si="54"/>
        <v/>
      </c>
      <c r="AO34" s="134" t="str">
        <f t="shared" si="55"/>
        <v/>
      </c>
      <c r="AP34" s="135">
        <f t="shared" si="56"/>
        <v>0</v>
      </c>
      <c r="AQ34" s="137" t="str">
        <f t="shared" si="57"/>
        <v/>
      </c>
      <c r="AR34" s="137"/>
      <c r="AV34" s="46" t="s">
        <v>60</v>
      </c>
      <c r="AW34" s="184">
        <v>7550</v>
      </c>
      <c r="AX34" s="185">
        <v>8.5202649006622995</v>
      </c>
      <c r="AY34" s="186">
        <v>2.0779102206091</v>
      </c>
      <c r="AZ34" s="187">
        <v>7528</v>
      </c>
      <c r="BA34" s="185">
        <v>10.908873538789001</v>
      </c>
      <c r="BB34" s="186">
        <v>4.9669491840136004</v>
      </c>
      <c r="BC34" s="188">
        <v>7573</v>
      </c>
      <c r="BD34" s="185">
        <v>28.923940314273999</v>
      </c>
      <c r="BE34" s="186">
        <v>7.4102500150396997</v>
      </c>
      <c r="BF34" s="189">
        <v>7569</v>
      </c>
      <c r="BG34" s="190">
        <v>25.317611309288001</v>
      </c>
      <c r="BH34" s="191">
        <v>4.7046553573291998</v>
      </c>
      <c r="BI34" s="192">
        <v>7491</v>
      </c>
      <c r="BJ34" s="190">
        <v>14.616473101055</v>
      </c>
      <c r="BK34" s="191">
        <v>6.9128576167759004</v>
      </c>
      <c r="BL34" s="189">
        <v>7438</v>
      </c>
      <c r="BM34" s="190">
        <v>12.2022936273192</v>
      </c>
      <c r="BN34" s="191">
        <v>1.4700497216222399</v>
      </c>
      <c r="BO34" s="189">
        <v>7565</v>
      </c>
      <c r="BP34" s="190">
        <v>102.49134170521999</v>
      </c>
      <c r="BQ34" s="191">
        <v>17.259423972874</v>
      </c>
      <c r="BR34" s="192">
        <v>7564</v>
      </c>
      <c r="BS34" s="190">
        <v>5.5137493389741001</v>
      </c>
      <c r="BT34" s="191">
        <v>1.9823887464303001</v>
      </c>
    </row>
    <row r="35" spans="1:72" ht="21">
      <c r="A35" s="38"/>
      <c r="B35" s="60" ph="1"/>
      <c r="C35" s="39"/>
      <c r="D35" s="4"/>
      <c r="E35" s="133" t="str">
        <f t="shared" si="29"/>
        <v/>
      </c>
      <c r="F35" s="4"/>
      <c r="G35" s="133" t="str">
        <f t="shared" si="30"/>
        <v/>
      </c>
      <c r="H35" s="4"/>
      <c r="I35" s="133" t="str">
        <f t="shared" si="31"/>
        <v/>
      </c>
      <c r="J35" s="4"/>
      <c r="K35" s="133" t="str">
        <f t="shared" si="32"/>
        <v/>
      </c>
      <c r="L35" s="134" t="str">
        <f t="shared" si="33"/>
        <v/>
      </c>
      <c r="M35" s="134" t="str">
        <f t="shared" si="34"/>
        <v/>
      </c>
      <c r="N35" s="62"/>
      <c r="O35" s="133" t="str">
        <f t="shared" si="35"/>
        <v/>
      </c>
      <c r="P35" s="134" t="str">
        <f t="shared" si="36"/>
        <v/>
      </c>
      <c r="Q35" s="134" t="str">
        <f t="shared" si="37"/>
        <v/>
      </c>
      <c r="R35" s="62"/>
      <c r="S35" s="133" t="str">
        <f t="shared" si="38"/>
        <v/>
      </c>
      <c r="T35" s="134" t="str">
        <f t="shared" si="39"/>
        <v/>
      </c>
      <c r="U35" s="134" t="str">
        <f t="shared" si="40"/>
        <v/>
      </c>
      <c r="V35" s="62"/>
      <c r="W35" s="133" t="str">
        <f t="shared" si="41"/>
        <v/>
      </c>
      <c r="X35" s="134" t="str">
        <f t="shared" si="42"/>
        <v/>
      </c>
      <c r="Y35" s="134" t="str">
        <f t="shared" si="43"/>
        <v/>
      </c>
      <c r="Z35" s="62"/>
      <c r="AA35" s="133" t="str">
        <f t="shared" si="44"/>
        <v/>
      </c>
      <c r="AB35" s="134" t="str">
        <f t="shared" si="45"/>
        <v/>
      </c>
      <c r="AC35" s="134" t="str">
        <f t="shared" si="46"/>
        <v/>
      </c>
      <c r="AD35" s="62"/>
      <c r="AE35" s="133" t="str">
        <f t="shared" si="47"/>
        <v/>
      </c>
      <c r="AF35" s="134" t="str">
        <f t="shared" si="48"/>
        <v/>
      </c>
      <c r="AG35" s="134" t="str">
        <f t="shared" si="49"/>
        <v/>
      </c>
      <c r="AH35" s="62"/>
      <c r="AI35" s="133" t="str">
        <f t="shared" si="50"/>
        <v/>
      </c>
      <c r="AJ35" s="134" t="str">
        <f t="shared" si="51"/>
        <v/>
      </c>
      <c r="AK35" s="134" t="str">
        <f t="shared" si="52"/>
        <v/>
      </c>
      <c r="AL35" s="62"/>
      <c r="AM35" s="133" t="str">
        <f t="shared" si="53"/>
        <v/>
      </c>
      <c r="AN35" s="134" t="str">
        <f t="shared" si="54"/>
        <v/>
      </c>
      <c r="AO35" s="134" t="str">
        <f t="shared" si="55"/>
        <v/>
      </c>
      <c r="AP35" s="135">
        <f t="shared" si="56"/>
        <v>0</v>
      </c>
      <c r="AQ35" s="137" t="str">
        <f t="shared" si="57"/>
        <v/>
      </c>
      <c r="AR35" s="137"/>
      <c r="AV35" s="45" t="s">
        <v>55</v>
      </c>
      <c r="AW35" s="175">
        <v>8159</v>
      </c>
      <c r="AX35" s="176">
        <v>10.481799240102999</v>
      </c>
      <c r="AY35" s="177">
        <v>2.5137290880901002</v>
      </c>
      <c r="AZ35" s="178">
        <v>8112</v>
      </c>
      <c r="BA35" s="176">
        <v>13.969797830375001</v>
      </c>
      <c r="BB35" s="177">
        <v>5.5982454988437</v>
      </c>
      <c r="BC35" s="179">
        <v>8148</v>
      </c>
      <c r="BD35" s="176">
        <v>28.129847815415001</v>
      </c>
      <c r="BE35" s="177">
        <v>7.1130779808405</v>
      </c>
      <c r="BF35" s="180">
        <v>8124</v>
      </c>
      <c r="BG35" s="181">
        <v>30.555637616936998</v>
      </c>
      <c r="BH35" s="182">
        <v>6.3658792432464999</v>
      </c>
      <c r="BI35" s="183">
        <v>8095</v>
      </c>
      <c r="BJ35" s="181">
        <v>26.600988264361</v>
      </c>
      <c r="BK35" s="182">
        <v>13.441998473697</v>
      </c>
      <c r="BL35" s="180">
        <v>7989</v>
      </c>
      <c r="BM35" s="181">
        <v>10.945950682188</v>
      </c>
      <c r="BN35" s="182">
        <v>1.3879083624306301</v>
      </c>
      <c r="BO35" s="180">
        <v>8135</v>
      </c>
      <c r="BP35" s="181">
        <v>121.83638598648</v>
      </c>
      <c r="BQ35" s="182">
        <v>19.914524842399999</v>
      </c>
      <c r="BR35" s="183">
        <v>8121</v>
      </c>
      <c r="BS35" s="181">
        <v>11.595123753232</v>
      </c>
      <c r="BT35" s="182">
        <v>4.9811314779445004</v>
      </c>
    </row>
    <row r="36" spans="1:72" ht="21.75" thickBot="1">
      <c r="A36" s="38"/>
      <c r="B36" s="60" ph="1"/>
      <c r="C36" s="39"/>
      <c r="D36" s="4"/>
      <c r="E36" s="133" t="str">
        <f t="shared" si="29"/>
        <v/>
      </c>
      <c r="F36" s="4"/>
      <c r="G36" s="133" t="str">
        <f t="shared" si="30"/>
        <v/>
      </c>
      <c r="H36" s="4"/>
      <c r="I36" s="133" t="str">
        <f t="shared" si="31"/>
        <v/>
      </c>
      <c r="J36" s="4"/>
      <c r="K36" s="133" t="str">
        <f t="shared" si="32"/>
        <v/>
      </c>
      <c r="L36" s="134" t="str">
        <f t="shared" si="33"/>
        <v/>
      </c>
      <c r="M36" s="134" t="str">
        <f t="shared" si="34"/>
        <v/>
      </c>
      <c r="N36" s="62"/>
      <c r="O36" s="133" t="str">
        <f t="shared" si="35"/>
        <v/>
      </c>
      <c r="P36" s="134" t="str">
        <f t="shared" si="36"/>
        <v/>
      </c>
      <c r="Q36" s="134" t="str">
        <f t="shared" si="37"/>
        <v/>
      </c>
      <c r="R36" s="62"/>
      <c r="S36" s="133" t="str">
        <f t="shared" si="38"/>
        <v/>
      </c>
      <c r="T36" s="134" t="str">
        <f t="shared" si="39"/>
        <v/>
      </c>
      <c r="U36" s="134" t="str">
        <f t="shared" si="40"/>
        <v/>
      </c>
      <c r="V36" s="62"/>
      <c r="W36" s="133" t="str">
        <f t="shared" si="41"/>
        <v/>
      </c>
      <c r="X36" s="134" t="str">
        <f t="shared" si="42"/>
        <v/>
      </c>
      <c r="Y36" s="134" t="str">
        <f t="shared" si="43"/>
        <v/>
      </c>
      <c r="Z36" s="62"/>
      <c r="AA36" s="133" t="str">
        <f t="shared" si="44"/>
        <v/>
      </c>
      <c r="AB36" s="134" t="str">
        <f t="shared" si="45"/>
        <v/>
      </c>
      <c r="AC36" s="134" t="str">
        <f t="shared" si="46"/>
        <v/>
      </c>
      <c r="AD36" s="62"/>
      <c r="AE36" s="133" t="str">
        <f t="shared" si="47"/>
        <v/>
      </c>
      <c r="AF36" s="134" t="str">
        <f t="shared" si="48"/>
        <v/>
      </c>
      <c r="AG36" s="134" t="str">
        <f t="shared" si="49"/>
        <v/>
      </c>
      <c r="AH36" s="62"/>
      <c r="AI36" s="133" t="str">
        <f t="shared" si="50"/>
        <v/>
      </c>
      <c r="AJ36" s="134" t="str">
        <f t="shared" si="51"/>
        <v/>
      </c>
      <c r="AK36" s="134" t="str">
        <f t="shared" si="52"/>
        <v/>
      </c>
      <c r="AL36" s="62"/>
      <c r="AM36" s="133" t="str">
        <f t="shared" si="53"/>
        <v/>
      </c>
      <c r="AN36" s="134" t="str">
        <f t="shared" si="54"/>
        <v/>
      </c>
      <c r="AO36" s="134" t="str">
        <f t="shared" si="55"/>
        <v/>
      </c>
      <c r="AP36" s="135">
        <f t="shared" si="56"/>
        <v>0</v>
      </c>
      <c r="AQ36" s="137" t="str">
        <f t="shared" si="57"/>
        <v/>
      </c>
      <c r="AR36" s="137"/>
      <c r="AV36" s="46" t="s">
        <v>61</v>
      </c>
      <c r="AW36" s="184">
        <v>7819</v>
      </c>
      <c r="AX36" s="185">
        <v>9.8506202839237993</v>
      </c>
      <c r="AY36" s="186">
        <v>2.3002865141157001</v>
      </c>
      <c r="AZ36" s="187">
        <v>7779</v>
      </c>
      <c r="BA36" s="185">
        <v>13.092171230235</v>
      </c>
      <c r="BB36" s="186">
        <v>5.2177441339878996</v>
      </c>
      <c r="BC36" s="188">
        <v>7802</v>
      </c>
      <c r="BD36" s="185">
        <v>30.482440399897001</v>
      </c>
      <c r="BE36" s="186">
        <v>7.3687124124194998</v>
      </c>
      <c r="BF36" s="189">
        <v>7804</v>
      </c>
      <c r="BG36" s="190">
        <v>29.248462327012</v>
      </c>
      <c r="BH36" s="191">
        <v>5.7244294785634002</v>
      </c>
      <c r="BI36" s="192">
        <v>7770</v>
      </c>
      <c r="BJ36" s="190">
        <v>20.606435006434999</v>
      </c>
      <c r="BK36" s="191">
        <v>9.2891819780484006</v>
      </c>
      <c r="BL36" s="189">
        <v>7669</v>
      </c>
      <c r="BM36" s="190">
        <v>11.3235702177598</v>
      </c>
      <c r="BN36" s="191">
        <v>1.2888964967652601</v>
      </c>
      <c r="BO36" s="189">
        <v>7803</v>
      </c>
      <c r="BP36" s="190">
        <v>112.44662309368</v>
      </c>
      <c r="BQ36" s="191">
        <v>17.545438568914999</v>
      </c>
      <c r="BR36" s="192">
        <v>7800</v>
      </c>
      <c r="BS36" s="190">
        <v>7.2264102564102997</v>
      </c>
      <c r="BT36" s="191">
        <v>2.5014461642882</v>
      </c>
    </row>
    <row r="37" spans="1:72" ht="21">
      <c r="A37" s="38"/>
      <c r="B37" s="60" ph="1"/>
      <c r="C37" s="39"/>
      <c r="D37" s="4"/>
      <c r="E37" s="133" t="str">
        <f t="shared" si="29"/>
        <v/>
      </c>
      <c r="F37" s="4"/>
      <c r="G37" s="133" t="str">
        <f t="shared" si="30"/>
        <v/>
      </c>
      <c r="H37" s="4"/>
      <c r="I37" s="133" t="str">
        <f t="shared" si="31"/>
        <v/>
      </c>
      <c r="J37" s="4"/>
      <c r="K37" s="133" t="str">
        <f t="shared" si="32"/>
        <v/>
      </c>
      <c r="L37" s="134" t="str">
        <f t="shared" si="33"/>
        <v/>
      </c>
      <c r="M37" s="134" t="str">
        <f t="shared" si="34"/>
        <v/>
      </c>
      <c r="N37" s="62"/>
      <c r="O37" s="133" t="str">
        <f t="shared" si="35"/>
        <v/>
      </c>
      <c r="P37" s="134" t="str">
        <f t="shared" si="36"/>
        <v/>
      </c>
      <c r="Q37" s="134" t="str">
        <f t="shared" si="37"/>
        <v/>
      </c>
      <c r="R37" s="62"/>
      <c r="S37" s="133" t="str">
        <f t="shared" si="38"/>
        <v/>
      </c>
      <c r="T37" s="134" t="str">
        <f t="shared" si="39"/>
        <v/>
      </c>
      <c r="U37" s="134" t="str">
        <f t="shared" si="40"/>
        <v/>
      </c>
      <c r="V37" s="62"/>
      <c r="W37" s="133" t="str">
        <f t="shared" si="41"/>
        <v/>
      </c>
      <c r="X37" s="134" t="str">
        <f t="shared" si="42"/>
        <v/>
      </c>
      <c r="Y37" s="134" t="str">
        <f t="shared" si="43"/>
        <v/>
      </c>
      <c r="Z37" s="62"/>
      <c r="AA37" s="133" t="str">
        <f t="shared" si="44"/>
        <v/>
      </c>
      <c r="AB37" s="134" t="str">
        <f t="shared" si="45"/>
        <v/>
      </c>
      <c r="AC37" s="134" t="str">
        <f t="shared" si="46"/>
        <v/>
      </c>
      <c r="AD37" s="62"/>
      <c r="AE37" s="133" t="str">
        <f t="shared" si="47"/>
        <v/>
      </c>
      <c r="AF37" s="134" t="str">
        <f t="shared" si="48"/>
        <v/>
      </c>
      <c r="AG37" s="134" t="str">
        <f t="shared" si="49"/>
        <v/>
      </c>
      <c r="AH37" s="62"/>
      <c r="AI37" s="133" t="str">
        <f t="shared" si="50"/>
        <v/>
      </c>
      <c r="AJ37" s="134" t="str">
        <f t="shared" si="51"/>
        <v/>
      </c>
      <c r="AK37" s="134" t="str">
        <f t="shared" si="52"/>
        <v/>
      </c>
      <c r="AL37" s="62"/>
      <c r="AM37" s="133" t="str">
        <f t="shared" si="53"/>
        <v/>
      </c>
      <c r="AN37" s="134" t="str">
        <f t="shared" si="54"/>
        <v/>
      </c>
      <c r="AO37" s="134" t="str">
        <f t="shared" si="55"/>
        <v/>
      </c>
      <c r="AP37" s="135">
        <f t="shared" si="56"/>
        <v>0</v>
      </c>
      <c r="AQ37" s="137" t="str">
        <f t="shared" si="57"/>
        <v/>
      </c>
      <c r="AR37" s="137"/>
      <c r="AV37" s="45" t="s">
        <v>56</v>
      </c>
      <c r="AW37" s="193">
        <v>8379</v>
      </c>
      <c r="AX37" s="194">
        <v>12.314118629908</v>
      </c>
      <c r="AY37" s="195">
        <v>2.8573392612889998</v>
      </c>
      <c r="AZ37" s="196">
        <v>8314</v>
      </c>
      <c r="BA37" s="194">
        <v>16.171157084436</v>
      </c>
      <c r="BB37" s="197">
        <v>6.1598991427162</v>
      </c>
      <c r="BC37" s="196">
        <v>8333</v>
      </c>
      <c r="BD37" s="194">
        <v>30.069722788911999</v>
      </c>
      <c r="BE37" s="197">
        <v>7.7837929646428998</v>
      </c>
      <c r="BF37" s="180">
        <v>8309</v>
      </c>
      <c r="BG37" s="181">
        <v>33.732338428209999</v>
      </c>
      <c r="BH37" s="182">
        <v>8.1083977867585997</v>
      </c>
      <c r="BI37" s="183">
        <v>8281</v>
      </c>
      <c r="BJ37" s="181">
        <v>33.802197802198002</v>
      </c>
      <c r="BK37" s="182">
        <v>16.553806281802999</v>
      </c>
      <c r="BL37" s="180">
        <v>8177</v>
      </c>
      <c r="BM37" s="181">
        <v>10.400611471199699</v>
      </c>
      <c r="BN37" s="182">
        <v>1.3204220078062601</v>
      </c>
      <c r="BO37" s="180">
        <v>8316</v>
      </c>
      <c r="BP37" s="181">
        <v>131.18061568062001</v>
      </c>
      <c r="BQ37" s="182">
        <v>20.917110746422001</v>
      </c>
      <c r="BR37" s="183">
        <v>8326</v>
      </c>
      <c r="BS37" s="181">
        <v>15.137160701417001</v>
      </c>
      <c r="BT37" s="182">
        <v>6.3977601418239001</v>
      </c>
    </row>
    <row r="38" spans="1:72" ht="21.75" thickBot="1">
      <c r="A38" s="38"/>
      <c r="B38" s="58" ph="1"/>
      <c r="C38" s="39"/>
      <c r="D38" s="4"/>
      <c r="E38" s="133" t="str">
        <f t="shared" si="29"/>
        <v/>
      </c>
      <c r="F38" s="4"/>
      <c r="G38" s="133" t="str">
        <f t="shared" si="30"/>
        <v/>
      </c>
      <c r="H38" s="4"/>
      <c r="I38" s="133" t="str">
        <f t="shared" si="31"/>
        <v/>
      </c>
      <c r="J38" s="4"/>
      <c r="K38" s="133" t="str">
        <f t="shared" si="32"/>
        <v/>
      </c>
      <c r="L38" s="134" t="str">
        <f t="shared" si="33"/>
        <v/>
      </c>
      <c r="M38" s="134" t="str">
        <f t="shared" si="34"/>
        <v/>
      </c>
      <c r="N38" s="4"/>
      <c r="O38" s="133" t="str">
        <f t="shared" si="35"/>
        <v/>
      </c>
      <c r="P38" s="134" t="str">
        <f t="shared" si="36"/>
        <v/>
      </c>
      <c r="Q38" s="134" t="str">
        <f t="shared" si="37"/>
        <v/>
      </c>
      <c r="R38" s="4"/>
      <c r="S38" s="133" t="str">
        <f t="shared" si="38"/>
        <v/>
      </c>
      <c r="T38" s="134" t="str">
        <f t="shared" si="39"/>
        <v/>
      </c>
      <c r="U38" s="134" t="str">
        <f t="shared" si="40"/>
        <v/>
      </c>
      <c r="V38" s="4"/>
      <c r="W38" s="133" t="str">
        <f t="shared" si="41"/>
        <v/>
      </c>
      <c r="X38" s="134" t="str">
        <f t="shared" si="42"/>
        <v/>
      </c>
      <c r="Y38" s="134" t="str">
        <f t="shared" si="43"/>
        <v/>
      </c>
      <c r="Z38" s="4"/>
      <c r="AA38" s="133" t="str">
        <f t="shared" si="44"/>
        <v/>
      </c>
      <c r="AB38" s="134" t="str">
        <f t="shared" si="45"/>
        <v/>
      </c>
      <c r="AC38" s="134" t="str">
        <f t="shared" si="46"/>
        <v/>
      </c>
      <c r="AD38" s="4"/>
      <c r="AE38" s="133" t="str">
        <f t="shared" si="47"/>
        <v/>
      </c>
      <c r="AF38" s="134" t="str">
        <f t="shared" si="48"/>
        <v/>
      </c>
      <c r="AG38" s="134" t="str">
        <f t="shared" si="49"/>
        <v/>
      </c>
      <c r="AH38" s="4"/>
      <c r="AI38" s="133" t="str">
        <f t="shared" si="50"/>
        <v/>
      </c>
      <c r="AJ38" s="134" t="str">
        <f t="shared" si="51"/>
        <v/>
      </c>
      <c r="AK38" s="134" t="str">
        <f t="shared" si="52"/>
        <v/>
      </c>
      <c r="AL38" s="4"/>
      <c r="AM38" s="133" t="str">
        <f t="shared" si="53"/>
        <v/>
      </c>
      <c r="AN38" s="134" t="str">
        <f t="shared" si="54"/>
        <v/>
      </c>
      <c r="AO38" s="134" t="str">
        <f t="shared" si="55"/>
        <v/>
      </c>
      <c r="AP38" s="135">
        <f t="shared" si="56"/>
        <v>0</v>
      </c>
      <c r="AQ38" s="137" t="str">
        <f t="shared" si="57"/>
        <v/>
      </c>
      <c r="AR38" s="137"/>
      <c r="AV38" s="46" t="s">
        <v>62</v>
      </c>
      <c r="AW38" s="198">
        <v>8180</v>
      </c>
      <c r="AX38" s="199">
        <v>11.568215158924</v>
      </c>
      <c r="AY38" s="200">
        <v>2.6656384889505</v>
      </c>
      <c r="AZ38" s="201">
        <v>8133</v>
      </c>
      <c r="BA38" s="199">
        <v>15.111398008115</v>
      </c>
      <c r="BB38" s="202">
        <v>5.5588683550402997</v>
      </c>
      <c r="BC38" s="201">
        <v>8154</v>
      </c>
      <c r="BD38" s="199">
        <v>33.092592592593</v>
      </c>
      <c r="BE38" s="202">
        <v>7.8591417931968</v>
      </c>
      <c r="BF38" s="189">
        <v>8132</v>
      </c>
      <c r="BG38" s="190">
        <v>31.888465322184</v>
      </c>
      <c r="BH38" s="191">
        <v>7.2429749428179004</v>
      </c>
      <c r="BI38" s="192">
        <v>8096</v>
      </c>
      <c r="BJ38" s="190">
        <v>25.018774703557</v>
      </c>
      <c r="BK38" s="191">
        <v>11.700055939457</v>
      </c>
      <c r="BL38" s="189">
        <v>7981</v>
      </c>
      <c r="BM38" s="190">
        <v>10.775266257361199</v>
      </c>
      <c r="BN38" s="191">
        <v>1.25598504808094</v>
      </c>
      <c r="BO38" s="189">
        <v>8137</v>
      </c>
      <c r="BP38" s="190">
        <v>121.71008971365001</v>
      </c>
      <c r="BQ38" s="191">
        <v>18.971985186887</v>
      </c>
      <c r="BR38" s="192">
        <v>8136</v>
      </c>
      <c r="BS38" s="190">
        <v>9.1658062930187008</v>
      </c>
      <c r="BT38" s="191">
        <v>3.3109181718728999</v>
      </c>
    </row>
    <row r="39" spans="1:72" ht="21">
      <c r="A39" s="38"/>
      <c r="B39" s="58" ph="1"/>
      <c r="C39" s="39"/>
      <c r="D39" s="4"/>
      <c r="E39" s="133" t="str">
        <f t="shared" si="29"/>
        <v/>
      </c>
      <c r="F39" s="4"/>
      <c r="G39" s="133" t="str">
        <f t="shared" si="30"/>
        <v/>
      </c>
      <c r="H39" s="4"/>
      <c r="I39" s="133" t="str">
        <f t="shared" si="31"/>
        <v/>
      </c>
      <c r="J39" s="4"/>
      <c r="K39" s="133" t="str">
        <f t="shared" si="32"/>
        <v/>
      </c>
      <c r="L39" s="134" t="str">
        <f t="shared" si="33"/>
        <v/>
      </c>
      <c r="M39" s="134" t="str">
        <f t="shared" si="34"/>
        <v/>
      </c>
      <c r="N39" s="4"/>
      <c r="O39" s="133" t="str">
        <f t="shared" si="35"/>
        <v/>
      </c>
      <c r="P39" s="134" t="str">
        <f t="shared" si="36"/>
        <v/>
      </c>
      <c r="Q39" s="134" t="str">
        <f t="shared" si="37"/>
        <v/>
      </c>
      <c r="R39" s="4"/>
      <c r="S39" s="133" t="str">
        <f t="shared" si="38"/>
        <v/>
      </c>
      <c r="T39" s="134" t="str">
        <f t="shared" si="39"/>
        <v/>
      </c>
      <c r="U39" s="134" t="str">
        <f t="shared" si="40"/>
        <v/>
      </c>
      <c r="V39" s="4"/>
      <c r="W39" s="133" t="str">
        <f t="shared" si="41"/>
        <v/>
      </c>
      <c r="X39" s="134" t="str">
        <f t="shared" si="42"/>
        <v/>
      </c>
      <c r="Y39" s="134" t="str">
        <f t="shared" si="43"/>
        <v/>
      </c>
      <c r="Z39" s="4"/>
      <c r="AA39" s="133" t="str">
        <f t="shared" si="44"/>
        <v/>
      </c>
      <c r="AB39" s="134" t="str">
        <f t="shared" si="45"/>
        <v/>
      </c>
      <c r="AC39" s="134" t="str">
        <f t="shared" si="46"/>
        <v/>
      </c>
      <c r="AD39" s="4"/>
      <c r="AE39" s="133" t="str">
        <f t="shared" si="47"/>
        <v/>
      </c>
      <c r="AF39" s="134" t="str">
        <f t="shared" si="48"/>
        <v/>
      </c>
      <c r="AG39" s="134" t="str">
        <f t="shared" si="49"/>
        <v/>
      </c>
      <c r="AH39" s="4"/>
      <c r="AI39" s="133" t="str">
        <f t="shared" si="50"/>
        <v/>
      </c>
      <c r="AJ39" s="134" t="str">
        <f t="shared" si="51"/>
        <v/>
      </c>
      <c r="AK39" s="134" t="str">
        <f t="shared" si="52"/>
        <v/>
      </c>
      <c r="AL39" s="4"/>
      <c r="AM39" s="133" t="str">
        <f t="shared" si="53"/>
        <v/>
      </c>
      <c r="AN39" s="134" t="str">
        <f t="shared" si="54"/>
        <v/>
      </c>
      <c r="AO39" s="134" t="str">
        <f t="shared" si="55"/>
        <v/>
      </c>
      <c r="AP39" s="135">
        <f t="shared" si="56"/>
        <v>0</v>
      </c>
      <c r="AQ39" s="137" t="str">
        <f t="shared" si="57"/>
        <v/>
      </c>
      <c r="AR39" s="137"/>
      <c r="AV39" s="45" t="s">
        <v>57</v>
      </c>
      <c r="AW39" s="193">
        <v>9110</v>
      </c>
      <c r="AX39" s="194">
        <v>14.031942919867999</v>
      </c>
      <c r="AY39" s="195">
        <v>3.2627079907499001</v>
      </c>
      <c r="AZ39" s="196">
        <v>8973</v>
      </c>
      <c r="BA39" s="194">
        <v>17.944500167167998</v>
      </c>
      <c r="BB39" s="197">
        <v>6.0882238079302997</v>
      </c>
      <c r="BC39" s="196">
        <v>9084</v>
      </c>
      <c r="BD39" s="194">
        <v>31.988771466313999</v>
      </c>
      <c r="BE39" s="197">
        <v>7.9312862530782997</v>
      </c>
      <c r="BF39" s="180">
        <v>9067</v>
      </c>
      <c r="BG39" s="181">
        <v>37.559060328664003</v>
      </c>
      <c r="BH39" s="182">
        <v>7.8135192788004</v>
      </c>
      <c r="BI39" s="183">
        <v>8978</v>
      </c>
      <c r="BJ39" s="181">
        <v>39.221096012475002</v>
      </c>
      <c r="BK39" s="182">
        <v>18.620121821891001</v>
      </c>
      <c r="BL39" s="180">
        <v>8890</v>
      </c>
      <c r="BM39" s="181">
        <v>9.9769471316085507</v>
      </c>
      <c r="BN39" s="182">
        <v>1.20064852657576</v>
      </c>
      <c r="BO39" s="180">
        <v>9062</v>
      </c>
      <c r="BP39" s="181">
        <v>138.85312293091999</v>
      </c>
      <c r="BQ39" s="182">
        <v>21.982509292161001</v>
      </c>
      <c r="BR39" s="183">
        <v>9064</v>
      </c>
      <c r="BS39" s="181">
        <v>18.464254192409999</v>
      </c>
      <c r="BT39" s="182">
        <v>7.4785390724163001</v>
      </c>
    </row>
    <row r="40" spans="1:72" ht="21.75" thickBot="1">
      <c r="A40" s="38"/>
      <c r="B40" s="60" ph="1"/>
      <c r="C40" s="39"/>
      <c r="D40" s="4"/>
      <c r="E40" s="133" t="str">
        <f t="shared" si="29"/>
        <v/>
      </c>
      <c r="F40" s="4"/>
      <c r="G40" s="133" t="str">
        <f t="shared" si="30"/>
        <v/>
      </c>
      <c r="H40" s="4"/>
      <c r="I40" s="133" t="str">
        <f t="shared" si="31"/>
        <v/>
      </c>
      <c r="J40" s="4"/>
      <c r="K40" s="133" t="str">
        <f t="shared" si="32"/>
        <v/>
      </c>
      <c r="L40" s="134" t="str">
        <f t="shared" si="33"/>
        <v/>
      </c>
      <c r="M40" s="134" t="str">
        <f t="shared" si="34"/>
        <v/>
      </c>
      <c r="N40" s="4"/>
      <c r="O40" s="133" t="str">
        <f t="shared" si="35"/>
        <v/>
      </c>
      <c r="P40" s="134" t="str">
        <f t="shared" si="36"/>
        <v/>
      </c>
      <c r="Q40" s="134" t="str">
        <f t="shared" si="37"/>
        <v/>
      </c>
      <c r="R40" s="4"/>
      <c r="S40" s="133" t="str">
        <f t="shared" si="38"/>
        <v/>
      </c>
      <c r="T40" s="134" t="str">
        <f t="shared" si="39"/>
        <v/>
      </c>
      <c r="U40" s="134" t="str">
        <f t="shared" si="40"/>
        <v/>
      </c>
      <c r="V40" s="4"/>
      <c r="W40" s="133" t="str">
        <f t="shared" si="41"/>
        <v/>
      </c>
      <c r="X40" s="134" t="str">
        <f t="shared" si="42"/>
        <v/>
      </c>
      <c r="Y40" s="134" t="str">
        <f t="shared" si="43"/>
        <v/>
      </c>
      <c r="Z40" s="4"/>
      <c r="AA40" s="133" t="str">
        <f t="shared" si="44"/>
        <v/>
      </c>
      <c r="AB40" s="134" t="str">
        <f t="shared" si="45"/>
        <v/>
      </c>
      <c r="AC40" s="134" t="str">
        <f t="shared" si="46"/>
        <v/>
      </c>
      <c r="AD40" s="4"/>
      <c r="AE40" s="133" t="str">
        <f t="shared" si="47"/>
        <v/>
      </c>
      <c r="AF40" s="134" t="str">
        <f t="shared" si="48"/>
        <v/>
      </c>
      <c r="AG40" s="134" t="str">
        <f t="shared" si="49"/>
        <v/>
      </c>
      <c r="AH40" s="4"/>
      <c r="AI40" s="133" t="str">
        <f t="shared" si="50"/>
        <v/>
      </c>
      <c r="AJ40" s="134" t="str">
        <f t="shared" si="51"/>
        <v/>
      </c>
      <c r="AK40" s="134" t="str">
        <f t="shared" si="52"/>
        <v/>
      </c>
      <c r="AL40" s="4"/>
      <c r="AM40" s="133" t="str">
        <f t="shared" si="53"/>
        <v/>
      </c>
      <c r="AN40" s="134" t="str">
        <f t="shared" si="54"/>
        <v/>
      </c>
      <c r="AO40" s="134" t="str">
        <f t="shared" si="55"/>
        <v/>
      </c>
      <c r="AP40" s="135">
        <f t="shared" si="56"/>
        <v>0</v>
      </c>
      <c r="AQ40" s="137" t="str">
        <f t="shared" si="57"/>
        <v/>
      </c>
      <c r="AR40" s="137"/>
      <c r="AV40" s="46" t="s">
        <v>63</v>
      </c>
      <c r="AW40" s="198">
        <v>8409</v>
      </c>
      <c r="AX40" s="199">
        <v>13.442145320490001</v>
      </c>
      <c r="AY40" s="200">
        <v>3.1532024954722</v>
      </c>
      <c r="AZ40" s="201">
        <v>8309</v>
      </c>
      <c r="BA40" s="199">
        <v>17.082320375496</v>
      </c>
      <c r="BB40" s="202">
        <v>5.4921672774822996</v>
      </c>
      <c r="BC40" s="201">
        <v>8399</v>
      </c>
      <c r="BD40" s="199">
        <v>35.621621621621998</v>
      </c>
      <c r="BE40" s="202">
        <v>8.1272294906859006</v>
      </c>
      <c r="BF40" s="189">
        <v>8381</v>
      </c>
      <c r="BG40" s="190">
        <v>35.811001073858002</v>
      </c>
      <c r="BH40" s="191">
        <v>6.9964074117194004</v>
      </c>
      <c r="BI40" s="192">
        <v>8277</v>
      </c>
      <c r="BJ40" s="190">
        <v>29.935000604083999</v>
      </c>
      <c r="BK40" s="191">
        <v>13.530076007978</v>
      </c>
      <c r="BL40" s="189">
        <v>8222</v>
      </c>
      <c r="BM40" s="190">
        <v>10.278248601313599</v>
      </c>
      <c r="BN40" s="191">
        <v>1.0503819417510201</v>
      </c>
      <c r="BO40" s="189">
        <v>8393</v>
      </c>
      <c r="BP40" s="190">
        <v>130.49541284404</v>
      </c>
      <c r="BQ40" s="191">
        <v>20.394196944072998</v>
      </c>
      <c r="BR40" s="192">
        <v>8372</v>
      </c>
      <c r="BS40" s="190">
        <v>11.300167224080001</v>
      </c>
      <c r="BT40" s="191">
        <v>4.1031771310892999</v>
      </c>
    </row>
    <row r="41" spans="1:72" ht="21">
      <c r="A41" s="38"/>
      <c r="B41" s="58" ph="1"/>
      <c r="C41" s="39"/>
      <c r="D41" s="4"/>
      <c r="E41" s="133" t="str">
        <f t="shared" si="29"/>
        <v/>
      </c>
      <c r="F41" s="4"/>
      <c r="G41" s="133" t="str">
        <f t="shared" si="30"/>
        <v/>
      </c>
      <c r="H41" s="4"/>
      <c r="I41" s="133" t="str">
        <f t="shared" si="31"/>
        <v/>
      </c>
      <c r="J41" s="4"/>
      <c r="K41" s="133" t="str">
        <f t="shared" si="32"/>
        <v/>
      </c>
      <c r="L41" s="134" t="str">
        <f t="shared" si="33"/>
        <v/>
      </c>
      <c r="M41" s="134" t="str">
        <f t="shared" si="34"/>
        <v/>
      </c>
      <c r="N41" s="4"/>
      <c r="O41" s="133" t="str">
        <f t="shared" si="35"/>
        <v/>
      </c>
      <c r="P41" s="134" t="str">
        <f t="shared" si="36"/>
        <v/>
      </c>
      <c r="Q41" s="134" t="str">
        <f t="shared" si="37"/>
        <v/>
      </c>
      <c r="R41" s="4"/>
      <c r="S41" s="133" t="str">
        <f t="shared" si="38"/>
        <v/>
      </c>
      <c r="T41" s="134" t="str">
        <f t="shared" si="39"/>
        <v/>
      </c>
      <c r="U41" s="134" t="str">
        <f t="shared" si="40"/>
        <v/>
      </c>
      <c r="V41" s="4"/>
      <c r="W41" s="133" t="str">
        <f t="shared" si="41"/>
        <v/>
      </c>
      <c r="X41" s="134" t="str">
        <f t="shared" si="42"/>
        <v/>
      </c>
      <c r="Y41" s="134" t="str">
        <f t="shared" si="43"/>
        <v/>
      </c>
      <c r="Z41" s="4"/>
      <c r="AA41" s="133" t="str">
        <f t="shared" si="44"/>
        <v/>
      </c>
      <c r="AB41" s="134" t="str">
        <f t="shared" si="45"/>
        <v/>
      </c>
      <c r="AC41" s="134" t="str">
        <f t="shared" si="46"/>
        <v/>
      </c>
      <c r="AD41" s="4"/>
      <c r="AE41" s="133" t="str">
        <f t="shared" si="47"/>
        <v/>
      </c>
      <c r="AF41" s="134" t="str">
        <f t="shared" si="48"/>
        <v/>
      </c>
      <c r="AG41" s="134" t="str">
        <f t="shared" si="49"/>
        <v/>
      </c>
      <c r="AH41" s="4"/>
      <c r="AI41" s="133" t="str">
        <f t="shared" si="50"/>
        <v/>
      </c>
      <c r="AJ41" s="134" t="str">
        <f t="shared" si="51"/>
        <v/>
      </c>
      <c r="AK41" s="134" t="str">
        <f t="shared" si="52"/>
        <v/>
      </c>
      <c r="AL41" s="4"/>
      <c r="AM41" s="133" t="str">
        <f t="shared" si="53"/>
        <v/>
      </c>
      <c r="AN41" s="134" t="str">
        <f t="shared" si="54"/>
        <v/>
      </c>
      <c r="AO41" s="134" t="str">
        <f t="shared" si="55"/>
        <v/>
      </c>
      <c r="AP41" s="135">
        <f t="shared" si="56"/>
        <v>0</v>
      </c>
      <c r="AQ41" s="137" t="str">
        <f t="shared" si="57"/>
        <v/>
      </c>
      <c r="AR41" s="137"/>
      <c r="AV41" s="45" t="s">
        <v>58</v>
      </c>
      <c r="AW41" s="193">
        <v>8907</v>
      </c>
      <c r="AX41" s="194">
        <v>16.110250364881999</v>
      </c>
      <c r="AY41" s="195">
        <v>3.8349002796867002</v>
      </c>
      <c r="AZ41" s="196">
        <v>8805</v>
      </c>
      <c r="BA41" s="194">
        <v>19.371152754116999</v>
      </c>
      <c r="BB41" s="197">
        <v>6.0524463909071997</v>
      </c>
      <c r="BC41" s="196">
        <v>8890</v>
      </c>
      <c r="BD41" s="194">
        <v>33.631946006748997</v>
      </c>
      <c r="BE41" s="197">
        <v>8.4032932016784994</v>
      </c>
      <c r="BF41" s="180">
        <v>8862</v>
      </c>
      <c r="BG41" s="181">
        <v>41.224328593997001</v>
      </c>
      <c r="BH41" s="182">
        <v>8.0623629745537002</v>
      </c>
      <c r="BI41" s="183">
        <v>8779</v>
      </c>
      <c r="BJ41" s="181">
        <v>44.938945210161002</v>
      </c>
      <c r="BK41" s="182">
        <v>20.539253480643001</v>
      </c>
      <c r="BL41" s="180">
        <v>8689</v>
      </c>
      <c r="BM41" s="181">
        <v>9.6175509264587795</v>
      </c>
      <c r="BN41" s="182">
        <v>1.24274105400733</v>
      </c>
      <c r="BO41" s="180">
        <v>8864</v>
      </c>
      <c r="BP41" s="181">
        <v>147.4455099278</v>
      </c>
      <c r="BQ41" s="182">
        <v>23.774898897564999</v>
      </c>
      <c r="BR41" s="183">
        <v>8847</v>
      </c>
      <c r="BS41" s="181">
        <v>21.319317282695</v>
      </c>
      <c r="BT41" s="182">
        <v>8.6033826053312996</v>
      </c>
    </row>
    <row r="42" spans="1:72" ht="21.75" thickBot="1">
      <c r="A42" s="38"/>
      <c r="B42" s="60" ph="1"/>
      <c r="C42" s="39"/>
      <c r="D42" s="4"/>
      <c r="E42" s="133" t="str">
        <f t="shared" si="29"/>
        <v/>
      </c>
      <c r="F42" s="4"/>
      <c r="G42" s="133" t="str">
        <f t="shared" si="30"/>
        <v/>
      </c>
      <c r="H42" s="4"/>
      <c r="I42" s="133" t="str">
        <f t="shared" si="31"/>
        <v/>
      </c>
      <c r="J42" s="4"/>
      <c r="K42" s="133" t="str">
        <f t="shared" si="32"/>
        <v/>
      </c>
      <c r="L42" s="134" t="str">
        <f t="shared" si="33"/>
        <v/>
      </c>
      <c r="M42" s="134" t="str">
        <f t="shared" si="34"/>
        <v/>
      </c>
      <c r="N42" s="4"/>
      <c r="O42" s="133" t="str">
        <f t="shared" si="35"/>
        <v/>
      </c>
      <c r="P42" s="134" t="str">
        <f t="shared" si="36"/>
        <v/>
      </c>
      <c r="Q42" s="134" t="str">
        <f t="shared" si="37"/>
        <v/>
      </c>
      <c r="R42" s="4"/>
      <c r="S42" s="133" t="str">
        <f t="shared" si="38"/>
        <v/>
      </c>
      <c r="T42" s="134" t="str">
        <f t="shared" si="39"/>
        <v/>
      </c>
      <c r="U42" s="134" t="str">
        <f t="shared" si="40"/>
        <v/>
      </c>
      <c r="V42" s="4"/>
      <c r="W42" s="133" t="str">
        <f t="shared" si="41"/>
        <v/>
      </c>
      <c r="X42" s="134" t="str">
        <f t="shared" si="42"/>
        <v/>
      </c>
      <c r="Y42" s="134" t="str">
        <f t="shared" si="43"/>
        <v/>
      </c>
      <c r="Z42" s="4"/>
      <c r="AA42" s="133" t="str">
        <f t="shared" si="44"/>
        <v/>
      </c>
      <c r="AB42" s="134" t="str">
        <f t="shared" si="45"/>
        <v/>
      </c>
      <c r="AC42" s="134" t="str">
        <f t="shared" si="46"/>
        <v/>
      </c>
      <c r="AD42" s="4"/>
      <c r="AE42" s="133" t="str">
        <f t="shared" si="47"/>
        <v/>
      </c>
      <c r="AF42" s="134" t="str">
        <f t="shared" si="48"/>
        <v/>
      </c>
      <c r="AG42" s="134" t="str">
        <f t="shared" si="49"/>
        <v/>
      </c>
      <c r="AH42" s="4"/>
      <c r="AI42" s="133" t="str">
        <f t="shared" si="50"/>
        <v/>
      </c>
      <c r="AJ42" s="134" t="str">
        <f t="shared" si="51"/>
        <v/>
      </c>
      <c r="AK42" s="134" t="str">
        <f t="shared" si="52"/>
        <v/>
      </c>
      <c r="AL42" s="4"/>
      <c r="AM42" s="133" t="str">
        <f t="shared" si="53"/>
        <v/>
      </c>
      <c r="AN42" s="134" t="str">
        <f t="shared" si="54"/>
        <v/>
      </c>
      <c r="AO42" s="134" t="str">
        <f t="shared" si="55"/>
        <v/>
      </c>
      <c r="AP42" s="135">
        <f t="shared" si="56"/>
        <v>0</v>
      </c>
      <c r="AQ42" s="137" t="str">
        <f t="shared" si="57"/>
        <v/>
      </c>
      <c r="AR42" s="137"/>
      <c r="AV42" s="46" t="s">
        <v>64</v>
      </c>
      <c r="AW42" s="198">
        <v>8416</v>
      </c>
      <c r="AX42" s="199">
        <v>15.929657794677</v>
      </c>
      <c r="AY42" s="200">
        <v>3.8743846603134999</v>
      </c>
      <c r="AZ42" s="201">
        <v>8342</v>
      </c>
      <c r="BA42" s="199">
        <v>18.224526492448</v>
      </c>
      <c r="BB42" s="202">
        <v>5.5618769950356004</v>
      </c>
      <c r="BC42" s="201">
        <v>8407</v>
      </c>
      <c r="BD42" s="199">
        <v>37.963363863447</v>
      </c>
      <c r="BE42" s="202">
        <v>8.9833345322512006</v>
      </c>
      <c r="BF42" s="189">
        <v>8382</v>
      </c>
      <c r="BG42" s="190">
        <v>39.113934621809001</v>
      </c>
      <c r="BH42" s="191">
        <v>6.9381520591210997</v>
      </c>
      <c r="BI42" s="192">
        <v>8307</v>
      </c>
      <c r="BJ42" s="190">
        <v>34.809437823522003</v>
      </c>
      <c r="BK42" s="191">
        <v>15.097975795210999</v>
      </c>
      <c r="BL42" s="189">
        <v>8199</v>
      </c>
      <c r="BM42" s="190">
        <v>9.8791511159897603</v>
      </c>
      <c r="BN42" s="191">
        <v>1.0675451093963999</v>
      </c>
      <c r="BO42" s="189">
        <v>8374</v>
      </c>
      <c r="BP42" s="190">
        <v>139.24886553618001</v>
      </c>
      <c r="BQ42" s="191">
        <v>21.919647851366999</v>
      </c>
      <c r="BR42" s="192">
        <v>8363</v>
      </c>
      <c r="BS42" s="190">
        <v>13.333373191438</v>
      </c>
      <c r="BT42" s="191">
        <v>4.9303029858176002</v>
      </c>
    </row>
    <row r="43" spans="1:72" ht="21">
      <c r="A43" s="38"/>
      <c r="B43" s="59" ph="1"/>
      <c r="C43" s="39"/>
      <c r="D43" s="4"/>
      <c r="E43" s="133" t="str">
        <f t="shared" si="29"/>
        <v/>
      </c>
      <c r="F43" s="4"/>
      <c r="G43" s="133" t="str">
        <f t="shared" si="30"/>
        <v/>
      </c>
      <c r="H43" s="4"/>
      <c r="I43" s="133" t="str">
        <f t="shared" si="31"/>
        <v/>
      </c>
      <c r="J43" s="4"/>
      <c r="K43" s="133" t="str">
        <f t="shared" si="32"/>
        <v/>
      </c>
      <c r="L43" s="134" t="str">
        <f t="shared" si="33"/>
        <v/>
      </c>
      <c r="M43" s="134" t="str">
        <f t="shared" si="34"/>
        <v/>
      </c>
      <c r="N43" s="4"/>
      <c r="O43" s="133" t="str">
        <f t="shared" si="35"/>
        <v/>
      </c>
      <c r="P43" s="134" t="str">
        <f t="shared" si="36"/>
        <v/>
      </c>
      <c r="Q43" s="134" t="str">
        <f t="shared" si="37"/>
        <v/>
      </c>
      <c r="R43" s="4"/>
      <c r="S43" s="133" t="str">
        <f t="shared" si="38"/>
        <v/>
      </c>
      <c r="T43" s="134" t="str">
        <f t="shared" si="39"/>
        <v/>
      </c>
      <c r="U43" s="134" t="str">
        <f t="shared" si="40"/>
        <v/>
      </c>
      <c r="V43" s="4"/>
      <c r="W43" s="133" t="str">
        <f t="shared" si="41"/>
        <v/>
      </c>
      <c r="X43" s="134" t="str">
        <f t="shared" si="42"/>
        <v/>
      </c>
      <c r="Y43" s="134" t="str">
        <f t="shared" si="43"/>
        <v/>
      </c>
      <c r="Z43" s="4"/>
      <c r="AA43" s="133" t="str">
        <f t="shared" si="44"/>
        <v/>
      </c>
      <c r="AB43" s="134" t="str">
        <f t="shared" si="45"/>
        <v/>
      </c>
      <c r="AC43" s="134" t="str">
        <f t="shared" si="46"/>
        <v/>
      </c>
      <c r="AD43" s="4"/>
      <c r="AE43" s="133" t="str">
        <f t="shared" si="47"/>
        <v/>
      </c>
      <c r="AF43" s="134" t="str">
        <f t="shared" si="48"/>
        <v/>
      </c>
      <c r="AG43" s="134" t="str">
        <f t="shared" si="49"/>
        <v/>
      </c>
      <c r="AH43" s="4"/>
      <c r="AI43" s="133" t="str">
        <f t="shared" si="50"/>
        <v/>
      </c>
      <c r="AJ43" s="134" t="str">
        <f t="shared" si="51"/>
        <v/>
      </c>
      <c r="AK43" s="134" t="str">
        <f t="shared" si="52"/>
        <v/>
      </c>
      <c r="AL43" s="4"/>
      <c r="AM43" s="133" t="str">
        <f t="shared" si="53"/>
        <v/>
      </c>
      <c r="AN43" s="134" t="str">
        <f t="shared" si="54"/>
        <v/>
      </c>
      <c r="AO43" s="134" t="str">
        <f t="shared" si="55"/>
        <v/>
      </c>
      <c r="AP43" s="135">
        <f t="shared" si="56"/>
        <v>0</v>
      </c>
      <c r="AQ43" s="137" t="str">
        <f t="shared" si="57"/>
        <v/>
      </c>
      <c r="AR43" s="137"/>
      <c r="AV43" s="45" t="s">
        <v>59</v>
      </c>
      <c r="AW43" s="193">
        <v>9021</v>
      </c>
      <c r="AX43" s="194">
        <v>19.224143664782002</v>
      </c>
      <c r="AY43" s="195">
        <v>4.9804137610932004</v>
      </c>
      <c r="AZ43" s="196">
        <v>8924</v>
      </c>
      <c r="BA43" s="194">
        <v>21.170663379650001</v>
      </c>
      <c r="BB43" s="197">
        <v>6.0480822088955</v>
      </c>
      <c r="BC43" s="196">
        <v>9151</v>
      </c>
      <c r="BD43" s="194">
        <v>36.855982952683</v>
      </c>
      <c r="BE43" s="197">
        <v>8.9002339868139</v>
      </c>
      <c r="BF43" s="180">
        <v>8956</v>
      </c>
      <c r="BG43" s="181">
        <v>44.568445734702998</v>
      </c>
      <c r="BH43" s="182">
        <v>7.8911710077284001</v>
      </c>
      <c r="BI43" s="183">
        <v>8829</v>
      </c>
      <c r="BJ43" s="181">
        <v>52.319855023218999</v>
      </c>
      <c r="BK43" s="182">
        <v>22.641676813618002</v>
      </c>
      <c r="BL43" s="180">
        <v>8810</v>
      </c>
      <c r="BM43" s="181">
        <v>9.1576992054483295</v>
      </c>
      <c r="BN43" s="182">
        <v>1.10352106059285</v>
      </c>
      <c r="BO43" s="180">
        <v>8958</v>
      </c>
      <c r="BP43" s="181">
        <v>159.48794373743999</v>
      </c>
      <c r="BQ43" s="182">
        <v>25.791150692626001</v>
      </c>
      <c r="BR43" s="183">
        <v>8974</v>
      </c>
      <c r="BS43" s="181">
        <v>24.937040338755999</v>
      </c>
      <c r="BT43" s="182">
        <v>9.8379912795394002</v>
      </c>
    </row>
    <row r="44" spans="1:72" ht="21.75" thickBot="1">
      <c r="A44" s="38"/>
      <c r="B44" s="60" ph="1"/>
      <c r="C44" s="39"/>
      <c r="D44" s="4"/>
      <c r="E44" s="133" t="str">
        <f t="shared" si="29"/>
        <v/>
      </c>
      <c r="F44" s="4"/>
      <c r="G44" s="133" t="str">
        <f t="shared" si="30"/>
        <v/>
      </c>
      <c r="H44" s="4"/>
      <c r="I44" s="133" t="str">
        <f t="shared" si="31"/>
        <v/>
      </c>
      <c r="J44" s="4"/>
      <c r="K44" s="133" t="str">
        <f t="shared" si="32"/>
        <v/>
      </c>
      <c r="L44" s="134" t="str">
        <f t="shared" si="33"/>
        <v/>
      </c>
      <c r="M44" s="134" t="str">
        <f t="shared" si="34"/>
        <v/>
      </c>
      <c r="N44" s="4"/>
      <c r="O44" s="133" t="str">
        <f t="shared" si="35"/>
        <v/>
      </c>
      <c r="P44" s="134" t="str">
        <f t="shared" si="36"/>
        <v/>
      </c>
      <c r="Q44" s="134" t="str">
        <f t="shared" si="37"/>
        <v/>
      </c>
      <c r="R44" s="4"/>
      <c r="S44" s="133" t="str">
        <f t="shared" si="38"/>
        <v/>
      </c>
      <c r="T44" s="134" t="str">
        <f t="shared" si="39"/>
        <v/>
      </c>
      <c r="U44" s="134" t="str">
        <f t="shared" si="40"/>
        <v/>
      </c>
      <c r="V44" s="4"/>
      <c r="W44" s="133" t="str">
        <f t="shared" si="41"/>
        <v/>
      </c>
      <c r="X44" s="134" t="str">
        <f t="shared" si="42"/>
        <v/>
      </c>
      <c r="Y44" s="134" t="str">
        <f t="shared" si="43"/>
        <v/>
      </c>
      <c r="Z44" s="4"/>
      <c r="AA44" s="133" t="str">
        <f t="shared" si="44"/>
        <v/>
      </c>
      <c r="AB44" s="134" t="str">
        <f t="shared" si="45"/>
        <v/>
      </c>
      <c r="AC44" s="134" t="str">
        <f t="shared" si="46"/>
        <v/>
      </c>
      <c r="AD44" s="4"/>
      <c r="AE44" s="133" t="str">
        <f t="shared" si="47"/>
        <v/>
      </c>
      <c r="AF44" s="134" t="str">
        <f t="shared" si="48"/>
        <v/>
      </c>
      <c r="AG44" s="134" t="str">
        <f t="shared" si="49"/>
        <v/>
      </c>
      <c r="AH44" s="4"/>
      <c r="AI44" s="133" t="str">
        <f t="shared" si="50"/>
        <v/>
      </c>
      <c r="AJ44" s="134" t="str">
        <f t="shared" si="51"/>
        <v/>
      </c>
      <c r="AK44" s="134" t="str">
        <f t="shared" si="52"/>
        <v/>
      </c>
      <c r="AL44" s="4"/>
      <c r="AM44" s="133" t="str">
        <f t="shared" si="53"/>
        <v/>
      </c>
      <c r="AN44" s="134" t="str">
        <f t="shared" si="54"/>
        <v/>
      </c>
      <c r="AO44" s="134" t="str">
        <f t="shared" si="55"/>
        <v/>
      </c>
      <c r="AP44" s="135">
        <f t="shared" si="56"/>
        <v>0</v>
      </c>
      <c r="AQ44" s="137" t="str">
        <f t="shared" si="57"/>
        <v/>
      </c>
      <c r="AR44" s="137"/>
      <c r="AV44" s="46" t="s">
        <v>65</v>
      </c>
      <c r="AW44" s="198">
        <v>8613</v>
      </c>
      <c r="AX44" s="199">
        <v>18.870196215023999</v>
      </c>
      <c r="AY44" s="200">
        <v>4.4325056446523003</v>
      </c>
      <c r="AZ44" s="201">
        <v>8547</v>
      </c>
      <c r="BA44" s="199">
        <v>19.219960219960001</v>
      </c>
      <c r="BB44" s="202">
        <v>5.3898830737859997</v>
      </c>
      <c r="BC44" s="201">
        <v>8595</v>
      </c>
      <c r="BD44" s="199">
        <v>40.812914485165997</v>
      </c>
      <c r="BE44" s="202">
        <v>9.2334245156531001</v>
      </c>
      <c r="BF44" s="189">
        <v>8569</v>
      </c>
      <c r="BG44" s="190">
        <v>41.529816781420998</v>
      </c>
      <c r="BH44" s="191">
        <v>6.9346912708485</v>
      </c>
      <c r="BI44" s="192">
        <v>8417</v>
      </c>
      <c r="BJ44" s="190">
        <v>38.850184151123003</v>
      </c>
      <c r="BK44" s="191">
        <v>16.618139405402001</v>
      </c>
      <c r="BL44" s="189">
        <v>8413</v>
      </c>
      <c r="BM44" s="190">
        <v>9.5212884821110197</v>
      </c>
      <c r="BN44" s="191">
        <v>0.98671978470584998</v>
      </c>
      <c r="BO44" s="189">
        <v>8856</v>
      </c>
      <c r="BP44" s="190">
        <v>148.15006775067999</v>
      </c>
      <c r="BQ44" s="191">
        <v>23.410513113107999</v>
      </c>
      <c r="BR44" s="192">
        <v>8556</v>
      </c>
      <c r="BS44" s="190">
        <v>14.92613370734</v>
      </c>
      <c r="BT44" s="191">
        <v>5.5274176237852002</v>
      </c>
    </row>
    <row r="45" spans="1:72" ht="21">
      <c r="A45" s="38"/>
      <c r="B45" s="59" ph="1"/>
      <c r="C45" s="39"/>
      <c r="D45" s="4"/>
      <c r="E45" s="133" t="str">
        <f t="shared" si="29"/>
        <v/>
      </c>
      <c r="F45" s="4"/>
      <c r="G45" s="133" t="str">
        <f t="shared" si="30"/>
        <v/>
      </c>
      <c r="H45" s="4"/>
      <c r="I45" s="133" t="str">
        <f t="shared" si="31"/>
        <v/>
      </c>
      <c r="J45" s="4"/>
      <c r="K45" s="133" t="str">
        <f t="shared" si="32"/>
        <v/>
      </c>
      <c r="L45" s="134" t="str">
        <f t="shared" si="33"/>
        <v/>
      </c>
      <c r="M45" s="134" t="str">
        <f t="shared" si="34"/>
        <v/>
      </c>
      <c r="N45" s="4"/>
      <c r="O45" s="133" t="str">
        <f t="shared" si="35"/>
        <v/>
      </c>
      <c r="P45" s="134" t="str">
        <f t="shared" si="36"/>
        <v/>
      </c>
      <c r="Q45" s="134" t="str">
        <f t="shared" si="37"/>
        <v/>
      </c>
      <c r="R45" s="4"/>
      <c r="S45" s="133" t="str">
        <f t="shared" si="38"/>
        <v/>
      </c>
      <c r="T45" s="134" t="str">
        <f t="shared" si="39"/>
        <v/>
      </c>
      <c r="U45" s="134" t="str">
        <f t="shared" si="40"/>
        <v/>
      </c>
      <c r="V45" s="4"/>
      <c r="W45" s="133" t="str">
        <f t="shared" si="41"/>
        <v/>
      </c>
      <c r="X45" s="134" t="str">
        <f t="shared" si="42"/>
        <v/>
      </c>
      <c r="Y45" s="134" t="str">
        <f t="shared" si="43"/>
        <v/>
      </c>
      <c r="Z45" s="4"/>
      <c r="AA45" s="133" t="str">
        <f t="shared" si="44"/>
        <v/>
      </c>
      <c r="AB45" s="134" t="str">
        <f t="shared" si="45"/>
        <v/>
      </c>
      <c r="AC45" s="134" t="str">
        <f t="shared" si="46"/>
        <v/>
      </c>
      <c r="AD45" s="4"/>
      <c r="AE45" s="133" t="str">
        <f t="shared" si="47"/>
        <v/>
      </c>
      <c r="AF45" s="134" t="str">
        <f t="shared" si="48"/>
        <v/>
      </c>
      <c r="AG45" s="134" t="str">
        <f t="shared" si="49"/>
        <v/>
      </c>
      <c r="AH45" s="4"/>
      <c r="AI45" s="133" t="str">
        <f t="shared" si="50"/>
        <v/>
      </c>
      <c r="AJ45" s="134" t="str">
        <f t="shared" si="51"/>
        <v/>
      </c>
      <c r="AK45" s="134" t="str">
        <f t="shared" si="52"/>
        <v/>
      </c>
      <c r="AL45" s="4"/>
      <c r="AM45" s="133" t="str">
        <f t="shared" si="53"/>
        <v/>
      </c>
      <c r="AN45" s="134" t="str">
        <f t="shared" si="54"/>
        <v/>
      </c>
      <c r="AO45" s="134" t="str">
        <f t="shared" si="55"/>
        <v/>
      </c>
      <c r="AP45" s="135">
        <f t="shared" si="56"/>
        <v>0</v>
      </c>
      <c r="AQ45" s="137" t="str">
        <f t="shared" si="57"/>
        <v/>
      </c>
      <c r="AR45" s="137"/>
    </row>
    <row r="46" spans="1:72" ht="21">
      <c r="A46" s="38"/>
      <c r="B46" s="60" ph="1"/>
      <c r="C46" s="39"/>
      <c r="D46" s="4"/>
      <c r="E46" s="133" t="str">
        <f t="shared" si="29"/>
        <v/>
      </c>
      <c r="F46" s="4"/>
      <c r="G46" s="133" t="str">
        <f t="shared" si="30"/>
        <v/>
      </c>
      <c r="H46" s="4"/>
      <c r="I46" s="133" t="str">
        <f t="shared" si="31"/>
        <v/>
      </c>
      <c r="J46" s="4"/>
      <c r="K46" s="133" t="str">
        <f t="shared" si="32"/>
        <v/>
      </c>
      <c r="L46" s="134" t="str">
        <f t="shared" si="33"/>
        <v/>
      </c>
      <c r="M46" s="134" t="str">
        <f t="shared" si="34"/>
        <v/>
      </c>
      <c r="N46" s="4"/>
      <c r="O46" s="133" t="str">
        <f t="shared" si="35"/>
        <v/>
      </c>
      <c r="P46" s="134" t="str">
        <f t="shared" si="36"/>
        <v/>
      </c>
      <c r="Q46" s="134" t="str">
        <f t="shared" si="37"/>
        <v/>
      </c>
      <c r="R46" s="4"/>
      <c r="S46" s="133" t="str">
        <f t="shared" si="38"/>
        <v/>
      </c>
      <c r="T46" s="134" t="str">
        <f t="shared" si="39"/>
        <v/>
      </c>
      <c r="U46" s="134" t="str">
        <f t="shared" si="40"/>
        <v/>
      </c>
      <c r="V46" s="4"/>
      <c r="W46" s="133" t="str">
        <f t="shared" si="41"/>
        <v/>
      </c>
      <c r="X46" s="134" t="str">
        <f t="shared" si="42"/>
        <v/>
      </c>
      <c r="Y46" s="134" t="str">
        <f t="shared" si="43"/>
        <v/>
      </c>
      <c r="Z46" s="4"/>
      <c r="AA46" s="133" t="str">
        <f t="shared" si="44"/>
        <v/>
      </c>
      <c r="AB46" s="134" t="str">
        <f t="shared" si="45"/>
        <v/>
      </c>
      <c r="AC46" s="134" t="str">
        <f t="shared" si="46"/>
        <v/>
      </c>
      <c r="AD46" s="4"/>
      <c r="AE46" s="133" t="str">
        <f t="shared" si="47"/>
        <v/>
      </c>
      <c r="AF46" s="134" t="str">
        <f t="shared" si="48"/>
        <v/>
      </c>
      <c r="AG46" s="134" t="str">
        <f t="shared" si="49"/>
        <v/>
      </c>
      <c r="AH46" s="4"/>
      <c r="AI46" s="133" t="str">
        <f t="shared" si="50"/>
        <v/>
      </c>
      <c r="AJ46" s="134" t="str">
        <f t="shared" si="51"/>
        <v/>
      </c>
      <c r="AK46" s="134" t="str">
        <f t="shared" si="52"/>
        <v/>
      </c>
      <c r="AL46" s="4"/>
      <c r="AM46" s="133" t="str">
        <f t="shared" si="53"/>
        <v/>
      </c>
      <c r="AN46" s="134" t="str">
        <f t="shared" si="54"/>
        <v/>
      </c>
      <c r="AO46" s="134" t="str">
        <f t="shared" si="55"/>
        <v/>
      </c>
      <c r="AP46" s="135">
        <f t="shared" si="56"/>
        <v>0</v>
      </c>
      <c r="AQ46" s="137" t="str">
        <f t="shared" si="57"/>
        <v/>
      </c>
      <c r="AR46" s="137"/>
    </row>
    <row r="47" spans="1:72" ht="21.75" thickBot="1">
      <c r="A47" s="38"/>
      <c r="B47" s="60" ph="1"/>
      <c r="C47" s="39"/>
      <c r="D47" s="4"/>
      <c r="E47" s="133" t="str">
        <f t="shared" si="29"/>
        <v/>
      </c>
      <c r="F47" s="4"/>
      <c r="G47" s="133" t="str">
        <f t="shared" si="30"/>
        <v/>
      </c>
      <c r="H47" s="4"/>
      <c r="I47" s="133" t="str">
        <f t="shared" si="31"/>
        <v/>
      </c>
      <c r="J47" s="4"/>
      <c r="K47" s="133" t="str">
        <f t="shared" si="32"/>
        <v/>
      </c>
      <c r="L47" s="134" t="str">
        <f t="shared" si="33"/>
        <v/>
      </c>
      <c r="M47" s="134" t="str">
        <f t="shared" si="34"/>
        <v/>
      </c>
      <c r="N47" s="4"/>
      <c r="O47" s="133" t="str">
        <f t="shared" si="35"/>
        <v/>
      </c>
      <c r="P47" s="134" t="str">
        <f t="shared" si="36"/>
        <v/>
      </c>
      <c r="Q47" s="134" t="str">
        <f t="shared" si="37"/>
        <v/>
      </c>
      <c r="R47" s="4"/>
      <c r="S47" s="133" t="str">
        <f t="shared" si="38"/>
        <v/>
      </c>
      <c r="T47" s="134" t="str">
        <f t="shared" si="39"/>
        <v/>
      </c>
      <c r="U47" s="134" t="str">
        <f t="shared" si="40"/>
        <v/>
      </c>
      <c r="V47" s="4"/>
      <c r="W47" s="133" t="str">
        <f t="shared" si="41"/>
        <v/>
      </c>
      <c r="X47" s="134" t="str">
        <f t="shared" si="42"/>
        <v/>
      </c>
      <c r="Y47" s="134" t="str">
        <f t="shared" si="43"/>
        <v/>
      </c>
      <c r="Z47" s="4"/>
      <c r="AA47" s="133" t="str">
        <f t="shared" si="44"/>
        <v/>
      </c>
      <c r="AB47" s="134" t="str">
        <f t="shared" si="45"/>
        <v/>
      </c>
      <c r="AC47" s="134" t="str">
        <f t="shared" si="46"/>
        <v/>
      </c>
      <c r="AD47" s="4"/>
      <c r="AE47" s="133" t="str">
        <f t="shared" si="47"/>
        <v/>
      </c>
      <c r="AF47" s="134" t="str">
        <f t="shared" si="48"/>
        <v/>
      </c>
      <c r="AG47" s="134" t="str">
        <f t="shared" si="49"/>
        <v/>
      </c>
      <c r="AH47" s="4"/>
      <c r="AI47" s="133" t="str">
        <f t="shared" si="50"/>
        <v/>
      </c>
      <c r="AJ47" s="134" t="str">
        <f t="shared" si="51"/>
        <v/>
      </c>
      <c r="AK47" s="134" t="str">
        <f t="shared" si="52"/>
        <v/>
      </c>
      <c r="AL47" s="4"/>
      <c r="AM47" s="133" t="str">
        <f t="shared" si="53"/>
        <v/>
      </c>
      <c r="AN47" s="134" t="str">
        <f t="shared" si="54"/>
        <v/>
      </c>
      <c r="AO47" s="134" t="str">
        <f t="shared" si="55"/>
        <v/>
      </c>
      <c r="AP47" s="135">
        <f t="shared" si="56"/>
        <v>0</v>
      </c>
      <c r="AQ47" s="137" t="str">
        <f t="shared" si="57"/>
        <v/>
      </c>
      <c r="AR47" s="137"/>
      <c r="AV47" s="205" t="s">
        <v>153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59" ph="1"/>
      <c r="C48" s="39"/>
      <c r="D48" s="4"/>
      <c r="E48" s="133" t="str">
        <f t="shared" si="29"/>
        <v/>
      </c>
      <c r="F48" s="4"/>
      <c r="G48" s="133" t="str">
        <f t="shared" si="30"/>
        <v/>
      </c>
      <c r="H48" s="4"/>
      <c r="I48" s="133" t="str">
        <f t="shared" si="31"/>
        <v/>
      </c>
      <c r="J48" s="4"/>
      <c r="K48" s="133" t="str">
        <f t="shared" si="32"/>
        <v/>
      </c>
      <c r="L48" s="134" t="str">
        <f t="shared" si="33"/>
        <v/>
      </c>
      <c r="M48" s="134" t="str">
        <f t="shared" si="34"/>
        <v/>
      </c>
      <c r="N48" s="4"/>
      <c r="O48" s="133" t="str">
        <f t="shared" si="35"/>
        <v/>
      </c>
      <c r="P48" s="134" t="str">
        <f t="shared" si="36"/>
        <v/>
      </c>
      <c r="Q48" s="134" t="str">
        <f t="shared" si="37"/>
        <v/>
      </c>
      <c r="R48" s="4"/>
      <c r="S48" s="133" t="str">
        <f t="shared" si="38"/>
        <v/>
      </c>
      <c r="T48" s="134" t="str">
        <f t="shared" si="39"/>
        <v/>
      </c>
      <c r="U48" s="134" t="str">
        <f t="shared" si="40"/>
        <v/>
      </c>
      <c r="V48" s="4"/>
      <c r="W48" s="133" t="str">
        <f t="shared" si="41"/>
        <v/>
      </c>
      <c r="X48" s="134" t="str">
        <f t="shared" si="42"/>
        <v/>
      </c>
      <c r="Y48" s="134" t="str">
        <f t="shared" si="43"/>
        <v/>
      </c>
      <c r="Z48" s="4"/>
      <c r="AA48" s="133" t="str">
        <f t="shared" si="44"/>
        <v/>
      </c>
      <c r="AB48" s="134" t="str">
        <f t="shared" si="45"/>
        <v/>
      </c>
      <c r="AC48" s="134" t="str">
        <f t="shared" si="46"/>
        <v/>
      </c>
      <c r="AD48" s="4"/>
      <c r="AE48" s="133" t="str">
        <f t="shared" si="47"/>
        <v/>
      </c>
      <c r="AF48" s="134" t="str">
        <f t="shared" si="48"/>
        <v/>
      </c>
      <c r="AG48" s="134" t="str">
        <f t="shared" si="49"/>
        <v/>
      </c>
      <c r="AH48" s="4"/>
      <c r="AI48" s="133" t="str">
        <f t="shared" si="50"/>
        <v/>
      </c>
      <c r="AJ48" s="134" t="str">
        <f t="shared" si="51"/>
        <v/>
      </c>
      <c r="AK48" s="134" t="str">
        <f t="shared" si="52"/>
        <v/>
      </c>
      <c r="AL48" s="4"/>
      <c r="AM48" s="133" t="str">
        <f t="shared" si="53"/>
        <v/>
      </c>
      <c r="AN48" s="134" t="str">
        <f t="shared" si="54"/>
        <v/>
      </c>
      <c r="AO48" s="134" t="str">
        <f t="shared" si="55"/>
        <v/>
      </c>
      <c r="AP48" s="135">
        <f t="shared" si="56"/>
        <v>0</v>
      </c>
      <c r="AQ48" s="137" t="str">
        <f t="shared" si="57"/>
        <v/>
      </c>
      <c r="AR48" s="137"/>
      <c r="AV48" s="306" t="s">
        <v>118</v>
      </c>
      <c r="AW48" s="307"/>
      <c r="AX48" s="307"/>
      <c r="AY48" s="308"/>
      <c r="AZ48" s="297" t="s">
        <v>119</v>
      </c>
      <c r="BA48" s="298"/>
      <c r="BB48" s="298"/>
      <c r="BC48" s="299"/>
      <c r="BD48" s="298" t="s">
        <v>120</v>
      </c>
      <c r="BE48" s="298"/>
      <c r="BF48" s="298"/>
      <c r="BG48" s="299"/>
    </row>
    <row r="49" spans="1:59" ht="21.75" thickBot="1">
      <c r="A49" s="38"/>
      <c r="B49" s="60" ph="1"/>
      <c r="C49" s="39"/>
      <c r="D49" s="4"/>
      <c r="E49" s="133" t="str">
        <f t="shared" si="29"/>
        <v/>
      </c>
      <c r="F49" s="4"/>
      <c r="G49" s="133" t="str">
        <f t="shared" si="30"/>
        <v/>
      </c>
      <c r="H49" s="4"/>
      <c r="I49" s="133" t="str">
        <f t="shared" si="31"/>
        <v/>
      </c>
      <c r="J49" s="4"/>
      <c r="K49" s="133" t="str">
        <f t="shared" si="32"/>
        <v/>
      </c>
      <c r="L49" s="134" t="str">
        <f t="shared" si="33"/>
        <v/>
      </c>
      <c r="M49" s="134" t="str">
        <f t="shared" si="34"/>
        <v/>
      </c>
      <c r="N49" s="4"/>
      <c r="O49" s="133" t="str">
        <f t="shared" si="35"/>
        <v/>
      </c>
      <c r="P49" s="134" t="str">
        <f t="shared" si="36"/>
        <v/>
      </c>
      <c r="Q49" s="134" t="str">
        <f t="shared" si="37"/>
        <v/>
      </c>
      <c r="R49" s="4"/>
      <c r="S49" s="133" t="str">
        <f t="shared" si="38"/>
        <v/>
      </c>
      <c r="T49" s="134" t="str">
        <f t="shared" si="39"/>
        <v/>
      </c>
      <c r="U49" s="134" t="str">
        <f t="shared" si="40"/>
        <v/>
      </c>
      <c r="V49" s="4"/>
      <c r="W49" s="133" t="str">
        <f t="shared" si="41"/>
        <v/>
      </c>
      <c r="X49" s="134" t="str">
        <f t="shared" si="42"/>
        <v/>
      </c>
      <c r="Y49" s="134" t="str">
        <f t="shared" si="43"/>
        <v/>
      </c>
      <c r="Z49" s="4"/>
      <c r="AA49" s="133" t="str">
        <f t="shared" si="44"/>
        <v/>
      </c>
      <c r="AB49" s="134" t="str">
        <f t="shared" si="45"/>
        <v/>
      </c>
      <c r="AC49" s="134" t="str">
        <f t="shared" si="46"/>
        <v/>
      </c>
      <c r="AD49" s="4"/>
      <c r="AE49" s="133" t="str">
        <f t="shared" si="47"/>
        <v/>
      </c>
      <c r="AF49" s="134" t="str">
        <f t="shared" si="48"/>
        <v/>
      </c>
      <c r="AG49" s="134" t="str">
        <f t="shared" si="49"/>
        <v/>
      </c>
      <c r="AH49" s="4"/>
      <c r="AI49" s="133" t="str">
        <f t="shared" si="50"/>
        <v/>
      </c>
      <c r="AJ49" s="134" t="str">
        <f t="shared" si="51"/>
        <v/>
      </c>
      <c r="AK49" s="134" t="str">
        <f t="shared" si="52"/>
        <v/>
      </c>
      <c r="AL49" s="4"/>
      <c r="AM49" s="133" t="str">
        <f t="shared" si="53"/>
        <v/>
      </c>
      <c r="AN49" s="134" t="str">
        <f t="shared" si="54"/>
        <v/>
      </c>
      <c r="AO49" s="134" t="str">
        <f t="shared" si="55"/>
        <v/>
      </c>
      <c r="AP49" s="135">
        <f t="shared" si="56"/>
        <v>0</v>
      </c>
      <c r="AQ49" s="137" t="str">
        <f t="shared" si="57"/>
        <v/>
      </c>
      <c r="AR49" s="137"/>
      <c r="AV49" s="309"/>
      <c r="AW49" s="310"/>
      <c r="AX49" s="310"/>
      <c r="AY49" s="311"/>
      <c r="AZ49" s="206" t="s">
        <v>121</v>
      </c>
      <c r="BA49" s="207" t="s">
        <v>122</v>
      </c>
      <c r="BB49" s="208" t="s">
        <v>123</v>
      </c>
      <c r="BC49" s="209" t="s">
        <v>124</v>
      </c>
      <c r="BD49" s="210" t="s">
        <v>121</v>
      </c>
      <c r="BE49" s="207" t="s">
        <v>122</v>
      </c>
      <c r="BF49" s="207" t="s">
        <v>123</v>
      </c>
      <c r="BG49" s="209" t="s">
        <v>124</v>
      </c>
    </row>
    <row r="50" spans="1:59" ht="21" customHeight="1">
      <c r="A50" s="38"/>
      <c r="B50" s="58" ph="1"/>
      <c r="C50" s="39"/>
      <c r="D50" s="4"/>
      <c r="E50" s="133" t="str">
        <f t="shared" si="29"/>
        <v/>
      </c>
      <c r="F50" s="4"/>
      <c r="G50" s="133" t="str">
        <f t="shared" si="30"/>
        <v/>
      </c>
      <c r="H50" s="4"/>
      <c r="I50" s="133" t="str">
        <f t="shared" si="31"/>
        <v/>
      </c>
      <c r="J50" s="4"/>
      <c r="K50" s="133" t="str">
        <f t="shared" si="32"/>
        <v/>
      </c>
      <c r="L50" s="134" t="str">
        <f t="shared" si="33"/>
        <v/>
      </c>
      <c r="M50" s="134" t="str">
        <f t="shared" si="34"/>
        <v/>
      </c>
      <c r="N50" s="4"/>
      <c r="O50" s="133" t="str">
        <f t="shared" si="35"/>
        <v/>
      </c>
      <c r="P50" s="134" t="str">
        <f t="shared" si="36"/>
        <v/>
      </c>
      <c r="Q50" s="134" t="str">
        <f t="shared" si="37"/>
        <v/>
      </c>
      <c r="R50" s="4"/>
      <c r="S50" s="133" t="str">
        <f t="shared" si="38"/>
        <v/>
      </c>
      <c r="T50" s="134" t="str">
        <f t="shared" si="39"/>
        <v/>
      </c>
      <c r="U50" s="134" t="str">
        <f t="shared" si="40"/>
        <v/>
      </c>
      <c r="V50" s="4"/>
      <c r="W50" s="133" t="str">
        <f t="shared" si="41"/>
        <v/>
      </c>
      <c r="X50" s="134" t="str">
        <f t="shared" si="42"/>
        <v/>
      </c>
      <c r="Y50" s="134" t="str">
        <f t="shared" si="43"/>
        <v/>
      </c>
      <c r="Z50" s="4"/>
      <c r="AA50" s="133" t="str">
        <f t="shared" si="44"/>
        <v/>
      </c>
      <c r="AB50" s="134" t="str">
        <f t="shared" si="45"/>
        <v/>
      </c>
      <c r="AC50" s="134" t="str">
        <f t="shared" si="46"/>
        <v/>
      </c>
      <c r="AD50" s="4"/>
      <c r="AE50" s="133" t="str">
        <f t="shared" si="47"/>
        <v/>
      </c>
      <c r="AF50" s="134" t="str">
        <f t="shared" si="48"/>
        <v/>
      </c>
      <c r="AG50" s="134" t="str">
        <f t="shared" si="49"/>
        <v/>
      </c>
      <c r="AH50" s="4"/>
      <c r="AI50" s="133" t="str">
        <f t="shared" si="50"/>
        <v/>
      </c>
      <c r="AJ50" s="134" t="str">
        <f t="shared" si="51"/>
        <v/>
      </c>
      <c r="AK50" s="134" t="str">
        <f t="shared" si="52"/>
        <v/>
      </c>
      <c r="AL50" s="4"/>
      <c r="AM50" s="133" t="str">
        <f t="shared" si="53"/>
        <v/>
      </c>
      <c r="AN50" s="134" t="str">
        <f t="shared" si="54"/>
        <v/>
      </c>
      <c r="AO50" s="134" t="str">
        <f t="shared" si="55"/>
        <v/>
      </c>
      <c r="AP50" s="135">
        <f t="shared" si="56"/>
        <v>0</v>
      </c>
      <c r="AQ50" s="137" t="str">
        <f t="shared" si="57"/>
        <v/>
      </c>
      <c r="AR50" s="137"/>
      <c r="AV50" s="300" t="s">
        <v>125</v>
      </c>
      <c r="AW50" s="303" t="s">
        <v>126</v>
      </c>
      <c r="AX50" s="211" t="s">
        <v>127</v>
      </c>
      <c r="AY50" s="212" t="s">
        <v>128</v>
      </c>
      <c r="AZ50" s="213">
        <v>116.8</v>
      </c>
      <c r="BA50" s="214">
        <v>116.6</v>
      </c>
      <c r="BB50" s="215">
        <v>0.20000000000000284</v>
      </c>
      <c r="BC50" s="216">
        <v>15</v>
      </c>
      <c r="BD50" s="213">
        <v>21.7</v>
      </c>
      <c r="BE50" s="214">
        <v>21.4</v>
      </c>
      <c r="BF50" s="214">
        <v>0.30000000000000071</v>
      </c>
      <c r="BG50" s="217">
        <v>6</v>
      </c>
    </row>
    <row r="51" spans="1:59" ht="21">
      <c r="A51" s="38"/>
      <c r="B51" s="60" ph="1"/>
      <c r="C51" s="39"/>
      <c r="D51" s="4"/>
      <c r="E51" s="133" t="str">
        <f t="shared" si="29"/>
        <v/>
      </c>
      <c r="F51" s="4"/>
      <c r="G51" s="133" t="str">
        <f t="shared" si="30"/>
        <v/>
      </c>
      <c r="H51" s="4"/>
      <c r="I51" s="133" t="str">
        <f t="shared" si="31"/>
        <v/>
      </c>
      <c r="J51" s="4"/>
      <c r="K51" s="133" t="str">
        <f t="shared" si="32"/>
        <v/>
      </c>
      <c r="L51" s="134" t="str">
        <f t="shared" si="33"/>
        <v/>
      </c>
      <c r="M51" s="134" t="str">
        <f t="shared" si="34"/>
        <v/>
      </c>
      <c r="N51" s="4"/>
      <c r="O51" s="133" t="str">
        <f t="shared" si="35"/>
        <v/>
      </c>
      <c r="P51" s="134" t="str">
        <f t="shared" si="36"/>
        <v/>
      </c>
      <c r="Q51" s="134" t="str">
        <f t="shared" si="37"/>
        <v/>
      </c>
      <c r="R51" s="4"/>
      <c r="S51" s="133" t="str">
        <f t="shared" si="38"/>
        <v/>
      </c>
      <c r="T51" s="134" t="str">
        <f t="shared" si="39"/>
        <v/>
      </c>
      <c r="U51" s="134" t="str">
        <f t="shared" si="40"/>
        <v/>
      </c>
      <c r="V51" s="4"/>
      <c r="W51" s="133" t="str">
        <f t="shared" si="41"/>
        <v/>
      </c>
      <c r="X51" s="134" t="str">
        <f t="shared" si="42"/>
        <v/>
      </c>
      <c r="Y51" s="134" t="str">
        <f t="shared" si="43"/>
        <v/>
      </c>
      <c r="Z51" s="4"/>
      <c r="AA51" s="133" t="str">
        <f t="shared" si="44"/>
        <v/>
      </c>
      <c r="AB51" s="134" t="str">
        <f t="shared" si="45"/>
        <v/>
      </c>
      <c r="AC51" s="134" t="str">
        <f t="shared" si="46"/>
        <v/>
      </c>
      <c r="AD51" s="4"/>
      <c r="AE51" s="133" t="str">
        <f t="shared" si="47"/>
        <v/>
      </c>
      <c r="AF51" s="134" t="str">
        <f t="shared" si="48"/>
        <v/>
      </c>
      <c r="AG51" s="134" t="str">
        <f t="shared" si="49"/>
        <v/>
      </c>
      <c r="AH51" s="4"/>
      <c r="AI51" s="133" t="str">
        <f t="shared" si="50"/>
        <v/>
      </c>
      <c r="AJ51" s="134" t="str">
        <f t="shared" si="51"/>
        <v/>
      </c>
      <c r="AK51" s="134" t="str">
        <f t="shared" si="52"/>
        <v/>
      </c>
      <c r="AL51" s="4"/>
      <c r="AM51" s="133" t="str">
        <f t="shared" si="53"/>
        <v/>
      </c>
      <c r="AN51" s="134" t="str">
        <f t="shared" si="54"/>
        <v/>
      </c>
      <c r="AO51" s="134" t="str">
        <f t="shared" si="55"/>
        <v/>
      </c>
      <c r="AP51" s="135">
        <f t="shared" si="56"/>
        <v>0</v>
      </c>
      <c r="AQ51" s="137" t="str">
        <f t="shared" si="57"/>
        <v/>
      </c>
      <c r="AR51" s="137"/>
      <c r="AV51" s="301"/>
      <c r="AW51" s="304"/>
      <c r="AX51" s="218" t="s">
        <v>129</v>
      </c>
      <c r="AY51" s="219" t="s">
        <v>130</v>
      </c>
      <c r="AZ51" s="220">
        <v>122.7</v>
      </c>
      <c r="BA51" s="221">
        <v>122.7</v>
      </c>
      <c r="BB51" s="222">
        <v>0</v>
      </c>
      <c r="BC51" s="223">
        <v>17</v>
      </c>
      <c r="BD51" s="220">
        <v>24.5</v>
      </c>
      <c r="BE51" s="221">
        <v>24.2</v>
      </c>
      <c r="BF51" s="221">
        <v>0.30000000000000071</v>
      </c>
      <c r="BG51" s="224">
        <v>13</v>
      </c>
    </row>
    <row r="52" spans="1:59" ht="21">
      <c r="A52" s="38"/>
      <c r="B52" s="60" ph="1"/>
      <c r="C52" s="39"/>
      <c r="D52" s="4"/>
      <c r="E52" s="133" t="str">
        <f t="shared" si="29"/>
        <v/>
      </c>
      <c r="F52" s="4"/>
      <c r="G52" s="133" t="str">
        <f t="shared" si="30"/>
        <v/>
      </c>
      <c r="H52" s="4"/>
      <c r="I52" s="133" t="str">
        <f t="shared" si="31"/>
        <v/>
      </c>
      <c r="J52" s="4"/>
      <c r="K52" s="133" t="str">
        <f t="shared" si="32"/>
        <v/>
      </c>
      <c r="L52" s="134" t="str">
        <f t="shared" si="33"/>
        <v/>
      </c>
      <c r="M52" s="134" t="str">
        <f t="shared" si="34"/>
        <v/>
      </c>
      <c r="N52" s="4"/>
      <c r="O52" s="133" t="str">
        <f t="shared" si="35"/>
        <v/>
      </c>
      <c r="P52" s="134" t="str">
        <f t="shared" si="36"/>
        <v/>
      </c>
      <c r="Q52" s="134" t="str">
        <f t="shared" si="37"/>
        <v/>
      </c>
      <c r="R52" s="4"/>
      <c r="S52" s="133" t="str">
        <f t="shared" si="38"/>
        <v/>
      </c>
      <c r="T52" s="134" t="str">
        <f t="shared" si="39"/>
        <v/>
      </c>
      <c r="U52" s="134" t="str">
        <f t="shared" si="40"/>
        <v/>
      </c>
      <c r="V52" s="4"/>
      <c r="W52" s="133" t="str">
        <f t="shared" si="41"/>
        <v/>
      </c>
      <c r="X52" s="134" t="str">
        <f t="shared" si="42"/>
        <v/>
      </c>
      <c r="Y52" s="134" t="str">
        <f t="shared" si="43"/>
        <v/>
      </c>
      <c r="Z52" s="4"/>
      <c r="AA52" s="133" t="str">
        <f t="shared" si="44"/>
        <v/>
      </c>
      <c r="AB52" s="134" t="str">
        <f t="shared" si="45"/>
        <v/>
      </c>
      <c r="AC52" s="134" t="str">
        <f t="shared" si="46"/>
        <v/>
      </c>
      <c r="AD52" s="4"/>
      <c r="AE52" s="133" t="str">
        <f t="shared" si="47"/>
        <v/>
      </c>
      <c r="AF52" s="134" t="str">
        <f t="shared" si="48"/>
        <v/>
      </c>
      <c r="AG52" s="134" t="str">
        <f t="shared" si="49"/>
        <v/>
      </c>
      <c r="AH52" s="4"/>
      <c r="AI52" s="133" t="str">
        <f t="shared" si="50"/>
        <v/>
      </c>
      <c r="AJ52" s="134" t="str">
        <f t="shared" si="51"/>
        <v/>
      </c>
      <c r="AK52" s="134" t="str">
        <f t="shared" si="52"/>
        <v/>
      </c>
      <c r="AL52" s="4"/>
      <c r="AM52" s="133" t="str">
        <f t="shared" si="53"/>
        <v/>
      </c>
      <c r="AN52" s="134" t="str">
        <f t="shared" si="54"/>
        <v/>
      </c>
      <c r="AO52" s="134" t="str">
        <f t="shared" si="55"/>
        <v/>
      </c>
      <c r="AP52" s="135">
        <f t="shared" si="56"/>
        <v>0</v>
      </c>
      <c r="AQ52" s="137" t="str">
        <f t="shared" si="57"/>
        <v/>
      </c>
      <c r="AR52" s="137"/>
      <c r="AV52" s="301"/>
      <c r="AW52" s="304"/>
      <c r="AX52" s="218" t="s">
        <v>131</v>
      </c>
      <c r="AY52" s="219" t="s">
        <v>132</v>
      </c>
      <c r="AZ52" s="220">
        <v>129</v>
      </c>
      <c r="BA52" s="221">
        <v>128.30000000000001</v>
      </c>
      <c r="BB52" s="222">
        <v>0.69999999999998863</v>
      </c>
      <c r="BC52" s="223">
        <v>3</v>
      </c>
      <c r="BD52" s="220">
        <v>28</v>
      </c>
      <c r="BE52" s="221">
        <v>27.4</v>
      </c>
      <c r="BF52" s="221">
        <v>0.60000000000000142</v>
      </c>
      <c r="BG52" s="224">
        <v>7</v>
      </c>
    </row>
    <row r="53" spans="1:59" ht="21">
      <c r="A53" s="38"/>
      <c r="B53" s="59" ph="1"/>
      <c r="C53" s="39"/>
      <c r="D53" s="4"/>
      <c r="E53" s="133" t="str">
        <f t="shared" si="29"/>
        <v/>
      </c>
      <c r="F53" s="4"/>
      <c r="G53" s="133" t="str">
        <f t="shared" si="30"/>
        <v/>
      </c>
      <c r="H53" s="4"/>
      <c r="I53" s="133" t="str">
        <f t="shared" si="31"/>
        <v/>
      </c>
      <c r="J53" s="4"/>
      <c r="K53" s="133" t="str">
        <f t="shared" si="32"/>
        <v/>
      </c>
      <c r="L53" s="134" t="str">
        <f t="shared" si="33"/>
        <v/>
      </c>
      <c r="M53" s="134" t="str">
        <f t="shared" si="34"/>
        <v/>
      </c>
      <c r="N53" s="4"/>
      <c r="O53" s="133" t="str">
        <f t="shared" si="35"/>
        <v/>
      </c>
      <c r="P53" s="134" t="str">
        <f t="shared" si="36"/>
        <v/>
      </c>
      <c r="Q53" s="134" t="str">
        <f t="shared" si="37"/>
        <v/>
      </c>
      <c r="R53" s="4"/>
      <c r="S53" s="133" t="str">
        <f t="shared" si="38"/>
        <v/>
      </c>
      <c r="T53" s="134" t="str">
        <f t="shared" si="39"/>
        <v/>
      </c>
      <c r="U53" s="134" t="str">
        <f t="shared" si="40"/>
        <v/>
      </c>
      <c r="V53" s="4"/>
      <c r="W53" s="133" t="str">
        <f t="shared" si="41"/>
        <v/>
      </c>
      <c r="X53" s="134" t="str">
        <f t="shared" si="42"/>
        <v/>
      </c>
      <c r="Y53" s="134" t="str">
        <f t="shared" si="43"/>
        <v/>
      </c>
      <c r="Z53" s="4"/>
      <c r="AA53" s="133" t="str">
        <f t="shared" si="44"/>
        <v/>
      </c>
      <c r="AB53" s="134" t="str">
        <f t="shared" si="45"/>
        <v/>
      </c>
      <c r="AC53" s="134" t="str">
        <f t="shared" si="46"/>
        <v/>
      </c>
      <c r="AD53" s="4"/>
      <c r="AE53" s="133" t="str">
        <f t="shared" si="47"/>
        <v/>
      </c>
      <c r="AF53" s="134" t="str">
        <f t="shared" si="48"/>
        <v/>
      </c>
      <c r="AG53" s="134" t="str">
        <f t="shared" si="49"/>
        <v/>
      </c>
      <c r="AH53" s="4"/>
      <c r="AI53" s="133" t="str">
        <f t="shared" si="50"/>
        <v/>
      </c>
      <c r="AJ53" s="134" t="str">
        <f t="shared" si="51"/>
        <v/>
      </c>
      <c r="AK53" s="134" t="str">
        <f t="shared" si="52"/>
        <v/>
      </c>
      <c r="AL53" s="4"/>
      <c r="AM53" s="133" t="str">
        <f t="shared" si="53"/>
        <v/>
      </c>
      <c r="AN53" s="134" t="str">
        <f t="shared" si="54"/>
        <v/>
      </c>
      <c r="AO53" s="134" t="str">
        <f t="shared" si="55"/>
        <v/>
      </c>
      <c r="AP53" s="135">
        <f t="shared" si="56"/>
        <v>0</v>
      </c>
      <c r="AQ53" s="137" t="str">
        <f t="shared" si="57"/>
        <v/>
      </c>
      <c r="AR53" s="137"/>
      <c r="AV53" s="301"/>
      <c r="AW53" s="304"/>
      <c r="AX53" s="218" t="s">
        <v>133</v>
      </c>
      <c r="AY53" s="219" t="s">
        <v>134</v>
      </c>
      <c r="AZ53" s="220">
        <v>134.9</v>
      </c>
      <c r="BA53" s="221">
        <v>134</v>
      </c>
      <c r="BB53" s="222">
        <v>0.90000000000000568</v>
      </c>
      <c r="BC53" s="223">
        <v>2</v>
      </c>
      <c r="BD53" s="220">
        <v>32.700000000000003</v>
      </c>
      <c r="BE53" s="221">
        <v>31.2</v>
      </c>
      <c r="BF53" s="221">
        <v>1.5000000000000036</v>
      </c>
      <c r="BG53" s="224">
        <v>2</v>
      </c>
    </row>
    <row r="54" spans="1:59" ht="21">
      <c r="A54" s="38"/>
      <c r="B54" s="59" ph="1"/>
      <c r="C54" s="39"/>
      <c r="D54" s="4"/>
      <c r="E54" s="133" t="str">
        <f t="shared" si="29"/>
        <v/>
      </c>
      <c r="F54" s="4"/>
      <c r="G54" s="133" t="str">
        <f t="shared" si="30"/>
        <v/>
      </c>
      <c r="H54" s="4"/>
      <c r="I54" s="133" t="str">
        <f t="shared" si="31"/>
        <v/>
      </c>
      <c r="J54" s="4"/>
      <c r="K54" s="133" t="str">
        <f t="shared" si="32"/>
        <v/>
      </c>
      <c r="L54" s="134" t="str">
        <f t="shared" si="33"/>
        <v/>
      </c>
      <c r="M54" s="134" t="str">
        <f t="shared" si="34"/>
        <v/>
      </c>
      <c r="N54" s="4"/>
      <c r="O54" s="133" t="str">
        <f t="shared" si="35"/>
        <v/>
      </c>
      <c r="P54" s="134" t="str">
        <f t="shared" si="36"/>
        <v/>
      </c>
      <c r="Q54" s="134" t="str">
        <f t="shared" si="37"/>
        <v/>
      </c>
      <c r="R54" s="4"/>
      <c r="S54" s="133" t="str">
        <f t="shared" si="38"/>
        <v/>
      </c>
      <c r="T54" s="134" t="str">
        <f t="shared" si="39"/>
        <v/>
      </c>
      <c r="U54" s="134" t="str">
        <f t="shared" si="40"/>
        <v/>
      </c>
      <c r="V54" s="4"/>
      <c r="W54" s="133" t="str">
        <f t="shared" si="41"/>
        <v/>
      </c>
      <c r="X54" s="134" t="str">
        <f t="shared" si="42"/>
        <v/>
      </c>
      <c r="Y54" s="134" t="str">
        <f t="shared" si="43"/>
        <v/>
      </c>
      <c r="Z54" s="4"/>
      <c r="AA54" s="133" t="str">
        <f t="shared" si="44"/>
        <v/>
      </c>
      <c r="AB54" s="134" t="str">
        <f t="shared" si="45"/>
        <v/>
      </c>
      <c r="AC54" s="134" t="str">
        <f t="shared" si="46"/>
        <v/>
      </c>
      <c r="AD54" s="4"/>
      <c r="AE54" s="133" t="str">
        <f t="shared" si="47"/>
        <v/>
      </c>
      <c r="AF54" s="134" t="str">
        <f t="shared" si="48"/>
        <v/>
      </c>
      <c r="AG54" s="134" t="str">
        <f t="shared" si="49"/>
        <v/>
      </c>
      <c r="AH54" s="4"/>
      <c r="AI54" s="133" t="str">
        <f t="shared" si="50"/>
        <v/>
      </c>
      <c r="AJ54" s="134" t="str">
        <f t="shared" si="51"/>
        <v/>
      </c>
      <c r="AK54" s="134" t="str">
        <f t="shared" si="52"/>
        <v/>
      </c>
      <c r="AL54" s="4"/>
      <c r="AM54" s="133" t="str">
        <f t="shared" si="53"/>
        <v/>
      </c>
      <c r="AN54" s="134" t="str">
        <f t="shared" si="54"/>
        <v/>
      </c>
      <c r="AO54" s="134" t="str">
        <f t="shared" si="55"/>
        <v/>
      </c>
      <c r="AP54" s="135">
        <f t="shared" si="56"/>
        <v>0</v>
      </c>
      <c r="AQ54" s="137" t="str">
        <f t="shared" si="57"/>
        <v/>
      </c>
      <c r="AR54" s="137"/>
      <c r="AV54" s="301"/>
      <c r="AW54" s="304"/>
      <c r="AX54" s="218" t="s">
        <v>135</v>
      </c>
      <c r="AY54" s="219" t="s">
        <v>136</v>
      </c>
      <c r="AZ54" s="220">
        <v>140.19999999999999</v>
      </c>
      <c r="BA54" s="221">
        <v>139.5</v>
      </c>
      <c r="BB54" s="222">
        <v>0.69999999999998863</v>
      </c>
      <c r="BC54" s="223">
        <v>4</v>
      </c>
      <c r="BD54" s="220">
        <v>36.6</v>
      </c>
      <c r="BE54" s="221">
        <v>35.1</v>
      </c>
      <c r="BF54" s="221">
        <v>1.5</v>
      </c>
      <c r="BG54" s="224">
        <v>4</v>
      </c>
    </row>
    <row r="55" spans="1:59" ht="21.75" thickBot="1">
      <c r="A55" s="38"/>
      <c r="B55" s="58" ph="1"/>
      <c r="C55" s="39"/>
      <c r="D55" s="4"/>
      <c r="E55" s="133" t="str">
        <f t="shared" si="29"/>
        <v/>
      </c>
      <c r="F55" s="4"/>
      <c r="G55" s="133" t="str">
        <f t="shared" si="30"/>
        <v/>
      </c>
      <c r="H55" s="4"/>
      <c r="I55" s="133" t="str">
        <f t="shared" si="31"/>
        <v/>
      </c>
      <c r="J55" s="4"/>
      <c r="K55" s="133" t="str">
        <f t="shared" si="32"/>
        <v/>
      </c>
      <c r="L55" s="134" t="str">
        <f t="shared" si="33"/>
        <v/>
      </c>
      <c r="M55" s="134" t="str">
        <f t="shared" si="34"/>
        <v/>
      </c>
      <c r="N55" s="4"/>
      <c r="O55" s="133" t="str">
        <f t="shared" si="35"/>
        <v/>
      </c>
      <c r="P55" s="134" t="str">
        <f t="shared" si="36"/>
        <v/>
      </c>
      <c r="Q55" s="134" t="str">
        <f t="shared" si="37"/>
        <v/>
      </c>
      <c r="R55" s="4"/>
      <c r="S55" s="133" t="str">
        <f t="shared" si="38"/>
        <v/>
      </c>
      <c r="T55" s="134" t="str">
        <f t="shared" si="39"/>
        <v/>
      </c>
      <c r="U55" s="134" t="str">
        <f t="shared" si="40"/>
        <v/>
      </c>
      <c r="V55" s="4"/>
      <c r="W55" s="133" t="str">
        <f t="shared" si="41"/>
        <v/>
      </c>
      <c r="X55" s="134" t="str">
        <f t="shared" si="42"/>
        <v/>
      </c>
      <c r="Y55" s="134" t="str">
        <f t="shared" si="43"/>
        <v/>
      </c>
      <c r="Z55" s="4"/>
      <c r="AA55" s="133" t="str">
        <f t="shared" si="44"/>
        <v/>
      </c>
      <c r="AB55" s="134" t="str">
        <f t="shared" si="45"/>
        <v/>
      </c>
      <c r="AC55" s="134" t="str">
        <f t="shared" si="46"/>
        <v/>
      </c>
      <c r="AD55" s="4"/>
      <c r="AE55" s="133" t="str">
        <f t="shared" si="47"/>
        <v/>
      </c>
      <c r="AF55" s="134" t="str">
        <f t="shared" si="48"/>
        <v/>
      </c>
      <c r="AG55" s="134" t="str">
        <f t="shared" si="49"/>
        <v/>
      </c>
      <c r="AH55" s="4"/>
      <c r="AI55" s="133" t="str">
        <f t="shared" si="50"/>
        <v/>
      </c>
      <c r="AJ55" s="134" t="str">
        <f t="shared" si="51"/>
        <v/>
      </c>
      <c r="AK55" s="134" t="str">
        <f t="shared" si="52"/>
        <v/>
      </c>
      <c r="AL55" s="4"/>
      <c r="AM55" s="133" t="str">
        <f t="shared" si="53"/>
        <v/>
      </c>
      <c r="AN55" s="134" t="str">
        <f t="shared" si="54"/>
        <v/>
      </c>
      <c r="AO55" s="134" t="str">
        <f t="shared" si="55"/>
        <v/>
      </c>
      <c r="AP55" s="135">
        <f t="shared" si="56"/>
        <v>0</v>
      </c>
      <c r="AQ55" s="137" t="str">
        <f t="shared" si="57"/>
        <v/>
      </c>
      <c r="AR55" s="137"/>
      <c r="AV55" s="301"/>
      <c r="AW55" s="305"/>
      <c r="AX55" s="225" t="s">
        <v>137</v>
      </c>
      <c r="AY55" s="226" t="s">
        <v>138</v>
      </c>
      <c r="AZ55" s="227">
        <v>147.1</v>
      </c>
      <c r="BA55" s="228">
        <v>146.1</v>
      </c>
      <c r="BB55" s="229">
        <v>1</v>
      </c>
      <c r="BC55" s="230">
        <v>4</v>
      </c>
      <c r="BD55" s="227">
        <v>41.5</v>
      </c>
      <c r="BE55" s="228">
        <v>39.6</v>
      </c>
      <c r="BF55" s="228">
        <v>1.8999999999999986</v>
      </c>
      <c r="BG55" s="231">
        <v>4</v>
      </c>
    </row>
    <row r="56" spans="1:59" ht="21">
      <c r="A56" s="38"/>
      <c r="B56" s="59" ph="1"/>
      <c r="C56" s="39"/>
      <c r="D56" s="4"/>
      <c r="E56" s="133" t="str">
        <f t="shared" si="29"/>
        <v/>
      </c>
      <c r="F56" s="4"/>
      <c r="G56" s="133" t="str">
        <f t="shared" si="30"/>
        <v/>
      </c>
      <c r="H56" s="4"/>
      <c r="I56" s="133" t="str">
        <f t="shared" si="31"/>
        <v/>
      </c>
      <c r="J56" s="4"/>
      <c r="K56" s="133" t="str">
        <f t="shared" si="32"/>
        <v/>
      </c>
      <c r="L56" s="134" t="str">
        <f t="shared" si="33"/>
        <v/>
      </c>
      <c r="M56" s="134" t="str">
        <f t="shared" si="34"/>
        <v/>
      </c>
      <c r="N56" s="4"/>
      <c r="O56" s="133" t="str">
        <f t="shared" si="35"/>
        <v/>
      </c>
      <c r="P56" s="134" t="str">
        <f t="shared" si="36"/>
        <v/>
      </c>
      <c r="Q56" s="134" t="str">
        <f t="shared" si="37"/>
        <v/>
      </c>
      <c r="R56" s="4"/>
      <c r="S56" s="133" t="str">
        <f t="shared" si="38"/>
        <v/>
      </c>
      <c r="T56" s="134" t="str">
        <f t="shared" si="39"/>
        <v/>
      </c>
      <c r="U56" s="134" t="str">
        <f t="shared" si="40"/>
        <v/>
      </c>
      <c r="V56" s="4"/>
      <c r="W56" s="133" t="str">
        <f t="shared" si="41"/>
        <v/>
      </c>
      <c r="X56" s="134" t="str">
        <f t="shared" si="42"/>
        <v/>
      </c>
      <c r="Y56" s="134" t="str">
        <f t="shared" si="43"/>
        <v/>
      </c>
      <c r="Z56" s="4"/>
      <c r="AA56" s="133" t="str">
        <f t="shared" si="44"/>
        <v/>
      </c>
      <c r="AB56" s="134" t="str">
        <f t="shared" si="45"/>
        <v/>
      </c>
      <c r="AC56" s="134" t="str">
        <f t="shared" si="46"/>
        <v/>
      </c>
      <c r="AD56" s="4"/>
      <c r="AE56" s="133" t="str">
        <f t="shared" si="47"/>
        <v/>
      </c>
      <c r="AF56" s="134" t="str">
        <f t="shared" si="48"/>
        <v/>
      </c>
      <c r="AG56" s="134" t="str">
        <f t="shared" si="49"/>
        <v/>
      </c>
      <c r="AH56" s="4"/>
      <c r="AI56" s="133" t="str">
        <f t="shared" si="50"/>
        <v/>
      </c>
      <c r="AJ56" s="134" t="str">
        <f t="shared" si="51"/>
        <v/>
      </c>
      <c r="AK56" s="134" t="str">
        <f t="shared" si="52"/>
        <v/>
      </c>
      <c r="AL56" s="4"/>
      <c r="AM56" s="133" t="str">
        <f t="shared" si="53"/>
        <v/>
      </c>
      <c r="AN56" s="134" t="str">
        <f t="shared" si="54"/>
        <v/>
      </c>
      <c r="AO56" s="134" t="str">
        <f t="shared" si="55"/>
        <v/>
      </c>
      <c r="AP56" s="135">
        <f t="shared" si="56"/>
        <v>0</v>
      </c>
      <c r="AQ56" s="137" t="str">
        <f t="shared" si="57"/>
        <v/>
      </c>
      <c r="AR56" s="137"/>
      <c r="AV56" s="301"/>
      <c r="AW56" s="303" t="s">
        <v>139</v>
      </c>
      <c r="AX56" s="211" t="s">
        <v>127</v>
      </c>
      <c r="AY56" s="212" t="s">
        <v>140</v>
      </c>
      <c r="AZ56" s="213">
        <v>154.5</v>
      </c>
      <c r="BA56" s="214">
        <v>153.80000000000001</v>
      </c>
      <c r="BB56" s="214">
        <v>0.69999999999998863</v>
      </c>
      <c r="BC56" s="216">
        <v>6</v>
      </c>
      <c r="BD56" s="213">
        <v>46.9</v>
      </c>
      <c r="BE56" s="214">
        <v>45.2</v>
      </c>
      <c r="BF56" s="214">
        <v>1.6999999999999957</v>
      </c>
      <c r="BG56" s="217">
        <v>6</v>
      </c>
    </row>
    <row r="57" spans="1:59" ht="21">
      <c r="A57" s="38"/>
      <c r="B57" s="60" ph="1"/>
      <c r="C57" s="39"/>
      <c r="D57" s="4"/>
      <c r="E57" s="133" t="str">
        <f t="shared" si="29"/>
        <v/>
      </c>
      <c r="F57" s="4"/>
      <c r="G57" s="133" t="str">
        <f t="shared" si="30"/>
        <v/>
      </c>
      <c r="H57" s="4"/>
      <c r="I57" s="133" t="str">
        <f t="shared" si="31"/>
        <v/>
      </c>
      <c r="J57" s="4"/>
      <c r="K57" s="133" t="str">
        <f t="shared" si="32"/>
        <v/>
      </c>
      <c r="L57" s="134" t="str">
        <f t="shared" si="33"/>
        <v/>
      </c>
      <c r="M57" s="134" t="str">
        <f t="shared" si="34"/>
        <v/>
      </c>
      <c r="N57" s="4"/>
      <c r="O57" s="133" t="str">
        <f t="shared" si="35"/>
        <v/>
      </c>
      <c r="P57" s="134" t="str">
        <f t="shared" si="36"/>
        <v/>
      </c>
      <c r="Q57" s="134" t="str">
        <f t="shared" si="37"/>
        <v/>
      </c>
      <c r="R57" s="4"/>
      <c r="S57" s="133" t="str">
        <f t="shared" si="38"/>
        <v/>
      </c>
      <c r="T57" s="134" t="str">
        <f t="shared" si="39"/>
        <v/>
      </c>
      <c r="U57" s="134" t="str">
        <f t="shared" si="40"/>
        <v/>
      </c>
      <c r="V57" s="4"/>
      <c r="W57" s="133" t="str">
        <f t="shared" si="41"/>
        <v/>
      </c>
      <c r="X57" s="134" t="str">
        <f t="shared" si="42"/>
        <v/>
      </c>
      <c r="Y57" s="134" t="str">
        <f t="shared" si="43"/>
        <v/>
      </c>
      <c r="Z57" s="4"/>
      <c r="AA57" s="133" t="str">
        <f t="shared" si="44"/>
        <v/>
      </c>
      <c r="AB57" s="134" t="str">
        <f t="shared" si="45"/>
        <v/>
      </c>
      <c r="AC57" s="134" t="str">
        <f t="shared" si="46"/>
        <v/>
      </c>
      <c r="AD57" s="4"/>
      <c r="AE57" s="133" t="str">
        <f t="shared" si="47"/>
        <v/>
      </c>
      <c r="AF57" s="134" t="str">
        <f t="shared" si="48"/>
        <v/>
      </c>
      <c r="AG57" s="134" t="str">
        <f t="shared" si="49"/>
        <v/>
      </c>
      <c r="AH57" s="4"/>
      <c r="AI57" s="133" t="str">
        <f t="shared" si="50"/>
        <v/>
      </c>
      <c r="AJ57" s="134" t="str">
        <f t="shared" si="51"/>
        <v/>
      </c>
      <c r="AK57" s="134" t="str">
        <f t="shared" si="52"/>
        <v/>
      </c>
      <c r="AL57" s="4"/>
      <c r="AM57" s="133" t="str">
        <f t="shared" si="53"/>
        <v/>
      </c>
      <c r="AN57" s="134" t="str">
        <f t="shared" si="54"/>
        <v/>
      </c>
      <c r="AO57" s="134" t="str">
        <f t="shared" si="55"/>
        <v/>
      </c>
      <c r="AP57" s="135">
        <f t="shared" si="56"/>
        <v>0</v>
      </c>
      <c r="AQ57" s="137" t="str">
        <f t="shared" si="57"/>
        <v/>
      </c>
      <c r="AR57" s="137"/>
      <c r="AV57" s="301"/>
      <c r="AW57" s="304"/>
      <c r="AX57" s="218" t="s">
        <v>129</v>
      </c>
      <c r="AY57" s="219" t="s">
        <v>141</v>
      </c>
      <c r="AZ57" s="220">
        <v>161.69999999999999</v>
      </c>
      <c r="BA57" s="221">
        <v>161.1</v>
      </c>
      <c r="BB57" s="221">
        <v>0.59999999999999432</v>
      </c>
      <c r="BC57" s="223">
        <v>8</v>
      </c>
      <c r="BD57" s="220">
        <v>51.9</v>
      </c>
      <c r="BE57" s="221">
        <v>50.4</v>
      </c>
      <c r="BF57" s="221">
        <v>1.5</v>
      </c>
      <c r="BG57" s="224">
        <v>4</v>
      </c>
    </row>
    <row r="58" spans="1:59" ht="21.75" thickBot="1">
      <c r="A58" s="38"/>
      <c r="B58" s="60" ph="1"/>
      <c r="C58" s="39"/>
      <c r="D58" s="4"/>
      <c r="E58" s="133" t="str">
        <f t="shared" si="29"/>
        <v/>
      </c>
      <c r="F58" s="4"/>
      <c r="G58" s="133" t="str">
        <f t="shared" si="30"/>
        <v/>
      </c>
      <c r="H58" s="4"/>
      <c r="I58" s="133" t="str">
        <f t="shared" si="31"/>
        <v/>
      </c>
      <c r="J58" s="4"/>
      <c r="K58" s="133" t="str">
        <f t="shared" si="32"/>
        <v/>
      </c>
      <c r="L58" s="134" t="str">
        <f t="shared" si="33"/>
        <v/>
      </c>
      <c r="M58" s="134" t="str">
        <f t="shared" si="34"/>
        <v/>
      </c>
      <c r="N58" s="4"/>
      <c r="O58" s="133" t="str">
        <f t="shared" si="35"/>
        <v/>
      </c>
      <c r="P58" s="134" t="str">
        <f t="shared" si="36"/>
        <v/>
      </c>
      <c r="Q58" s="134" t="str">
        <f t="shared" si="37"/>
        <v/>
      </c>
      <c r="R58" s="4"/>
      <c r="S58" s="133" t="str">
        <f t="shared" si="38"/>
        <v/>
      </c>
      <c r="T58" s="134" t="str">
        <f t="shared" si="39"/>
        <v/>
      </c>
      <c r="U58" s="134" t="str">
        <f t="shared" si="40"/>
        <v/>
      </c>
      <c r="V58" s="4"/>
      <c r="W58" s="133" t="str">
        <f t="shared" si="41"/>
        <v/>
      </c>
      <c r="X58" s="134" t="str">
        <f t="shared" si="42"/>
        <v/>
      </c>
      <c r="Y58" s="134" t="str">
        <f t="shared" si="43"/>
        <v/>
      </c>
      <c r="Z58" s="4"/>
      <c r="AA58" s="133" t="str">
        <f t="shared" si="44"/>
        <v/>
      </c>
      <c r="AB58" s="134" t="str">
        <f t="shared" si="45"/>
        <v/>
      </c>
      <c r="AC58" s="134" t="str">
        <f t="shared" si="46"/>
        <v/>
      </c>
      <c r="AD58" s="4"/>
      <c r="AE58" s="133" t="str">
        <f t="shared" si="47"/>
        <v/>
      </c>
      <c r="AF58" s="134" t="str">
        <f t="shared" si="48"/>
        <v/>
      </c>
      <c r="AG58" s="134" t="str">
        <f t="shared" si="49"/>
        <v/>
      </c>
      <c r="AH58" s="4"/>
      <c r="AI58" s="133" t="str">
        <f t="shared" si="50"/>
        <v/>
      </c>
      <c r="AJ58" s="134" t="str">
        <f t="shared" si="51"/>
        <v/>
      </c>
      <c r="AK58" s="134" t="str">
        <f t="shared" si="52"/>
        <v/>
      </c>
      <c r="AL58" s="4"/>
      <c r="AM58" s="133" t="str">
        <f t="shared" si="53"/>
        <v/>
      </c>
      <c r="AN58" s="134" t="str">
        <f t="shared" si="54"/>
        <v/>
      </c>
      <c r="AO58" s="134" t="str">
        <f t="shared" si="55"/>
        <v/>
      </c>
      <c r="AP58" s="135">
        <f t="shared" si="56"/>
        <v>0</v>
      </c>
      <c r="AQ58" s="137" t="str">
        <f t="shared" si="57"/>
        <v/>
      </c>
      <c r="AR58" s="137"/>
      <c r="AV58" s="301"/>
      <c r="AW58" s="305"/>
      <c r="AX58" s="225" t="s">
        <v>131</v>
      </c>
      <c r="AY58" s="226" t="s">
        <v>142</v>
      </c>
      <c r="AZ58" s="227">
        <v>166.5</v>
      </c>
      <c r="BA58" s="228">
        <v>166.1</v>
      </c>
      <c r="BB58" s="232">
        <v>0.40000000000000568</v>
      </c>
      <c r="BC58" s="230">
        <v>11</v>
      </c>
      <c r="BD58" s="227">
        <v>56.6</v>
      </c>
      <c r="BE58" s="228">
        <v>55</v>
      </c>
      <c r="BF58" s="228">
        <v>1.6000000000000014</v>
      </c>
      <c r="BG58" s="231">
        <v>3</v>
      </c>
    </row>
    <row r="59" spans="1:59" ht="21">
      <c r="A59" s="38"/>
      <c r="B59" s="61" ph="1"/>
      <c r="C59" s="39"/>
      <c r="D59" s="4"/>
      <c r="E59" s="133" t="str">
        <f t="shared" si="29"/>
        <v/>
      </c>
      <c r="F59" s="4"/>
      <c r="G59" s="133" t="str">
        <f t="shared" si="30"/>
        <v/>
      </c>
      <c r="H59" s="4"/>
      <c r="I59" s="133" t="str">
        <f t="shared" si="31"/>
        <v/>
      </c>
      <c r="J59" s="4"/>
      <c r="K59" s="133" t="str">
        <f t="shared" si="32"/>
        <v/>
      </c>
      <c r="L59" s="134" t="str">
        <f t="shared" si="33"/>
        <v/>
      </c>
      <c r="M59" s="134" t="str">
        <f t="shared" si="34"/>
        <v/>
      </c>
      <c r="N59" s="4"/>
      <c r="O59" s="133" t="str">
        <f t="shared" si="35"/>
        <v/>
      </c>
      <c r="P59" s="134" t="str">
        <f t="shared" si="36"/>
        <v/>
      </c>
      <c r="Q59" s="134" t="str">
        <f t="shared" si="37"/>
        <v/>
      </c>
      <c r="R59" s="4"/>
      <c r="S59" s="133" t="str">
        <f t="shared" si="38"/>
        <v/>
      </c>
      <c r="T59" s="134" t="str">
        <f t="shared" si="39"/>
        <v/>
      </c>
      <c r="U59" s="134" t="str">
        <f t="shared" si="40"/>
        <v/>
      </c>
      <c r="V59" s="4"/>
      <c r="W59" s="133" t="str">
        <f t="shared" si="41"/>
        <v/>
      </c>
      <c r="X59" s="134" t="str">
        <f t="shared" si="42"/>
        <v/>
      </c>
      <c r="Y59" s="134" t="str">
        <f t="shared" si="43"/>
        <v/>
      </c>
      <c r="Z59" s="4"/>
      <c r="AA59" s="133" t="str">
        <f t="shared" si="44"/>
        <v/>
      </c>
      <c r="AB59" s="134" t="str">
        <f t="shared" si="45"/>
        <v/>
      </c>
      <c r="AC59" s="134" t="str">
        <f t="shared" si="46"/>
        <v/>
      </c>
      <c r="AD59" s="4"/>
      <c r="AE59" s="133" t="str">
        <f t="shared" si="47"/>
        <v/>
      </c>
      <c r="AF59" s="134" t="str">
        <f t="shared" si="48"/>
        <v/>
      </c>
      <c r="AG59" s="134" t="str">
        <f t="shared" si="49"/>
        <v/>
      </c>
      <c r="AH59" s="4"/>
      <c r="AI59" s="133" t="str">
        <f t="shared" si="50"/>
        <v/>
      </c>
      <c r="AJ59" s="134" t="str">
        <f t="shared" si="51"/>
        <v/>
      </c>
      <c r="AK59" s="134" t="str">
        <f t="shared" si="52"/>
        <v/>
      </c>
      <c r="AL59" s="4"/>
      <c r="AM59" s="133" t="str">
        <f t="shared" si="53"/>
        <v/>
      </c>
      <c r="AN59" s="134" t="str">
        <f t="shared" si="54"/>
        <v/>
      </c>
      <c r="AO59" s="134" t="str">
        <f t="shared" si="55"/>
        <v/>
      </c>
      <c r="AP59" s="135">
        <f t="shared" si="56"/>
        <v>0</v>
      </c>
      <c r="AQ59" s="137" t="str">
        <f t="shared" si="57"/>
        <v/>
      </c>
      <c r="AR59" s="137"/>
      <c r="AV59" s="301"/>
      <c r="AW59" s="303" t="s">
        <v>143</v>
      </c>
      <c r="AX59" s="211" t="s">
        <v>127</v>
      </c>
      <c r="AY59" s="212" t="s">
        <v>144</v>
      </c>
      <c r="AZ59" s="213">
        <v>169.1</v>
      </c>
      <c r="BA59" s="214">
        <v>168.6</v>
      </c>
      <c r="BB59" s="214">
        <v>0.5</v>
      </c>
      <c r="BC59" s="216">
        <v>7</v>
      </c>
      <c r="BD59" s="213">
        <v>61.6</v>
      </c>
      <c r="BE59" s="214">
        <v>59.1</v>
      </c>
      <c r="BF59" s="214">
        <v>2.5</v>
      </c>
      <c r="BG59" s="217">
        <v>2</v>
      </c>
    </row>
    <row r="60" spans="1:59" ht="21">
      <c r="A60" s="38"/>
      <c r="B60" s="61" ph="1"/>
      <c r="C60" s="39"/>
      <c r="D60" s="4"/>
      <c r="E60" s="133" t="str">
        <f t="shared" si="29"/>
        <v/>
      </c>
      <c r="F60" s="4"/>
      <c r="G60" s="133" t="str">
        <f t="shared" si="30"/>
        <v/>
      </c>
      <c r="H60" s="4"/>
      <c r="I60" s="133" t="str">
        <f t="shared" si="31"/>
        <v/>
      </c>
      <c r="J60" s="4"/>
      <c r="K60" s="133" t="str">
        <f t="shared" si="32"/>
        <v/>
      </c>
      <c r="L60" s="134" t="str">
        <f t="shared" si="33"/>
        <v/>
      </c>
      <c r="M60" s="134" t="str">
        <f t="shared" si="34"/>
        <v/>
      </c>
      <c r="N60" s="4"/>
      <c r="O60" s="133" t="str">
        <f t="shared" si="35"/>
        <v/>
      </c>
      <c r="P60" s="134" t="str">
        <f t="shared" si="36"/>
        <v/>
      </c>
      <c r="Q60" s="134" t="str">
        <f t="shared" si="37"/>
        <v/>
      </c>
      <c r="R60" s="4"/>
      <c r="S60" s="133" t="str">
        <f t="shared" si="38"/>
        <v/>
      </c>
      <c r="T60" s="134" t="str">
        <f t="shared" si="39"/>
        <v/>
      </c>
      <c r="U60" s="134" t="str">
        <f t="shared" si="40"/>
        <v/>
      </c>
      <c r="V60" s="4"/>
      <c r="W60" s="133" t="str">
        <f t="shared" si="41"/>
        <v/>
      </c>
      <c r="X60" s="134" t="str">
        <f t="shared" si="42"/>
        <v/>
      </c>
      <c r="Y60" s="134" t="str">
        <f t="shared" si="43"/>
        <v/>
      </c>
      <c r="Z60" s="4"/>
      <c r="AA60" s="133" t="str">
        <f t="shared" si="44"/>
        <v/>
      </c>
      <c r="AB60" s="134" t="str">
        <f t="shared" si="45"/>
        <v/>
      </c>
      <c r="AC60" s="134" t="str">
        <f t="shared" si="46"/>
        <v/>
      </c>
      <c r="AD60" s="4"/>
      <c r="AE60" s="133" t="str">
        <f t="shared" si="47"/>
        <v/>
      </c>
      <c r="AF60" s="134" t="str">
        <f t="shared" si="48"/>
        <v/>
      </c>
      <c r="AG60" s="134" t="str">
        <f t="shared" si="49"/>
        <v/>
      </c>
      <c r="AH60" s="4"/>
      <c r="AI60" s="133" t="str">
        <f t="shared" si="50"/>
        <v/>
      </c>
      <c r="AJ60" s="134" t="str">
        <f t="shared" si="51"/>
        <v/>
      </c>
      <c r="AK60" s="134" t="str">
        <f t="shared" si="52"/>
        <v/>
      </c>
      <c r="AL60" s="4"/>
      <c r="AM60" s="133" t="str">
        <f t="shared" si="53"/>
        <v/>
      </c>
      <c r="AN60" s="134" t="str">
        <f t="shared" si="54"/>
        <v/>
      </c>
      <c r="AO60" s="134" t="str">
        <f t="shared" si="55"/>
        <v/>
      </c>
      <c r="AP60" s="135">
        <f t="shared" si="56"/>
        <v>0</v>
      </c>
      <c r="AQ60" s="137" t="str">
        <f t="shared" si="57"/>
        <v/>
      </c>
      <c r="AR60" s="137"/>
      <c r="AV60" s="301"/>
      <c r="AW60" s="304"/>
      <c r="AX60" s="218" t="s">
        <v>129</v>
      </c>
      <c r="AY60" s="219" t="s">
        <v>145</v>
      </c>
      <c r="AZ60" s="220">
        <v>170.1</v>
      </c>
      <c r="BA60" s="221">
        <v>169.9</v>
      </c>
      <c r="BB60" s="221">
        <v>0.19999999999998863</v>
      </c>
      <c r="BC60" s="223">
        <v>16</v>
      </c>
      <c r="BD60" s="220">
        <v>61.6</v>
      </c>
      <c r="BE60" s="221">
        <v>60.3</v>
      </c>
      <c r="BF60" s="221">
        <v>1.3000000000000043</v>
      </c>
      <c r="BG60" s="224">
        <v>9</v>
      </c>
    </row>
    <row r="61" spans="1:59" ht="21.75" thickBot="1">
      <c r="A61" s="38"/>
      <c r="B61" s="58" ph="1"/>
      <c r="C61" s="39"/>
      <c r="D61" s="4"/>
      <c r="E61" s="133" t="str">
        <f t="shared" si="29"/>
        <v/>
      </c>
      <c r="F61" s="4"/>
      <c r="G61" s="133" t="str">
        <f t="shared" si="30"/>
        <v/>
      </c>
      <c r="H61" s="4"/>
      <c r="I61" s="133" t="str">
        <f t="shared" si="31"/>
        <v/>
      </c>
      <c r="J61" s="4"/>
      <c r="K61" s="133" t="str">
        <f t="shared" si="32"/>
        <v/>
      </c>
      <c r="L61" s="134" t="str">
        <f t="shared" si="33"/>
        <v/>
      </c>
      <c r="M61" s="134" t="str">
        <f t="shared" si="34"/>
        <v/>
      </c>
      <c r="N61" s="4"/>
      <c r="O61" s="133" t="str">
        <f t="shared" si="35"/>
        <v/>
      </c>
      <c r="P61" s="134" t="str">
        <f t="shared" si="36"/>
        <v/>
      </c>
      <c r="Q61" s="134" t="str">
        <f t="shared" si="37"/>
        <v/>
      </c>
      <c r="R61" s="4"/>
      <c r="S61" s="133" t="str">
        <f t="shared" si="38"/>
        <v/>
      </c>
      <c r="T61" s="134" t="str">
        <f t="shared" si="39"/>
        <v/>
      </c>
      <c r="U61" s="134" t="str">
        <f t="shared" si="40"/>
        <v/>
      </c>
      <c r="V61" s="4"/>
      <c r="W61" s="133" t="str">
        <f t="shared" si="41"/>
        <v/>
      </c>
      <c r="X61" s="134" t="str">
        <f t="shared" si="42"/>
        <v/>
      </c>
      <c r="Y61" s="134" t="str">
        <f t="shared" si="43"/>
        <v/>
      </c>
      <c r="Z61" s="4"/>
      <c r="AA61" s="133" t="str">
        <f t="shared" si="44"/>
        <v/>
      </c>
      <c r="AB61" s="134" t="str">
        <f t="shared" si="45"/>
        <v/>
      </c>
      <c r="AC61" s="134" t="str">
        <f t="shared" si="46"/>
        <v/>
      </c>
      <c r="AD61" s="4"/>
      <c r="AE61" s="133" t="str">
        <f t="shared" si="47"/>
        <v/>
      </c>
      <c r="AF61" s="134" t="str">
        <f t="shared" si="48"/>
        <v/>
      </c>
      <c r="AG61" s="134" t="str">
        <f t="shared" si="49"/>
        <v/>
      </c>
      <c r="AH61" s="4"/>
      <c r="AI61" s="133" t="str">
        <f t="shared" si="50"/>
        <v/>
      </c>
      <c r="AJ61" s="134" t="str">
        <f t="shared" si="51"/>
        <v/>
      </c>
      <c r="AK61" s="134" t="str">
        <f t="shared" si="52"/>
        <v/>
      </c>
      <c r="AL61" s="4"/>
      <c r="AM61" s="133" t="str">
        <f t="shared" si="53"/>
        <v/>
      </c>
      <c r="AN61" s="134" t="str">
        <f t="shared" si="54"/>
        <v/>
      </c>
      <c r="AO61" s="134" t="str">
        <f t="shared" si="55"/>
        <v/>
      </c>
      <c r="AP61" s="135">
        <f t="shared" si="56"/>
        <v>0</v>
      </c>
      <c r="AQ61" s="137" t="str">
        <f t="shared" si="57"/>
        <v/>
      </c>
      <c r="AR61" s="137"/>
      <c r="AV61" s="302"/>
      <c r="AW61" s="305"/>
      <c r="AX61" s="225" t="s">
        <v>131</v>
      </c>
      <c r="AY61" s="226" t="s">
        <v>146</v>
      </c>
      <c r="AZ61" s="227">
        <v>170.4</v>
      </c>
      <c r="BA61" s="228">
        <v>170.6</v>
      </c>
      <c r="BB61" s="232">
        <v>-0.19999999999998863</v>
      </c>
      <c r="BC61" s="230">
        <v>28</v>
      </c>
      <c r="BD61" s="227">
        <v>62.9</v>
      </c>
      <c r="BE61" s="228">
        <v>62.2</v>
      </c>
      <c r="BF61" s="228">
        <v>0.69999999999999574</v>
      </c>
      <c r="BG61" s="231">
        <v>11</v>
      </c>
    </row>
    <row r="62" spans="1:59" ht="21" customHeight="1">
      <c r="A62" s="38"/>
      <c r="B62" s="60" ph="1"/>
      <c r="C62" s="39"/>
      <c r="D62" s="4"/>
      <c r="E62" s="133" t="str">
        <f t="shared" si="29"/>
        <v/>
      </c>
      <c r="F62" s="4"/>
      <c r="G62" s="133" t="str">
        <f t="shared" si="30"/>
        <v/>
      </c>
      <c r="H62" s="4"/>
      <c r="I62" s="133" t="str">
        <f t="shared" si="31"/>
        <v/>
      </c>
      <c r="J62" s="4"/>
      <c r="K62" s="133" t="str">
        <f t="shared" si="32"/>
        <v/>
      </c>
      <c r="L62" s="134" t="str">
        <f t="shared" si="33"/>
        <v/>
      </c>
      <c r="M62" s="134" t="str">
        <f t="shared" si="34"/>
        <v/>
      </c>
      <c r="N62" s="4"/>
      <c r="O62" s="133" t="str">
        <f t="shared" si="35"/>
        <v/>
      </c>
      <c r="P62" s="134" t="str">
        <f t="shared" si="36"/>
        <v/>
      </c>
      <c r="Q62" s="134" t="str">
        <f t="shared" si="37"/>
        <v/>
      </c>
      <c r="R62" s="4"/>
      <c r="S62" s="133" t="str">
        <f t="shared" si="38"/>
        <v/>
      </c>
      <c r="T62" s="134" t="str">
        <f t="shared" si="39"/>
        <v/>
      </c>
      <c r="U62" s="134" t="str">
        <f t="shared" si="40"/>
        <v/>
      </c>
      <c r="V62" s="4"/>
      <c r="W62" s="133" t="str">
        <f t="shared" si="41"/>
        <v/>
      </c>
      <c r="X62" s="134" t="str">
        <f t="shared" si="42"/>
        <v/>
      </c>
      <c r="Y62" s="134" t="str">
        <f t="shared" si="43"/>
        <v/>
      </c>
      <c r="Z62" s="4"/>
      <c r="AA62" s="133" t="str">
        <f t="shared" si="44"/>
        <v/>
      </c>
      <c r="AB62" s="134" t="str">
        <f t="shared" si="45"/>
        <v/>
      </c>
      <c r="AC62" s="134" t="str">
        <f t="shared" si="46"/>
        <v/>
      </c>
      <c r="AD62" s="4"/>
      <c r="AE62" s="133" t="str">
        <f t="shared" si="47"/>
        <v/>
      </c>
      <c r="AF62" s="134" t="str">
        <f t="shared" si="48"/>
        <v/>
      </c>
      <c r="AG62" s="134" t="str">
        <f t="shared" si="49"/>
        <v/>
      </c>
      <c r="AH62" s="4"/>
      <c r="AI62" s="133" t="str">
        <f t="shared" si="50"/>
        <v/>
      </c>
      <c r="AJ62" s="134" t="str">
        <f t="shared" si="51"/>
        <v/>
      </c>
      <c r="AK62" s="134" t="str">
        <f t="shared" si="52"/>
        <v/>
      </c>
      <c r="AL62" s="4"/>
      <c r="AM62" s="133" t="str">
        <f t="shared" si="53"/>
        <v/>
      </c>
      <c r="AN62" s="134" t="str">
        <f t="shared" si="54"/>
        <v/>
      </c>
      <c r="AO62" s="134" t="str">
        <f t="shared" si="55"/>
        <v/>
      </c>
      <c r="AP62" s="135">
        <f t="shared" si="56"/>
        <v>0</v>
      </c>
      <c r="AQ62" s="137" t="str">
        <f t="shared" si="57"/>
        <v/>
      </c>
      <c r="AR62" s="137"/>
      <c r="AV62" s="300" t="s">
        <v>147</v>
      </c>
      <c r="AW62" s="303" t="s">
        <v>126</v>
      </c>
      <c r="AX62" s="211" t="s">
        <v>127</v>
      </c>
      <c r="AY62" s="212" t="s">
        <v>128</v>
      </c>
      <c r="AZ62" s="213">
        <v>116.1</v>
      </c>
      <c r="BA62" s="214">
        <v>115.6</v>
      </c>
      <c r="BB62" s="214">
        <v>0.5</v>
      </c>
      <c r="BC62" s="216">
        <v>7</v>
      </c>
      <c r="BD62" s="213">
        <v>21.2</v>
      </c>
      <c r="BE62" s="214">
        <v>21</v>
      </c>
      <c r="BF62" s="214">
        <v>0.19999999999999929</v>
      </c>
      <c r="BG62" s="217">
        <v>9</v>
      </c>
    </row>
    <row r="63" spans="1:59" ht="21">
      <c r="A63" s="38"/>
      <c r="B63" s="60" ph="1"/>
      <c r="C63" s="39"/>
      <c r="D63" s="4"/>
      <c r="E63" s="133" t="str">
        <f t="shared" si="29"/>
        <v/>
      </c>
      <c r="F63" s="4"/>
      <c r="G63" s="133" t="str">
        <f t="shared" si="30"/>
        <v/>
      </c>
      <c r="H63" s="4"/>
      <c r="I63" s="133" t="str">
        <f t="shared" si="31"/>
        <v/>
      </c>
      <c r="J63" s="4"/>
      <c r="K63" s="133" t="str">
        <f t="shared" si="32"/>
        <v/>
      </c>
      <c r="L63" s="134" t="str">
        <f t="shared" si="33"/>
        <v/>
      </c>
      <c r="M63" s="134" t="str">
        <f t="shared" si="34"/>
        <v/>
      </c>
      <c r="N63" s="4"/>
      <c r="O63" s="133" t="str">
        <f t="shared" si="35"/>
        <v/>
      </c>
      <c r="P63" s="134" t="str">
        <f t="shared" si="36"/>
        <v/>
      </c>
      <c r="Q63" s="134" t="str">
        <f t="shared" si="37"/>
        <v/>
      </c>
      <c r="R63" s="4"/>
      <c r="S63" s="133" t="str">
        <f t="shared" si="38"/>
        <v/>
      </c>
      <c r="T63" s="134" t="str">
        <f t="shared" si="39"/>
        <v/>
      </c>
      <c r="U63" s="134" t="str">
        <f t="shared" si="40"/>
        <v/>
      </c>
      <c r="V63" s="4"/>
      <c r="W63" s="133" t="str">
        <f t="shared" si="41"/>
        <v/>
      </c>
      <c r="X63" s="134" t="str">
        <f t="shared" si="42"/>
        <v/>
      </c>
      <c r="Y63" s="134" t="str">
        <f t="shared" si="43"/>
        <v/>
      </c>
      <c r="Z63" s="4"/>
      <c r="AA63" s="133" t="str">
        <f t="shared" si="44"/>
        <v/>
      </c>
      <c r="AB63" s="134" t="str">
        <f t="shared" si="45"/>
        <v/>
      </c>
      <c r="AC63" s="134" t="str">
        <f t="shared" si="46"/>
        <v/>
      </c>
      <c r="AD63" s="4"/>
      <c r="AE63" s="133" t="str">
        <f t="shared" si="47"/>
        <v/>
      </c>
      <c r="AF63" s="134" t="str">
        <f t="shared" si="48"/>
        <v/>
      </c>
      <c r="AG63" s="134" t="str">
        <f t="shared" si="49"/>
        <v/>
      </c>
      <c r="AH63" s="4"/>
      <c r="AI63" s="133" t="str">
        <f t="shared" si="50"/>
        <v/>
      </c>
      <c r="AJ63" s="134" t="str">
        <f t="shared" si="51"/>
        <v/>
      </c>
      <c r="AK63" s="134" t="str">
        <f t="shared" si="52"/>
        <v/>
      </c>
      <c r="AL63" s="4"/>
      <c r="AM63" s="133" t="str">
        <f t="shared" si="53"/>
        <v/>
      </c>
      <c r="AN63" s="134" t="str">
        <f t="shared" si="54"/>
        <v/>
      </c>
      <c r="AO63" s="134" t="str">
        <f t="shared" si="55"/>
        <v/>
      </c>
      <c r="AP63" s="135">
        <f t="shared" si="56"/>
        <v>0</v>
      </c>
      <c r="AQ63" s="137" t="str">
        <f t="shared" si="57"/>
        <v/>
      </c>
      <c r="AR63" s="137"/>
      <c r="AV63" s="301"/>
      <c r="AW63" s="304"/>
      <c r="AX63" s="218" t="s">
        <v>129</v>
      </c>
      <c r="AY63" s="219" t="s">
        <v>130</v>
      </c>
      <c r="AZ63" s="220">
        <v>122.5</v>
      </c>
      <c r="BA63" s="221">
        <v>121.6</v>
      </c>
      <c r="BB63" s="221">
        <v>0.90000000000000568</v>
      </c>
      <c r="BC63" s="223">
        <v>3</v>
      </c>
      <c r="BD63" s="220">
        <v>24.1</v>
      </c>
      <c r="BE63" s="221">
        <v>23.6</v>
      </c>
      <c r="BF63" s="221">
        <v>0.5</v>
      </c>
      <c r="BG63" s="224">
        <v>4</v>
      </c>
    </row>
    <row r="64" spans="1:59" ht="21">
      <c r="A64" s="38"/>
      <c r="B64" s="60" ph="1"/>
      <c r="C64" s="39"/>
      <c r="D64" s="4"/>
      <c r="E64" s="133" t="str">
        <f t="shared" si="29"/>
        <v/>
      </c>
      <c r="F64" s="4"/>
      <c r="G64" s="133" t="str">
        <f t="shared" si="30"/>
        <v/>
      </c>
      <c r="H64" s="4"/>
      <c r="I64" s="133" t="str">
        <f t="shared" si="31"/>
        <v/>
      </c>
      <c r="J64" s="4"/>
      <c r="K64" s="133" t="str">
        <f t="shared" si="32"/>
        <v/>
      </c>
      <c r="L64" s="134" t="str">
        <f t="shared" si="33"/>
        <v/>
      </c>
      <c r="M64" s="134" t="str">
        <f t="shared" si="34"/>
        <v/>
      </c>
      <c r="N64" s="4"/>
      <c r="O64" s="133" t="str">
        <f t="shared" si="35"/>
        <v/>
      </c>
      <c r="P64" s="134" t="str">
        <f t="shared" si="36"/>
        <v/>
      </c>
      <c r="Q64" s="134" t="str">
        <f t="shared" si="37"/>
        <v/>
      </c>
      <c r="R64" s="4"/>
      <c r="S64" s="133" t="str">
        <f t="shared" si="38"/>
        <v/>
      </c>
      <c r="T64" s="134" t="str">
        <f t="shared" si="39"/>
        <v/>
      </c>
      <c r="U64" s="134" t="str">
        <f t="shared" si="40"/>
        <v/>
      </c>
      <c r="V64" s="4"/>
      <c r="W64" s="133" t="str">
        <f t="shared" si="41"/>
        <v/>
      </c>
      <c r="X64" s="134" t="str">
        <f t="shared" si="42"/>
        <v/>
      </c>
      <c r="Y64" s="134" t="str">
        <f t="shared" si="43"/>
        <v/>
      </c>
      <c r="Z64" s="4"/>
      <c r="AA64" s="133" t="str">
        <f t="shared" si="44"/>
        <v/>
      </c>
      <c r="AB64" s="134" t="str">
        <f t="shared" si="45"/>
        <v/>
      </c>
      <c r="AC64" s="134" t="str">
        <f t="shared" si="46"/>
        <v/>
      </c>
      <c r="AD64" s="4"/>
      <c r="AE64" s="133" t="str">
        <f t="shared" si="47"/>
        <v/>
      </c>
      <c r="AF64" s="134" t="str">
        <f t="shared" si="48"/>
        <v/>
      </c>
      <c r="AG64" s="134" t="str">
        <f t="shared" si="49"/>
        <v/>
      </c>
      <c r="AH64" s="4"/>
      <c r="AI64" s="133" t="str">
        <f t="shared" si="50"/>
        <v/>
      </c>
      <c r="AJ64" s="134" t="str">
        <f t="shared" si="51"/>
        <v/>
      </c>
      <c r="AK64" s="134" t="str">
        <f t="shared" si="52"/>
        <v/>
      </c>
      <c r="AL64" s="4"/>
      <c r="AM64" s="133" t="str">
        <f t="shared" si="53"/>
        <v/>
      </c>
      <c r="AN64" s="134" t="str">
        <f t="shared" si="54"/>
        <v/>
      </c>
      <c r="AO64" s="134" t="str">
        <f t="shared" si="55"/>
        <v/>
      </c>
      <c r="AP64" s="135">
        <f t="shared" si="56"/>
        <v>0</v>
      </c>
      <c r="AQ64" s="137" t="str">
        <f t="shared" si="57"/>
        <v/>
      </c>
      <c r="AR64" s="137"/>
      <c r="AV64" s="301"/>
      <c r="AW64" s="304"/>
      <c r="AX64" s="218" t="s">
        <v>131</v>
      </c>
      <c r="AY64" s="219" t="s">
        <v>132</v>
      </c>
      <c r="AZ64" s="220">
        <v>127.9</v>
      </c>
      <c r="BA64" s="221">
        <v>127.5</v>
      </c>
      <c r="BB64" s="221">
        <v>0.40000000000000568</v>
      </c>
      <c r="BC64" s="223">
        <v>8</v>
      </c>
      <c r="BD64" s="220">
        <v>27.6</v>
      </c>
      <c r="BE64" s="221">
        <v>26.8</v>
      </c>
      <c r="BF64" s="221">
        <v>0.80000000000000071</v>
      </c>
      <c r="BG64" s="224">
        <v>4</v>
      </c>
    </row>
    <row r="65" spans="1:59" ht="21">
      <c r="A65" s="38"/>
      <c r="B65" s="60" ph="1"/>
      <c r="C65" s="39"/>
      <c r="D65" s="4"/>
      <c r="E65" s="133" t="str">
        <f t="shared" si="29"/>
        <v/>
      </c>
      <c r="F65" s="4"/>
      <c r="G65" s="133" t="str">
        <f t="shared" si="30"/>
        <v/>
      </c>
      <c r="H65" s="4"/>
      <c r="I65" s="133" t="str">
        <f t="shared" si="31"/>
        <v/>
      </c>
      <c r="J65" s="4"/>
      <c r="K65" s="133" t="str">
        <f t="shared" si="32"/>
        <v/>
      </c>
      <c r="L65" s="134" t="str">
        <f t="shared" si="33"/>
        <v/>
      </c>
      <c r="M65" s="134" t="str">
        <f t="shared" si="34"/>
        <v/>
      </c>
      <c r="N65" s="4"/>
      <c r="O65" s="133" t="str">
        <f t="shared" si="35"/>
        <v/>
      </c>
      <c r="P65" s="134" t="str">
        <f t="shared" si="36"/>
        <v/>
      </c>
      <c r="Q65" s="134" t="str">
        <f t="shared" si="37"/>
        <v/>
      </c>
      <c r="R65" s="4"/>
      <c r="S65" s="133" t="str">
        <f t="shared" si="38"/>
        <v/>
      </c>
      <c r="T65" s="134" t="str">
        <f t="shared" si="39"/>
        <v/>
      </c>
      <c r="U65" s="134" t="str">
        <f t="shared" si="40"/>
        <v/>
      </c>
      <c r="V65" s="4"/>
      <c r="W65" s="133" t="str">
        <f t="shared" si="41"/>
        <v/>
      </c>
      <c r="X65" s="134" t="str">
        <f t="shared" si="42"/>
        <v/>
      </c>
      <c r="Y65" s="134" t="str">
        <f t="shared" si="43"/>
        <v/>
      </c>
      <c r="Z65" s="4"/>
      <c r="AA65" s="133" t="str">
        <f t="shared" si="44"/>
        <v/>
      </c>
      <c r="AB65" s="134" t="str">
        <f t="shared" si="45"/>
        <v/>
      </c>
      <c r="AC65" s="134" t="str">
        <f t="shared" si="46"/>
        <v/>
      </c>
      <c r="AD65" s="4"/>
      <c r="AE65" s="133" t="str">
        <f t="shared" si="47"/>
        <v/>
      </c>
      <c r="AF65" s="134" t="str">
        <f t="shared" si="48"/>
        <v/>
      </c>
      <c r="AG65" s="134" t="str">
        <f t="shared" si="49"/>
        <v/>
      </c>
      <c r="AH65" s="4"/>
      <c r="AI65" s="133" t="str">
        <f t="shared" si="50"/>
        <v/>
      </c>
      <c r="AJ65" s="134" t="str">
        <f t="shared" si="51"/>
        <v/>
      </c>
      <c r="AK65" s="134" t="str">
        <f t="shared" si="52"/>
        <v/>
      </c>
      <c r="AL65" s="4"/>
      <c r="AM65" s="133" t="str">
        <f t="shared" si="53"/>
        <v/>
      </c>
      <c r="AN65" s="134" t="str">
        <f t="shared" si="54"/>
        <v/>
      </c>
      <c r="AO65" s="134" t="str">
        <f t="shared" si="55"/>
        <v/>
      </c>
      <c r="AP65" s="135">
        <f t="shared" si="56"/>
        <v>0</v>
      </c>
      <c r="AQ65" s="137" t="str">
        <f t="shared" si="57"/>
        <v/>
      </c>
      <c r="AR65" s="137"/>
      <c r="AV65" s="301"/>
      <c r="AW65" s="304"/>
      <c r="AX65" s="218" t="s">
        <v>133</v>
      </c>
      <c r="AY65" s="219" t="s">
        <v>134</v>
      </c>
      <c r="AZ65" s="220">
        <v>134.30000000000001</v>
      </c>
      <c r="BA65" s="221">
        <v>133.80000000000001</v>
      </c>
      <c r="BB65" s="221">
        <v>0.5</v>
      </c>
      <c r="BC65" s="223">
        <v>6</v>
      </c>
      <c r="BD65" s="220">
        <v>31.2</v>
      </c>
      <c r="BE65" s="221">
        <v>30.4</v>
      </c>
      <c r="BF65" s="221">
        <v>0.80000000000000071</v>
      </c>
      <c r="BG65" s="224">
        <v>7</v>
      </c>
    </row>
    <row r="66" spans="1:59">
      <c r="A66" s="2"/>
      <c r="B66" s="3"/>
      <c r="C66" s="3"/>
      <c r="D66" s="4"/>
      <c r="E66" s="133" t="str">
        <f t="shared" si="29"/>
        <v/>
      </c>
      <c r="F66" s="4"/>
      <c r="G66" s="133" t="str">
        <f t="shared" si="30"/>
        <v/>
      </c>
      <c r="H66" s="4"/>
      <c r="I66" s="133" t="str">
        <f t="shared" si="31"/>
        <v/>
      </c>
      <c r="J66" s="4"/>
      <c r="K66" s="133" t="str">
        <f t="shared" si="32"/>
        <v/>
      </c>
      <c r="L66" s="134" t="str">
        <f t="shared" si="33"/>
        <v/>
      </c>
      <c r="M66" s="134" t="str">
        <f t="shared" si="34"/>
        <v/>
      </c>
      <c r="N66" s="4"/>
      <c r="O66" s="133" t="str">
        <f t="shared" si="35"/>
        <v/>
      </c>
      <c r="P66" s="134" t="str">
        <f t="shared" si="36"/>
        <v/>
      </c>
      <c r="Q66" s="134" t="str">
        <f t="shared" si="37"/>
        <v/>
      </c>
      <c r="R66" s="4"/>
      <c r="S66" s="133" t="str">
        <f t="shared" si="38"/>
        <v/>
      </c>
      <c r="T66" s="134" t="str">
        <f t="shared" si="39"/>
        <v/>
      </c>
      <c r="U66" s="134" t="str">
        <f t="shared" si="40"/>
        <v/>
      </c>
      <c r="V66" s="4"/>
      <c r="W66" s="133" t="str">
        <f t="shared" si="41"/>
        <v/>
      </c>
      <c r="X66" s="134" t="str">
        <f t="shared" si="42"/>
        <v/>
      </c>
      <c r="Y66" s="134" t="str">
        <f t="shared" si="43"/>
        <v/>
      </c>
      <c r="Z66" s="4"/>
      <c r="AA66" s="133" t="str">
        <f t="shared" si="44"/>
        <v/>
      </c>
      <c r="AB66" s="134" t="str">
        <f t="shared" si="45"/>
        <v/>
      </c>
      <c r="AC66" s="134" t="str">
        <f t="shared" si="46"/>
        <v/>
      </c>
      <c r="AD66" s="4"/>
      <c r="AE66" s="133" t="str">
        <f t="shared" si="47"/>
        <v/>
      </c>
      <c r="AF66" s="134" t="str">
        <f t="shared" si="48"/>
        <v/>
      </c>
      <c r="AG66" s="134" t="str">
        <f t="shared" si="49"/>
        <v/>
      </c>
      <c r="AH66" s="4"/>
      <c r="AI66" s="133" t="str">
        <f t="shared" si="50"/>
        <v/>
      </c>
      <c r="AJ66" s="134" t="str">
        <f t="shared" si="51"/>
        <v/>
      </c>
      <c r="AK66" s="134" t="str">
        <f t="shared" si="52"/>
        <v/>
      </c>
      <c r="AL66" s="4"/>
      <c r="AM66" s="133" t="str">
        <f t="shared" si="53"/>
        <v/>
      </c>
      <c r="AN66" s="134" t="str">
        <f t="shared" si="54"/>
        <v/>
      </c>
      <c r="AO66" s="134" t="str">
        <f t="shared" si="55"/>
        <v/>
      </c>
      <c r="AP66" s="135">
        <f t="shared" si="56"/>
        <v>0</v>
      </c>
      <c r="AQ66" s="137" t="str">
        <f t="shared" si="57"/>
        <v/>
      </c>
      <c r="AR66" s="137"/>
      <c r="AV66" s="301"/>
      <c r="AW66" s="304"/>
      <c r="AX66" s="218" t="s">
        <v>135</v>
      </c>
      <c r="AY66" s="219" t="s">
        <v>136</v>
      </c>
      <c r="AZ66" s="220">
        <v>141.69999999999999</v>
      </c>
      <c r="BA66" s="221">
        <v>140.9</v>
      </c>
      <c r="BB66" s="233">
        <v>0.79999999999998295</v>
      </c>
      <c r="BC66" s="223">
        <v>3</v>
      </c>
      <c r="BD66" s="220">
        <v>36.200000000000003</v>
      </c>
      <c r="BE66" s="221">
        <v>34.9</v>
      </c>
      <c r="BF66" s="221">
        <v>1.3000000000000043</v>
      </c>
      <c r="BG66" s="224">
        <v>3</v>
      </c>
    </row>
    <row r="67" spans="1:59" ht="14.25" thickBot="1">
      <c r="A67" s="2"/>
      <c r="B67" s="3"/>
      <c r="C67" s="3"/>
      <c r="D67" s="4"/>
      <c r="E67" s="133" t="str">
        <f t="shared" si="29"/>
        <v/>
      </c>
      <c r="F67" s="4"/>
      <c r="G67" s="133" t="str">
        <f t="shared" si="30"/>
        <v/>
      </c>
      <c r="H67" s="4"/>
      <c r="I67" s="133" t="str">
        <f t="shared" si="31"/>
        <v/>
      </c>
      <c r="J67" s="4"/>
      <c r="K67" s="133" t="str">
        <f t="shared" si="32"/>
        <v/>
      </c>
      <c r="L67" s="134" t="str">
        <f t="shared" si="33"/>
        <v/>
      </c>
      <c r="M67" s="134" t="str">
        <f t="shared" si="34"/>
        <v/>
      </c>
      <c r="N67" s="4"/>
      <c r="O67" s="133" t="str">
        <f t="shared" si="35"/>
        <v/>
      </c>
      <c r="P67" s="134" t="str">
        <f t="shared" si="36"/>
        <v/>
      </c>
      <c r="Q67" s="134" t="str">
        <f t="shared" si="37"/>
        <v/>
      </c>
      <c r="R67" s="4"/>
      <c r="S67" s="133" t="str">
        <f t="shared" si="38"/>
        <v/>
      </c>
      <c r="T67" s="134" t="str">
        <f t="shared" si="39"/>
        <v/>
      </c>
      <c r="U67" s="134" t="str">
        <f t="shared" si="40"/>
        <v/>
      </c>
      <c r="V67" s="4"/>
      <c r="W67" s="133" t="str">
        <f t="shared" si="41"/>
        <v/>
      </c>
      <c r="X67" s="134" t="str">
        <f t="shared" si="42"/>
        <v/>
      </c>
      <c r="Y67" s="134" t="str">
        <f t="shared" si="43"/>
        <v/>
      </c>
      <c r="Z67" s="4"/>
      <c r="AA67" s="133" t="str">
        <f t="shared" si="44"/>
        <v/>
      </c>
      <c r="AB67" s="134" t="str">
        <f t="shared" si="45"/>
        <v/>
      </c>
      <c r="AC67" s="134" t="str">
        <f t="shared" si="46"/>
        <v/>
      </c>
      <c r="AD67" s="4"/>
      <c r="AE67" s="133" t="str">
        <f t="shared" si="47"/>
        <v/>
      </c>
      <c r="AF67" s="134" t="str">
        <f t="shared" si="48"/>
        <v/>
      </c>
      <c r="AG67" s="134" t="str">
        <f t="shared" si="49"/>
        <v/>
      </c>
      <c r="AH67" s="4"/>
      <c r="AI67" s="133" t="str">
        <f t="shared" si="50"/>
        <v/>
      </c>
      <c r="AJ67" s="134" t="str">
        <f t="shared" si="51"/>
        <v/>
      </c>
      <c r="AK67" s="134" t="str">
        <f t="shared" si="52"/>
        <v/>
      </c>
      <c r="AL67" s="4"/>
      <c r="AM67" s="133" t="str">
        <f t="shared" si="53"/>
        <v/>
      </c>
      <c r="AN67" s="134" t="str">
        <f t="shared" si="54"/>
        <v/>
      </c>
      <c r="AO67" s="134" t="str">
        <f t="shared" si="55"/>
        <v/>
      </c>
      <c r="AP67" s="135">
        <f t="shared" si="56"/>
        <v>0</v>
      </c>
      <c r="AQ67" s="137" t="str">
        <f t="shared" si="57"/>
        <v/>
      </c>
      <c r="AR67" s="137"/>
      <c r="AV67" s="301"/>
      <c r="AW67" s="305"/>
      <c r="AX67" s="225" t="s">
        <v>137</v>
      </c>
      <c r="AY67" s="226" t="s">
        <v>138</v>
      </c>
      <c r="AZ67" s="227">
        <v>147.6</v>
      </c>
      <c r="BA67" s="228">
        <v>147.4</v>
      </c>
      <c r="BB67" s="232">
        <v>0.19999999999998863</v>
      </c>
      <c r="BC67" s="230">
        <v>12</v>
      </c>
      <c r="BD67" s="227">
        <v>40.799999999999997</v>
      </c>
      <c r="BE67" s="228">
        <v>39.799999999999997</v>
      </c>
      <c r="BF67" s="228">
        <v>1</v>
      </c>
      <c r="BG67" s="231">
        <v>6</v>
      </c>
    </row>
    <row r="68" spans="1:59">
      <c r="A68" s="2"/>
      <c r="B68" s="3"/>
      <c r="C68" s="3"/>
      <c r="D68" s="4"/>
      <c r="E68" s="133" t="str">
        <f t="shared" si="29"/>
        <v/>
      </c>
      <c r="F68" s="4"/>
      <c r="G68" s="133" t="str">
        <f t="shared" si="30"/>
        <v/>
      </c>
      <c r="H68" s="4"/>
      <c r="I68" s="133" t="str">
        <f t="shared" si="31"/>
        <v/>
      </c>
      <c r="J68" s="4"/>
      <c r="K68" s="133" t="str">
        <f t="shared" si="32"/>
        <v/>
      </c>
      <c r="L68" s="134" t="str">
        <f t="shared" si="33"/>
        <v/>
      </c>
      <c r="M68" s="134" t="str">
        <f t="shared" si="34"/>
        <v/>
      </c>
      <c r="N68" s="4"/>
      <c r="O68" s="133" t="str">
        <f t="shared" si="35"/>
        <v/>
      </c>
      <c r="P68" s="134" t="str">
        <f t="shared" si="36"/>
        <v/>
      </c>
      <c r="Q68" s="134" t="str">
        <f t="shared" si="37"/>
        <v/>
      </c>
      <c r="R68" s="4"/>
      <c r="S68" s="133" t="str">
        <f t="shared" si="38"/>
        <v/>
      </c>
      <c r="T68" s="134" t="str">
        <f t="shared" si="39"/>
        <v/>
      </c>
      <c r="U68" s="134" t="str">
        <f t="shared" si="40"/>
        <v/>
      </c>
      <c r="V68" s="4"/>
      <c r="W68" s="133" t="str">
        <f t="shared" si="41"/>
        <v/>
      </c>
      <c r="X68" s="134" t="str">
        <f t="shared" si="42"/>
        <v/>
      </c>
      <c r="Y68" s="134" t="str">
        <f t="shared" si="43"/>
        <v/>
      </c>
      <c r="Z68" s="4"/>
      <c r="AA68" s="133" t="str">
        <f t="shared" si="44"/>
        <v/>
      </c>
      <c r="AB68" s="134" t="str">
        <f t="shared" si="45"/>
        <v/>
      </c>
      <c r="AC68" s="134" t="str">
        <f t="shared" si="46"/>
        <v/>
      </c>
      <c r="AD68" s="4"/>
      <c r="AE68" s="133" t="str">
        <f t="shared" si="47"/>
        <v/>
      </c>
      <c r="AF68" s="134" t="str">
        <f t="shared" si="48"/>
        <v/>
      </c>
      <c r="AG68" s="134" t="str">
        <f t="shared" si="49"/>
        <v/>
      </c>
      <c r="AH68" s="4"/>
      <c r="AI68" s="133" t="str">
        <f t="shared" si="50"/>
        <v/>
      </c>
      <c r="AJ68" s="134" t="str">
        <f t="shared" si="51"/>
        <v/>
      </c>
      <c r="AK68" s="134" t="str">
        <f t="shared" si="52"/>
        <v/>
      </c>
      <c r="AL68" s="4"/>
      <c r="AM68" s="133" t="str">
        <f t="shared" si="53"/>
        <v/>
      </c>
      <c r="AN68" s="134" t="str">
        <f t="shared" si="54"/>
        <v/>
      </c>
      <c r="AO68" s="134" t="str">
        <f t="shared" si="55"/>
        <v/>
      </c>
      <c r="AP68" s="135">
        <f t="shared" si="56"/>
        <v>0</v>
      </c>
      <c r="AQ68" s="137" t="str">
        <f t="shared" si="57"/>
        <v/>
      </c>
      <c r="AR68" s="137"/>
      <c r="AV68" s="301"/>
      <c r="AW68" s="303" t="s">
        <v>139</v>
      </c>
      <c r="AX68" s="211" t="s">
        <v>127</v>
      </c>
      <c r="AY68" s="212" t="s">
        <v>140</v>
      </c>
      <c r="AZ68" s="213">
        <v>152.6</v>
      </c>
      <c r="BA68" s="214">
        <v>152.4</v>
      </c>
      <c r="BB68" s="214">
        <v>0.19999999999998863</v>
      </c>
      <c r="BC68" s="216">
        <v>11</v>
      </c>
      <c r="BD68" s="213">
        <v>44.8</v>
      </c>
      <c r="BE68" s="214">
        <v>44.4</v>
      </c>
      <c r="BF68" s="214">
        <v>0.39999999999999858</v>
      </c>
      <c r="BG68" s="217">
        <v>17</v>
      </c>
    </row>
    <row r="69" spans="1:59">
      <c r="A69" s="2"/>
      <c r="B69" s="3"/>
      <c r="C69" s="3"/>
      <c r="D69" s="4"/>
      <c r="E69" s="133" t="str">
        <f t="shared" si="29"/>
        <v/>
      </c>
      <c r="F69" s="4"/>
      <c r="G69" s="133" t="str">
        <f t="shared" si="30"/>
        <v/>
      </c>
      <c r="H69" s="4"/>
      <c r="I69" s="133" t="str">
        <f t="shared" si="31"/>
        <v/>
      </c>
      <c r="J69" s="4"/>
      <c r="K69" s="133" t="str">
        <f t="shared" si="32"/>
        <v/>
      </c>
      <c r="L69" s="134" t="str">
        <f t="shared" si="33"/>
        <v/>
      </c>
      <c r="M69" s="134" t="str">
        <f t="shared" si="34"/>
        <v/>
      </c>
      <c r="N69" s="4"/>
      <c r="O69" s="133" t="str">
        <f t="shared" si="35"/>
        <v/>
      </c>
      <c r="P69" s="134" t="str">
        <f t="shared" si="36"/>
        <v/>
      </c>
      <c r="Q69" s="134" t="str">
        <f t="shared" si="37"/>
        <v/>
      </c>
      <c r="R69" s="4"/>
      <c r="S69" s="133" t="str">
        <f t="shared" si="38"/>
        <v/>
      </c>
      <c r="T69" s="134" t="str">
        <f t="shared" si="39"/>
        <v/>
      </c>
      <c r="U69" s="134" t="str">
        <f t="shared" si="40"/>
        <v/>
      </c>
      <c r="V69" s="4"/>
      <c r="W69" s="133" t="str">
        <f t="shared" si="41"/>
        <v/>
      </c>
      <c r="X69" s="134" t="str">
        <f t="shared" si="42"/>
        <v/>
      </c>
      <c r="Y69" s="134" t="str">
        <f t="shared" si="43"/>
        <v/>
      </c>
      <c r="Z69" s="4"/>
      <c r="AA69" s="133" t="str">
        <f t="shared" si="44"/>
        <v/>
      </c>
      <c r="AB69" s="134" t="str">
        <f t="shared" si="45"/>
        <v/>
      </c>
      <c r="AC69" s="134" t="str">
        <f t="shared" si="46"/>
        <v/>
      </c>
      <c r="AD69" s="4"/>
      <c r="AE69" s="133" t="str">
        <f t="shared" si="47"/>
        <v/>
      </c>
      <c r="AF69" s="134" t="str">
        <f t="shared" si="48"/>
        <v/>
      </c>
      <c r="AG69" s="134" t="str">
        <f t="shared" si="49"/>
        <v/>
      </c>
      <c r="AH69" s="4"/>
      <c r="AI69" s="133" t="str">
        <f t="shared" si="50"/>
        <v/>
      </c>
      <c r="AJ69" s="134" t="str">
        <f t="shared" si="51"/>
        <v/>
      </c>
      <c r="AK69" s="134" t="str">
        <f t="shared" si="52"/>
        <v/>
      </c>
      <c r="AL69" s="4"/>
      <c r="AM69" s="133" t="str">
        <f t="shared" si="53"/>
        <v/>
      </c>
      <c r="AN69" s="134" t="str">
        <f t="shared" si="54"/>
        <v/>
      </c>
      <c r="AO69" s="134" t="str">
        <f t="shared" si="55"/>
        <v/>
      </c>
      <c r="AP69" s="135">
        <f t="shared" si="56"/>
        <v>0</v>
      </c>
      <c r="AQ69" s="137" t="str">
        <f t="shared" si="57"/>
        <v/>
      </c>
      <c r="AR69" s="137"/>
      <c r="AV69" s="301"/>
      <c r="AW69" s="304"/>
      <c r="AX69" s="218" t="s">
        <v>129</v>
      </c>
      <c r="AY69" s="219" t="s">
        <v>141</v>
      </c>
      <c r="AZ69" s="220">
        <v>155.19999999999999</v>
      </c>
      <c r="BA69" s="221">
        <v>155</v>
      </c>
      <c r="BB69" s="233">
        <v>0.19999999999998863</v>
      </c>
      <c r="BC69" s="223">
        <v>10</v>
      </c>
      <c r="BD69" s="220">
        <v>48</v>
      </c>
      <c r="BE69" s="221">
        <v>47.5</v>
      </c>
      <c r="BF69" s="221">
        <v>0.5</v>
      </c>
      <c r="BG69" s="224">
        <v>13</v>
      </c>
    </row>
    <row r="70" spans="1:59" ht="14.25" thickBot="1">
      <c r="A70" s="2"/>
      <c r="B70" s="3"/>
      <c r="C70" s="3"/>
      <c r="D70" s="4"/>
      <c r="E70" s="133" t="str">
        <f t="shared" si="29"/>
        <v/>
      </c>
      <c r="F70" s="4"/>
      <c r="G70" s="133" t="str">
        <f t="shared" si="30"/>
        <v/>
      </c>
      <c r="H70" s="4"/>
      <c r="I70" s="133" t="str">
        <f t="shared" si="31"/>
        <v/>
      </c>
      <c r="J70" s="4"/>
      <c r="K70" s="133" t="str">
        <f t="shared" si="32"/>
        <v/>
      </c>
      <c r="L70" s="134" t="str">
        <f t="shared" si="33"/>
        <v/>
      </c>
      <c r="M70" s="134" t="str">
        <f t="shared" si="34"/>
        <v/>
      </c>
      <c r="N70" s="4"/>
      <c r="O70" s="133" t="str">
        <f t="shared" si="35"/>
        <v/>
      </c>
      <c r="P70" s="134" t="str">
        <f t="shared" si="36"/>
        <v/>
      </c>
      <c r="Q70" s="134" t="str">
        <f t="shared" si="37"/>
        <v/>
      </c>
      <c r="R70" s="4"/>
      <c r="S70" s="133" t="str">
        <f t="shared" si="38"/>
        <v/>
      </c>
      <c r="T70" s="134" t="str">
        <f t="shared" si="39"/>
        <v/>
      </c>
      <c r="U70" s="134" t="str">
        <f t="shared" si="40"/>
        <v/>
      </c>
      <c r="V70" s="4"/>
      <c r="W70" s="133" t="str">
        <f t="shared" si="41"/>
        <v/>
      </c>
      <c r="X70" s="134" t="str">
        <f t="shared" si="42"/>
        <v/>
      </c>
      <c r="Y70" s="134" t="str">
        <f t="shared" si="43"/>
        <v/>
      </c>
      <c r="Z70" s="4"/>
      <c r="AA70" s="133" t="str">
        <f t="shared" si="44"/>
        <v/>
      </c>
      <c r="AB70" s="134" t="str">
        <f t="shared" si="45"/>
        <v/>
      </c>
      <c r="AC70" s="134" t="str">
        <f t="shared" si="46"/>
        <v/>
      </c>
      <c r="AD70" s="4"/>
      <c r="AE70" s="133" t="str">
        <f t="shared" si="47"/>
        <v/>
      </c>
      <c r="AF70" s="134" t="str">
        <f t="shared" si="48"/>
        <v/>
      </c>
      <c r="AG70" s="134" t="str">
        <f t="shared" si="49"/>
        <v/>
      </c>
      <c r="AH70" s="4"/>
      <c r="AI70" s="133" t="str">
        <f t="shared" si="50"/>
        <v/>
      </c>
      <c r="AJ70" s="134" t="str">
        <f t="shared" si="51"/>
        <v/>
      </c>
      <c r="AK70" s="134" t="str">
        <f t="shared" si="52"/>
        <v/>
      </c>
      <c r="AL70" s="4"/>
      <c r="AM70" s="133" t="str">
        <f t="shared" si="53"/>
        <v/>
      </c>
      <c r="AN70" s="134" t="str">
        <f t="shared" si="54"/>
        <v/>
      </c>
      <c r="AO70" s="134" t="str">
        <f t="shared" si="55"/>
        <v/>
      </c>
      <c r="AP70" s="135">
        <f t="shared" si="56"/>
        <v>0</v>
      </c>
      <c r="AQ70" s="137" t="str">
        <f t="shared" si="57"/>
        <v/>
      </c>
      <c r="AR70" s="137"/>
      <c r="AV70" s="301"/>
      <c r="AW70" s="305"/>
      <c r="AX70" s="225" t="s">
        <v>131</v>
      </c>
      <c r="AY70" s="226" t="s">
        <v>142</v>
      </c>
      <c r="AZ70" s="227">
        <v>156.69999999999999</v>
      </c>
      <c r="BA70" s="228">
        <v>156.4</v>
      </c>
      <c r="BB70" s="232">
        <v>0.29999999999998295</v>
      </c>
      <c r="BC70" s="230">
        <v>8</v>
      </c>
      <c r="BD70" s="227">
        <v>50.2</v>
      </c>
      <c r="BE70" s="228">
        <v>49.7</v>
      </c>
      <c r="BF70" s="228">
        <v>0.5</v>
      </c>
      <c r="BG70" s="231">
        <v>11</v>
      </c>
    </row>
    <row r="71" spans="1:59">
      <c r="A71" s="2"/>
      <c r="B71" s="3"/>
      <c r="C71" s="3"/>
      <c r="D71" s="4"/>
      <c r="E71" s="133" t="str">
        <f t="shared" si="29"/>
        <v/>
      </c>
      <c r="F71" s="4"/>
      <c r="G71" s="133" t="str">
        <f t="shared" si="30"/>
        <v/>
      </c>
      <c r="H71" s="4"/>
      <c r="I71" s="133" t="str">
        <f t="shared" si="31"/>
        <v/>
      </c>
      <c r="J71" s="4"/>
      <c r="K71" s="133" t="str">
        <f t="shared" si="32"/>
        <v/>
      </c>
      <c r="L71" s="134" t="str">
        <f t="shared" si="33"/>
        <v/>
      </c>
      <c r="M71" s="134" t="str">
        <f t="shared" si="34"/>
        <v/>
      </c>
      <c r="N71" s="4"/>
      <c r="O71" s="133" t="str">
        <f t="shared" si="35"/>
        <v/>
      </c>
      <c r="P71" s="134" t="str">
        <f t="shared" si="36"/>
        <v/>
      </c>
      <c r="Q71" s="134" t="str">
        <f t="shared" si="37"/>
        <v/>
      </c>
      <c r="R71" s="4"/>
      <c r="S71" s="133" t="str">
        <f t="shared" si="38"/>
        <v/>
      </c>
      <c r="T71" s="134" t="str">
        <f t="shared" si="39"/>
        <v/>
      </c>
      <c r="U71" s="134" t="str">
        <f t="shared" si="40"/>
        <v/>
      </c>
      <c r="V71" s="4"/>
      <c r="W71" s="133" t="str">
        <f t="shared" si="41"/>
        <v/>
      </c>
      <c r="X71" s="134" t="str">
        <f t="shared" si="42"/>
        <v/>
      </c>
      <c r="Y71" s="134" t="str">
        <f t="shared" si="43"/>
        <v/>
      </c>
      <c r="Z71" s="4"/>
      <c r="AA71" s="133" t="str">
        <f t="shared" si="44"/>
        <v/>
      </c>
      <c r="AB71" s="134" t="str">
        <f t="shared" si="45"/>
        <v/>
      </c>
      <c r="AC71" s="134" t="str">
        <f t="shared" si="46"/>
        <v/>
      </c>
      <c r="AD71" s="4"/>
      <c r="AE71" s="133" t="str">
        <f t="shared" si="47"/>
        <v/>
      </c>
      <c r="AF71" s="134" t="str">
        <f t="shared" si="48"/>
        <v/>
      </c>
      <c r="AG71" s="134" t="str">
        <f t="shared" si="49"/>
        <v/>
      </c>
      <c r="AH71" s="4"/>
      <c r="AI71" s="133" t="str">
        <f t="shared" si="50"/>
        <v/>
      </c>
      <c r="AJ71" s="134" t="str">
        <f t="shared" si="51"/>
        <v/>
      </c>
      <c r="AK71" s="134" t="str">
        <f t="shared" si="52"/>
        <v/>
      </c>
      <c r="AL71" s="4"/>
      <c r="AM71" s="133" t="str">
        <f t="shared" si="53"/>
        <v/>
      </c>
      <c r="AN71" s="134" t="str">
        <f t="shared" si="54"/>
        <v/>
      </c>
      <c r="AO71" s="134" t="str">
        <f t="shared" si="55"/>
        <v/>
      </c>
      <c r="AP71" s="135">
        <f t="shared" si="56"/>
        <v>0</v>
      </c>
      <c r="AQ71" s="137" t="str">
        <f t="shared" si="57"/>
        <v/>
      </c>
      <c r="AR71" s="137"/>
      <c r="AV71" s="301"/>
      <c r="AW71" s="303" t="s">
        <v>143</v>
      </c>
      <c r="AX71" s="211" t="s">
        <v>127</v>
      </c>
      <c r="AY71" s="212" t="s">
        <v>144</v>
      </c>
      <c r="AZ71" s="213">
        <v>157.5</v>
      </c>
      <c r="BA71" s="214">
        <v>157</v>
      </c>
      <c r="BB71" s="214">
        <v>0.5</v>
      </c>
      <c r="BC71" s="216">
        <v>4</v>
      </c>
      <c r="BD71" s="213">
        <v>52.7</v>
      </c>
      <c r="BE71" s="214">
        <v>51</v>
      </c>
      <c r="BF71" s="214">
        <v>1.7000000000000028</v>
      </c>
      <c r="BG71" s="217">
        <v>2</v>
      </c>
    </row>
    <row r="72" spans="1:59">
      <c r="A72" s="2"/>
      <c r="B72" s="3"/>
      <c r="C72" s="3"/>
      <c r="D72" s="4"/>
      <c r="E72" s="133" t="str">
        <f t="shared" si="29"/>
        <v/>
      </c>
      <c r="F72" s="4"/>
      <c r="G72" s="133" t="str">
        <f t="shared" si="30"/>
        <v/>
      </c>
      <c r="H72" s="4"/>
      <c r="I72" s="133" t="str">
        <f t="shared" si="31"/>
        <v/>
      </c>
      <c r="J72" s="4"/>
      <c r="K72" s="133" t="str">
        <f t="shared" si="32"/>
        <v/>
      </c>
      <c r="L72" s="134" t="str">
        <f t="shared" si="33"/>
        <v/>
      </c>
      <c r="M72" s="134" t="str">
        <f t="shared" si="34"/>
        <v/>
      </c>
      <c r="N72" s="4"/>
      <c r="O72" s="133" t="str">
        <f t="shared" si="35"/>
        <v/>
      </c>
      <c r="P72" s="134" t="str">
        <f t="shared" si="36"/>
        <v/>
      </c>
      <c r="Q72" s="134" t="str">
        <f t="shared" si="37"/>
        <v/>
      </c>
      <c r="R72" s="4"/>
      <c r="S72" s="133" t="str">
        <f t="shared" si="38"/>
        <v/>
      </c>
      <c r="T72" s="134" t="str">
        <f t="shared" si="39"/>
        <v/>
      </c>
      <c r="U72" s="134" t="str">
        <f t="shared" si="40"/>
        <v/>
      </c>
      <c r="V72" s="4"/>
      <c r="W72" s="133" t="str">
        <f t="shared" si="41"/>
        <v/>
      </c>
      <c r="X72" s="134" t="str">
        <f t="shared" si="42"/>
        <v/>
      </c>
      <c r="Y72" s="134" t="str">
        <f t="shared" si="43"/>
        <v/>
      </c>
      <c r="Z72" s="4"/>
      <c r="AA72" s="133" t="str">
        <f t="shared" si="44"/>
        <v/>
      </c>
      <c r="AB72" s="134" t="str">
        <f t="shared" si="45"/>
        <v/>
      </c>
      <c r="AC72" s="134" t="str">
        <f t="shared" si="46"/>
        <v/>
      </c>
      <c r="AD72" s="4"/>
      <c r="AE72" s="133" t="str">
        <f t="shared" si="47"/>
        <v/>
      </c>
      <c r="AF72" s="134" t="str">
        <f t="shared" si="48"/>
        <v/>
      </c>
      <c r="AG72" s="134" t="str">
        <f t="shared" si="49"/>
        <v/>
      </c>
      <c r="AH72" s="4"/>
      <c r="AI72" s="133" t="str">
        <f t="shared" si="50"/>
        <v/>
      </c>
      <c r="AJ72" s="134" t="str">
        <f t="shared" si="51"/>
        <v/>
      </c>
      <c r="AK72" s="134" t="str">
        <f t="shared" si="52"/>
        <v/>
      </c>
      <c r="AL72" s="4"/>
      <c r="AM72" s="133" t="str">
        <f t="shared" si="53"/>
        <v/>
      </c>
      <c r="AN72" s="134" t="str">
        <f t="shared" si="54"/>
        <v/>
      </c>
      <c r="AO72" s="134" t="str">
        <f t="shared" si="55"/>
        <v/>
      </c>
      <c r="AP72" s="135">
        <f t="shared" si="56"/>
        <v>0</v>
      </c>
      <c r="AQ72" s="137" t="str">
        <f t="shared" si="57"/>
        <v/>
      </c>
      <c r="AR72" s="137"/>
      <c r="AV72" s="301"/>
      <c r="AW72" s="304"/>
      <c r="AX72" s="218" t="s">
        <v>129</v>
      </c>
      <c r="AY72" s="219" t="s">
        <v>145</v>
      </c>
      <c r="AZ72" s="220">
        <v>158</v>
      </c>
      <c r="BA72" s="221">
        <v>157.5</v>
      </c>
      <c r="BB72" s="233">
        <v>0.5</v>
      </c>
      <c r="BC72" s="223">
        <v>6</v>
      </c>
      <c r="BD72" s="220">
        <v>52.5</v>
      </c>
      <c r="BE72" s="221">
        <v>51.9</v>
      </c>
      <c r="BF72" s="221">
        <v>0.60000000000000142</v>
      </c>
      <c r="BG72" s="224">
        <v>13</v>
      </c>
    </row>
    <row r="73" spans="1:59" ht="14.25" thickBot="1">
      <c r="A73" s="2"/>
      <c r="B73" s="3"/>
      <c r="C73" s="3"/>
      <c r="D73" s="4"/>
      <c r="E73" s="133" t="str">
        <f t="shared" si="29"/>
        <v/>
      </c>
      <c r="F73" s="4"/>
      <c r="G73" s="133" t="str">
        <f t="shared" si="30"/>
        <v/>
      </c>
      <c r="H73" s="4"/>
      <c r="I73" s="133" t="str">
        <f t="shared" si="31"/>
        <v/>
      </c>
      <c r="J73" s="4"/>
      <c r="K73" s="133" t="str">
        <f t="shared" si="32"/>
        <v/>
      </c>
      <c r="L73" s="134" t="str">
        <f t="shared" si="33"/>
        <v/>
      </c>
      <c r="M73" s="134" t="str">
        <f t="shared" si="34"/>
        <v/>
      </c>
      <c r="N73" s="4"/>
      <c r="O73" s="133" t="str">
        <f t="shared" si="35"/>
        <v/>
      </c>
      <c r="P73" s="134" t="str">
        <f t="shared" si="36"/>
        <v/>
      </c>
      <c r="Q73" s="134" t="str">
        <f t="shared" si="37"/>
        <v/>
      </c>
      <c r="R73" s="4"/>
      <c r="S73" s="133" t="str">
        <f t="shared" si="38"/>
        <v/>
      </c>
      <c r="T73" s="134" t="str">
        <f t="shared" si="39"/>
        <v/>
      </c>
      <c r="U73" s="134" t="str">
        <f t="shared" si="40"/>
        <v/>
      </c>
      <c r="V73" s="4"/>
      <c r="W73" s="133" t="str">
        <f t="shared" si="41"/>
        <v/>
      </c>
      <c r="X73" s="134" t="str">
        <f t="shared" si="42"/>
        <v/>
      </c>
      <c r="Y73" s="134" t="str">
        <f t="shared" si="43"/>
        <v/>
      </c>
      <c r="Z73" s="4"/>
      <c r="AA73" s="133" t="str">
        <f t="shared" si="44"/>
        <v/>
      </c>
      <c r="AB73" s="134" t="str">
        <f t="shared" si="45"/>
        <v/>
      </c>
      <c r="AC73" s="134" t="str">
        <f t="shared" si="46"/>
        <v/>
      </c>
      <c r="AD73" s="4"/>
      <c r="AE73" s="133" t="str">
        <f t="shared" si="47"/>
        <v/>
      </c>
      <c r="AF73" s="134" t="str">
        <f t="shared" si="48"/>
        <v/>
      </c>
      <c r="AG73" s="134" t="str">
        <f t="shared" si="49"/>
        <v/>
      </c>
      <c r="AH73" s="4"/>
      <c r="AI73" s="133" t="str">
        <f t="shared" si="50"/>
        <v/>
      </c>
      <c r="AJ73" s="134" t="str">
        <f t="shared" si="51"/>
        <v/>
      </c>
      <c r="AK73" s="134" t="str">
        <f t="shared" si="52"/>
        <v/>
      </c>
      <c r="AL73" s="4"/>
      <c r="AM73" s="133" t="str">
        <f t="shared" si="53"/>
        <v/>
      </c>
      <c r="AN73" s="134" t="str">
        <f t="shared" si="54"/>
        <v/>
      </c>
      <c r="AO73" s="134" t="str">
        <f t="shared" si="55"/>
        <v/>
      </c>
      <c r="AP73" s="135">
        <f t="shared" si="56"/>
        <v>0</v>
      </c>
      <c r="AQ73" s="137" t="str">
        <f t="shared" si="57"/>
        <v/>
      </c>
      <c r="AR73" s="137"/>
      <c r="AV73" s="302"/>
      <c r="AW73" s="305"/>
      <c r="AX73" s="225" t="s">
        <v>131</v>
      </c>
      <c r="AY73" s="226" t="s">
        <v>146</v>
      </c>
      <c r="AZ73" s="227">
        <v>158.1</v>
      </c>
      <c r="BA73" s="228">
        <v>157.9</v>
      </c>
      <c r="BB73" s="232">
        <v>0.19999999999998863</v>
      </c>
      <c r="BC73" s="230">
        <v>13</v>
      </c>
      <c r="BD73" s="227">
        <v>53.6</v>
      </c>
      <c r="BE73" s="228">
        <v>52.5</v>
      </c>
      <c r="BF73" s="228">
        <v>1.1000000000000014</v>
      </c>
      <c r="BG73" s="231">
        <v>5</v>
      </c>
    </row>
    <row r="74" spans="1:59">
      <c r="A74" s="2"/>
      <c r="B74" s="3"/>
      <c r="C74" s="3"/>
      <c r="D74" s="4"/>
      <c r="E74" s="133" t="str">
        <f t="shared" ref="E74:E108" si="58">IF((D74&lt;&gt;0),((D74-$D$5)*10/STDEVP($D$10:$D$309)+50),"")</f>
        <v/>
      </c>
      <c r="F74" s="4"/>
      <c r="G74" s="133" t="str">
        <f t="shared" ref="G74:G108" si="59">IF((F74&lt;&gt;0),((F74-$F$5)*10/STDEVP($F$10:$F$309)+50),"")</f>
        <v/>
      </c>
      <c r="H74" s="4"/>
      <c r="I74" s="133" t="str">
        <f t="shared" ref="I74:I108" si="60">IF((H74&lt;&gt;0),((H74-$H$5)*10/STDEVP($H$10:$H$309)+50),"")</f>
        <v/>
      </c>
      <c r="J74" s="4"/>
      <c r="K74" s="133" t="str">
        <f t="shared" si="32"/>
        <v/>
      </c>
      <c r="L74" s="134" t="str">
        <f t="shared" si="33"/>
        <v/>
      </c>
      <c r="M74" s="134" t="str">
        <f t="shared" si="34"/>
        <v/>
      </c>
      <c r="N74" s="4"/>
      <c r="O74" s="133" t="str">
        <f t="shared" si="35"/>
        <v/>
      </c>
      <c r="P74" s="134" t="str">
        <f t="shared" si="36"/>
        <v/>
      </c>
      <c r="Q74" s="134" t="str">
        <f t="shared" si="37"/>
        <v/>
      </c>
      <c r="R74" s="4"/>
      <c r="S74" s="133" t="str">
        <f t="shared" si="38"/>
        <v/>
      </c>
      <c r="T74" s="134" t="str">
        <f t="shared" si="39"/>
        <v/>
      </c>
      <c r="U74" s="134" t="str">
        <f t="shared" si="40"/>
        <v/>
      </c>
      <c r="V74" s="4"/>
      <c r="W74" s="133" t="str">
        <f t="shared" si="41"/>
        <v/>
      </c>
      <c r="X74" s="134" t="str">
        <f t="shared" si="42"/>
        <v/>
      </c>
      <c r="Y74" s="134" t="str">
        <f t="shared" si="43"/>
        <v/>
      </c>
      <c r="Z74" s="4"/>
      <c r="AA74" s="133" t="str">
        <f t="shared" si="44"/>
        <v/>
      </c>
      <c r="AB74" s="134" t="str">
        <f t="shared" si="45"/>
        <v/>
      </c>
      <c r="AC74" s="134" t="str">
        <f t="shared" si="46"/>
        <v/>
      </c>
      <c r="AD74" s="4"/>
      <c r="AE74" s="133" t="str">
        <f t="shared" si="47"/>
        <v/>
      </c>
      <c r="AF74" s="134" t="str">
        <f t="shared" si="48"/>
        <v/>
      </c>
      <c r="AG74" s="134" t="str">
        <f t="shared" si="49"/>
        <v/>
      </c>
      <c r="AH74" s="4"/>
      <c r="AI74" s="133" t="str">
        <f t="shared" si="50"/>
        <v/>
      </c>
      <c r="AJ74" s="134" t="str">
        <f t="shared" si="51"/>
        <v/>
      </c>
      <c r="AK74" s="134" t="str">
        <f t="shared" si="52"/>
        <v/>
      </c>
      <c r="AL74" s="4"/>
      <c r="AM74" s="133" t="str">
        <f t="shared" si="53"/>
        <v/>
      </c>
      <c r="AN74" s="134" t="str">
        <f t="shared" si="54"/>
        <v/>
      </c>
      <c r="AO74" s="134" t="str">
        <f t="shared" si="55"/>
        <v/>
      </c>
      <c r="AP74" s="135">
        <f t="shared" si="56"/>
        <v>0</v>
      </c>
      <c r="AQ74" s="137" t="str">
        <f t="shared" si="57"/>
        <v/>
      </c>
      <c r="AR74" s="137"/>
    </row>
    <row r="75" spans="1:59">
      <c r="A75" s="2"/>
      <c r="B75" s="3"/>
      <c r="C75" s="3"/>
      <c r="D75" s="4"/>
      <c r="E75" s="133" t="str">
        <f t="shared" si="58"/>
        <v/>
      </c>
      <c r="F75" s="4"/>
      <c r="G75" s="133" t="str">
        <f t="shared" si="59"/>
        <v/>
      </c>
      <c r="H75" s="4"/>
      <c r="I75" s="133" t="str">
        <f t="shared" si="60"/>
        <v/>
      </c>
      <c r="J75" s="4"/>
      <c r="K75" s="133" t="str">
        <f t="shared" si="32"/>
        <v/>
      </c>
      <c r="L75" s="134" t="str">
        <f t="shared" si="33"/>
        <v/>
      </c>
      <c r="M75" s="134" t="str">
        <f t="shared" si="34"/>
        <v/>
      </c>
      <c r="N75" s="4"/>
      <c r="O75" s="133" t="str">
        <f t="shared" si="35"/>
        <v/>
      </c>
      <c r="P75" s="134" t="str">
        <f t="shared" si="36"/>
        <v/>
      </c>
      <c r="Q75" s="134" t="str">
        <f t="shared" si="37"/>
        <v/>
      </c>
      <c r="R75" s="4"/>
      <c r="S75" s="133" t="str">
        <f t="shared" si="38"/>
        <v/>
      </c>
      <c r="T75" s="134" t="str">
        <f t="shared" si="39"/>
        <v/>
      </c>
      <c r="U75" s="134" t="str">
        <f t="shared" si="40"/>
        <v/>
      </c>
      <c r="V75" s="4"/>
      <c r="W75" s="133" t="str">
        <f t="shared" si="41"/>
        <v/>
      </c>
      <c r="X75" s="134" t="str">
        <f t="shared" si="42"/>
        <v/>
      </c>
      <c r="Y75" s="134" t="str">
        <f t="shared" si="43"/>
        <v/>
      </c>
      <c r="Z75" s="4"/>
      <c r="AA75" s="133" t="str">
        <f t="shared" si="44"/>
        <v/>
      </c>
      <c r="AB75" s="134" t="str">
        <f t="shared" si="45"/>
        <v/>
      </c>
      <c r="AC75" s="134" t="str">
        <f t="shared" si="46"/>
        <v/>
      </c>
      <c r="AD75" s="4"/>
      <c r="AE75" s="133" t="str">
        <f t="shared" si="47"/>
        <v/>
      </c>
      <c r="AF75" s="134" t="str">
        <f t="shared" si="48"/>
        <v/>
      </c>
      <c r="AG75" s="134" t="str">
        <f t="shared" si="49"/>
        <v/>
      </c>
      <c r="AH75" s="4"/>
      <c r="AI75" s="133" t="str">
        <f t="shared" si="50"/>
        <v/>
      </c>
      <c r="AJ75" s="134" t="str">
        <f t="shared" si="51"/>
        <v/>
      </c>
      <c r="AK75" s="134" t="str">
        <f t="shared" si="52"/>
        <v/>
      </c>
      <c r="AL75" s="4"/>
      <c r="AM75" s="133" t="str">
        <f t="shared" si="53"/>
        <v/>
      </c>
      <c r="AN75" s="134" t="str">
        <f t="shared" si="54"/>
        <v/>
      </c>
      <c r="AO75" s="134" t="str">
        <f t="shared" si="55"/>
        <v/>
      </c>
      <c r="AP75" s="135">
        <f t="shared" si="56"/>
        <v>0</v>
      </c>
      <c r="AQ75" s="137" t="str">
        <f t="shared" si="57"/>
        <v/>
      </c>
      <c r="AR75" s="137"/>
    </row>
    <row r="76" spans="1:59">
      <c r="A76" s="2"/>
      <c r="B76" s="3"/>
      <c r="C76" s="3"/>
      <c r="D76" s="4"/>
      <c r="E76" s="133" t="str">
        <f t="shared" si="58"/>
        <v/>
      </c>
      <c r="F76" s="4"/>
      <c r="G76" s="133" t="str">
        <f t="shared" si="59"/>
        <v/>
      </c>
      <c r="H76" s="4"/>
      <c r="I76" s="133" t="str">
        <f t="shared" si="60"/>
        <v/>
      </c>
      <c r="J76" s="4"/>
      <c r="K76" s="133" t="str">
        <f t="shared" si="32"/>
        <v/>
      </c>
      <c r="L76" s="134" t="str">
        <f t="shared" si="33"/>
        <v/>
      </c>
      <c r="M76" s="134" t="str">
        <f t="shared" si="34"/>
        <v/>
      </c>
      <c r="N76" s="4"/>
      <c r="O76" s="133" t="str">
        <f t="shared" si="35"/>
        <v/>
      </c>
      <c r="P76" s="134" t="str">
        <f t="shared" si="36"/>
        <v/>
      </c>
      <c r="Q76" s="134" t="str">
        <f t="shared" si="37"/>
        <v/>
      </c>
      <c r="R76" s="4"/>
      <c r="S76" s="133" t="str">
        <f t="shared" si="38"/>
        <v/>
      </c>
      <c r="T76" s="134" t="str">
        <f t="shared" si="39"/>
        <v/>
      </c>
      <c r="U76" s="134" t="str">
        <f t="shared" si="40"/>
        <v/>
      </c>
      <c r="V76" s="4"/>
      <c r="W76" s="133" t="str">
        <f t="shared" si="41"/>
        <v/>
      </c>
      <c r="X76" s="134" t="str">
        <f t="shared" si="42"/>
        <v/>
      </c>
      <c r="Y76" s="134" t="str">
        <f t="shared" si="43"/>
        <v/>
      </c>
      <c r="Z76" s="4"/>
      <c r="AA76" s="133" t="str">
        <f t="shared" si="44"/>
        <v/>
      </c>
      <c r="AB76" s="134" t="str">
        <f t="shared" si="45"/>
        <v/>
      </c>
      <c r="AC76" s="134" t="str">
        <f t="shared" si="46"/>
        <v/>
      </c>
      <c r="AD76" s="4"/>
      <c r="AE76" s="133" t="str">
        <f t="shared" si="47"/>
        <v/>
      </c>
      <c r="AF76" s="134" t="str">
        <f t="shared" si="48"/>
        <v/>
      </c>
      <c r="AG76" s="134" t="str">
        <f t="shared" si="49"/>
        <v/>
      </c>
      <c r="AH76" s="4"/>
      <c r="AI76" s="133" t="str">
        <f t="shared" si="50"/>
        <v/>
      </c>
      <c r="AJ76" s="134" t="str">
        <f t="shared" si="51"/>
        <v/>
      </c>
      <c r="AK76" s="134" t="str">
        <f t="shared" si="52"/>
        <v/>
      </c>
      <c r="AL76" s="4"/>
      <c r="AM76" s="133" t="str">
        <f t="shared" si="53"/>
        <v/>
      </c>
      <c r="AN76" s="134" t="str">
        <f t="shared" si="54"/>
        <v/>
      </c>
      <c r="AO76" s="134" t="str">
        <f t="shared" si="55"/>
        <v/>
      </c>
      <c r="AP76" s="135">
        <f t="shared" si="56"/>
        <v>0</v>
      </c>
      <c r="AQ76" s="137" t="str">
        <f t="shared" si="57"/>
        <v/>
      </c>
      <c r="AR76" s="137"/>
    </row>
    <row r="77" spans="1:59">
      <c r="A77" s="2"/>
      <c r="B77" s="3"/>
      <c r="C77" s="3"/>
      <c r="D77" s="4"/>
      <c r="E77" s="133" t="str">
        <f t="shared" si="58"/>
        <v/>
      </c>
      <c r="F77" s="4"/>
      <c r="G77" s="133" t="str">
        <f t="shared" si="59"/>
        <v/>
      </c>
      <c r="H77" s="4"/>
      <c r="I77" s="133" t="str">
        <f t="shared" si="60"/>
        <v/>
      </c>
      <c r="J77" s="4"/>
      <c r="K77" s="133" t="str">
        <f t="shared" ref="K77:K108" si="61">IF((J77&lt;&gt;0),((J77-$J$5)*10/STDEVP($J$10:$J$309)+50),"")</f>
        <v/>
      </c>
      <c r="L77" s="134" t="str">
        <f t="shared" ref="L77:L108" si="62">IF((J77&lt;&gt;0),RANK(J77,$J$10:$J$309),"")</f>
        <v/>
      </c>
      <c r="M77" s="134" t="str">
        <f t="shared" ref="M77:M108" si="63">IF((J77&lt;&gt;0),VLOOKUP(J77,$L$311:$M$320,2),"")</f>
        <v/>
      </c>
      <c r="N77" s="4"/>
      <c r="O77" s="133" t="str">
        <f t="shared" ref="O77:O108" si="64">IF((N77&lt;&gt;0),((N77-$N$5)*10/STDEVP($N$10:$N$309)+50),"")</f>
        <v/>
      </c>
      <c r="P77" s="134" t="str">
        <f t="shared" ref="P77:P108" si="65">IF((N77&lt;&gt;0),RANK(N77,$N$10:$N$309),"")</f>
        <v/>
      </c>
      <c r="Q77" s="134" t="str">
        <f t="shared" ref="Q77:Q108" si="66">IF((N77&lt;&gt;0),VLOOKUP(N77,$P$311:$Q$320,2),"")</f>
        <v/>
      </c>
      <c r="R77" s="4"/>
      <c r="S77" s="133" t="str">
        <f t="shared" ref="S77:S108" si="67">IF((R77&lt;&gt;0),((R77-$R$5)*10/STDEVP($R$10:$R$309)+50),"")</f>
        <v/>
      </c>
      <c r="T77" s="134" t="str">
        <f t="shared" ref="T77:T108" si="68">IF((R77&lt;&gt;0),RANK(R77,$R$10:$R$309),"")</f>
        <v/>
      </c>
      <c r="U77" s="134" t="str">
        <f t="shared" ref="U77:U108" si="69">IF((R77&lt;&gt;0),VLOOKUP(R77,$T$311:$U$320,2),"")</f>
        <v/>
      </c>
      <c r="V77" s="4"/>
      <c r="W77" s="133" t="str">
        <f t="shared" ref="W77:W108" si="70">IF((V77&lt;&gt;0),((V77-$V$5)*10/STDEVP($V$10:$V$309)+50),"")</f>
        <v/>
      </c>
      <c r="X77" s="134" t="str">
        <f t="shared" ref="X77:X108" si="71">IF((V77&lt;&gt;0),RANK(V77,$V$10:$V$309),"")</f>
        <v/>
      </c>
      <c r="Y77" s="134" t="str">
        <f t="shared" ref="Y77:Y108" si="72">IF((V77&lt;&gt;0),VLOOKUP(V77,$X$311:$Y$320,2),"")</f>
        <v/>
      </c>
      <c r="Z77" s="4"/>
      <c r="AA77" s="133" t="str">
        <f t="shared" ref="AA77:AA108" si="73">IF((Z77&lt;&gt;0),((Z77-$Z$5)*10/STDEVP($Z$10:$Z$309)+50),"")</f>
        <v/>
      </c>
      <c r="AB77" s="134" t="str">
        <f t="shared" ref="AB77:AB108" si="74">IF((Z77&lt;&gt;0),RANK(Z77,$Z$10:$Z$309),"")</f>
        <v/>
      </c>
      <c r="AC77" s="134" t="str">
        <f t="shared" ref="AC77:AC108" si="75">IF((Z77&lt;&gt;0),VLOOKUP(Z77,$AB$311:$AC$320,2),"")</f>
        <v/>
      </c>
      <c r="AD77" s="4"/>
      <c r="AE77" s="133" t="str">
        <f t="shared" ref="AE77:AE108" si="76">IF((AD77&lt;&gt;0),((AD77-$AD$5)*(-1)*10/STDEVP($AD$10:$AD$309)+50),"")</f>
        <v/>
      </c>
      <c r="AF77" s="134" t="str">
        <f t="shared" ref="AF77:AF108" si="77">IF((AD77&lt;&gt;0),RANK(AE77,$AE$10:$AE$309),"")</f>
        <v/>
      </c>
      <c r="AG77" s="134" t="str">
        <f t="shared" ref="AG77:AG108" si="78">IF((AD77&lt;&gt;0),VLOOKUP(AD77,$AF$311:$AG$320,2),"")</f>
        <v/>
      </c>
      <c r="AH77" s="4"/>
      <c r="AI77" s="133" t="str">
        <f t="shared" ref="AI77:AI108" si="79">IF((AH77&lt;&gt;0),((AH77-$AH$5)*10/STDEVP($AH$10:$AH$309)+50),"")</f>
        <v/>
      </c>
      <c r="AJ77" s="134" t="str">
        <f t="shared" ref="AJ77:AJ108" si="80">IF((AH77&lt;&gt;0),RANK(AH77,$AH$10:$AH$309),"")</f>
        <v/>
      </c>
      <c r="AK77" s="134" t="str">
        <f t="shared" ref="AK77:AK108" si="81">IF((AH77&lt;&gt;0),VLOOKUP(AH77,$AJ$311:$AK$320,2),"")</f>
        <v/>
      </c>
      <c r="AL77" s="4"/>
      <c r="AM77" s="133" t="str">
        <f t="shared" ref="AM77:AM108" si="82">IF((AL77&lt;&gt;0),((AL77-$AL$5)*10/STDEVP($AL$10:$AL$309)+50),"")</f>
        <v/>
      </c>
      <c r="AN77" s="134" t="str">
        <f t="shared" ref="AN77:AN108" si="83">IF((AL77&lt;&gt;0),RANK(AL77,$AL$10:$AL$309),"")</f>
        <v/>
      </c>
      <c r="AO77" s="134" t="str">
        <f t="shared" ref="AO77:AO108" si="84">IF((AL77&lt;&gt;0),VLOOKUP(AL77,$AN$311:$AO$320,2),"")</f>
        <v/>
      </c>
      <c r="AP77" s="135">
        <f t="shared" ref="AP77:AP108" si="85">SUM(M77,Q77,U77,Y77,,AC77,AG77,AK77,AO77)</f>
        <v>0</v>
      </c>
      <c r="AQ77" s="137" t="str">
        <f t="shared" ref="AQ77:AQ108" si="86">IF(AND(J77&lt;&gt;0,N77&lt;&gt;0,R77&lt;&gt;0,V77&lt;&gt;0,Z77&lt;&gt;0,AD77&lt;&gt;0,AH77&lt;&gt;0,AL77&lt;&gt;0),VLOOKUP(AP77,$AP$311:$AQ$315,2),"")</f>
        <v/>
      </c>
      <c r="AR77" s="137"/>
    </row>
    <row r="78" spans="1:59">
      <c r="A78" s="2"/>
      <c r="B78" s="3"/>
      <c r="C78" s="3"/>
      <c r="D78" s="4"/>
      <c r="E78" s="133" t="str">
        <f t="shared" si="58"/>
        <v/>
      </c>
      <c r="F78" s="4"/>
      <c r="G78" s="133" t="str">
        <f t="shared" si="59"/>
        <v/>
      </c>
      <c r="H78" s="4"/>
      <c r="I78" s="133" t="str">
        <f t="shared" si="60"/>
        <v/>
      </c>
      <c r="J78" s="4"/>
      <c r="K78" s="133" t="str">
        <f t="shared" si="61"/>
        <v/>
      </c>
      <c r="L78" s="134" t="str">
        <f t="shared" si="62"/>
        <v/>
      </c>
      <c r="M78" s="134" t="str">
        <f t="shared" si="63"/>
        <v/>
      </c>
      <c r="N78" s="4"/>
      <c r="O78" s="133" t="str">
        <f t="shared" si="64"/>
        <v/>
      </c>
      <c r="P78" s="134" t="str">
        <f t="shared" si="65"/>
        <v/>
      </c>
      <c r="Q78" s="134" t="str">
        <f t="shared" si="66"/>
        <v/>
      </c>
      <c r="R78" s="4"/>
      <c r="S78" s="133" t="str">
        <f t="shared" si="67"/>
        <v/>
      </c>
      <c r="T78" s="134" t="str">
        <f t="shared" si="68"/>
        <v/>
      </c>
      <c r="U78" s="134" t="str">
        <f t="shared" si="69"/>
        <v/>
      </c>
      <c r="V78" s="4"/>
      <c r="W78" s="133" t="str">
        <f t="shared" si="70"/>
        <v/>
      </c>
      <c r="X78" s="134" t="str">
        <f t="shared" si="71"/>
        <v/>
      </c>
      <c r="Y78" s="134" t="str">
        <f t="shared" si="72"/>
        <v/>
      </c>
      <c r="Z78" s="4"/>
      <c r="AA78" s="133" t="str">
        <f t="shared" si="73"/>
        <v/>
      </c>
      <c r="AB78" s="134" t="str">
        <f t="shared" si="74"/>
        <v/>
      </c>
      <c r="AC78" s="134" t="str">
        <f t="shared" si="75"/>
        <v/>
      </c>
      <c r="AD78" s="4"/>
      <c r="AE78" s="133" t="str">
        <f t="shared" si="76"/>
        <v/>
      </c>
      <c r="AF78" s="134" t="str">
        <f t="shared" si="77"/>
        <v/>
      </c>
      <c r="AG78" s="134" t="str">
        <f t="shared" si="78"/>
        <v/>
      </c>
      <c r="AH78" s="4"/>
      <c r="AI78" s="133" t="str">
        <f t="shared" si="79"/>
        <v/>
      </c>
      <c r="AJ78" s="134" t="str">
        <f t="shared" si="80"/>
        <v/>
      </c>
      <c r="AK78" s="134" t="str">
        <f t="shared" si="81"/>
        <v/>
      </c>
      <c r="AL78" s="4"/>
      <c r="AM78" s="133" t="str">
        <f t="shared" si="82"/>
        <v/>
      </c>
      <c r="AN78" s="134" t="str">
        <f t="shared" si="83"/>
        <v/>
      </c>
      <c r="AO78" s="134" t="str">
        <f t="shared" si="84"/>
        <v/>
      </c>
      <c r="AP78" s="135">
        <f t="shared" si="85"/>
        <v>0</v>
      </c>
      <c r="AQ78" s="137" t="str">
        <f t="shared" si="86"/>
        <v/>
      </c>
      <c r="AR78" s="137"/>
    </row>
    <row r="79" spans="1:59">
      <c r="A79" s="2"/>
      <c r="B79" s="3"/>
      <c r="C79" s="3"/>
      <c r="D79" s="4"/>
      <c r="E79" s="133" t="str">
        <f t="shared" si="58"/>
        <v/>
      </c>
      <c r="F79" s="4"/>
      <c r="G79" s="133" t="str">
        <f t="shared" si="59"/>
        <v/>
      </c>
      <c r="H79" s="4"/>
      <c r="I79" s="133" t="str">
        <f t="shared" si="60"/>
        <v/>
      </c>
      <c r="J79" s="4"/>
      <c r="K79" s="133" t="str">
        <f t="shared" si="61"/>
        <v/>
      </c>
      <c r="L79" s="134" t="str">
        <f t="shared" si="62"/>
        <v/>
      </c>
      <c r="M79" s="134" t="str">
        <f t="shared" si="63"/>
        <v/>
      </c>
      <c r="N79" s="4"/>
      <c r="O79" s="133" t="str">
        <f t="shared" si="64"/>
        <v/>
      </c>
      <c r="P79" s="134" t="str">
        <f t="shared" si="65"/>
        <v/>
      </c>
      <c r="Q79" s="134" t="str">
        <f t="shared" si="66"/>
        <v/>
      </c>
      <c r="R79" s="4"/>
      <c r="S79" s="133" t="str">
        <f t="shared" si="67"/>
        <v/>
      </c>
      <c r="T79" s="134" t="str">
        <f t="shared" si="68"/>
        <v/>
      </c>
      <c r="U79" s="134" t="str">
        <f t="shared" si="69"/>
        <v/>
      </c>
      <c r="V79" s="4"/>
      <c r="W79" s="133" t="str">
        <f t="shared" si="70"/>
        <v/>
      </c>
      <c r="X79" s="134" t="str">
        <f t="shared" si="71"/>
        <v/>
      </c>
      <c r="Y79" s="134" t="str">
        <f t="shared" si="72"/>
        <v/>
      </c>
      <c r="Z79" s="4"/>
      <c r="AA79" s="133" t="str">
        <f t="shared" si="73"/>
        <v/>
      </c>
      <c r="AB79" s="134" t="str">
        <f t="shared" si="74"/>
        <v/>
      </c>
      <c r="AC79" s="134" t="str">
        <f t="shared" si="75"/>
        <v/>
      </c>
      <c r="AD79" s="4"/>
      <c r="AE79" s="133" t="str">
        <f t="shared" si="76"/>
        <v/>
      </c>
      <c r="AF79" s="134" t="str">
        <f t="shared" si="77"/>
        <v/>
      </c>
      <c r="AG79" s="134" t="str">
        <f t="shared" si="78"/>
        <v/>
      </c>
      <c r="AH79" s="4"/>
      <c r="AI79" s="133" t="str">
        <f t="shared" si="79"/>
        <v/>
      </c>
      <c r="AJ79" s="134" t="str">
        <f t="shared" si="80"/>
        <v/>
      </c>
      <c r="AK79" s="134" t="str">
        <f t="shared" si="81"/>
        <v/>
      </c>
      <c r="AL79" s="4"/>
      <c r="AM79" s="133" t="str">
        <f t="shared" si="82"/>
        <v/>
      </c>
      <c r="AN79" s="134" t="str">
        <f t="shared" si="83"/>
        <v/>
      </c>
      <c r="AO79" s="134" t="str">
        <f t="shared" si="84"/>
        <v/>
      </c>
      <c r="AP79" s="135">
        <f t="shared" si="85"/>
        <v>0</v>
      </c>
      <c r="AQ79" s="137" t="str">
        <f t="shared" si="86"/>
        <v/>
      </c>
      <c r="AR79" s="137"/>
    </row>
    <row r="80" spans="1:59">
      <c r="A80" s="2"/>
      <c r="B80" s="3"/>
      <c r="C80" s="3"/>
      <c r="D80" s="4"/>
      <c r="E80" s="133" t="str">
        <f t="shared" si="58"/>
        <v/>
      </c>
      <c r="F80" s="4"/>
      <c r="G80" s="133" t="str">
        <f t="shared" si="59"/>
        <v/>
      </c>
      <c r="H80" s="4"/>
      <c r="I80" s="133" t="str">
        <f t="shared" si="60"/>
        <v/>
      </c>
      <c r="J80" s="4"/>
      <c r="K80" s="133" t="str">
        <f t="shared" si="61"/>
        <v/>
      </c>
      <c r="L80" s="134" t="str">
        <f t="shared" si="62"/>
        <v/>
      </c>
      <c r="M80" s="134" t="str">
        <f t="shared" si="63"/>
        <v/>
      </c>
      <c r="N80" s="4"/>
      <c r="O80" s="133" t="str">
        <f t="shared" si="64"/>
        <v/>
      </c>
      <c r="P80" s="134" t="str">
        <f t="shared" si="65"/>
        <v/>
      </c>
      <c r="Q80" s="134" t="str">
        <f t="shared" si="66"/>
        <v/>
      </c>
      <c r="R80" s="4"/>
      <c r="S80" s="133" t="str">
        <f t="shared" si="67"/>
        <v/>
      </c>
      <c r="T80" s="134" t="str">
        <f t="shared" si="68"/>
        <v/>
      </c>
      <c r="U80" s="134" t="str">
        <f t="shared" si="69"/>
        <v/>
      </c>
      <c r="V80" s="4"/>
      <c r="W80" s="133" t="str">
        <f t="shared" si="70"/>
        <v/>
      </c>
      <c r="X80" s="134" t="str">
        <f t="shared" si="71"/>
        <v/>
      </c>
      <c r="Y80" s="134" t="str">
        <f t="shared" si="72"/>
        <v/>
      </c>
      <c r="Z80" s="4"/>
      <c r="AA80" s="133" t="str">
        <f t="shared" si="73"/>
        <v/>
      </c>
      <c r="AB80" s="134" t="str">
        <f t="shared" si="74"/>
        <v/>
      </c>
      <c r="AC80" s="134" t="str">
        <f t="shared" si="75"/>
        <v/>
      </c>
      <c r="AD80" s="4"/>
      <c r="AE80" s="133" t="str">
        <f t="shared" si="76"/>
        <v/>
      </c>
      <c r="AF80" s="134" t="str">
        <f t="shared" si="77"/>
        <v/>
      </c>
      <c r="AG80" s="134" t="str">
        <f t="shared" si="78"/>
        <v/>
      </c>
      <c r="AH80" s="4"/>
      <c r="AI80" s="133" t="str">
        <f t="shared" si="79"/>
        <v/>
      </c>
      <c r="AJ80" s="134" t="str">
        <f t="shared" si="80"/>
        <v/>
      </c>
      <c r="AK80" s="134" t="str">
        <f t="shared" si="81"/>
        <v/>
      </c>
      <c r="AL80" s="4"/>
      <c r="AM80" s="133" t="str">
        <f t="shared" si="82"/>
        <v/>
      </c>
      <c r="AN80" s="134" t="str">
        <f t="shared" si="83"/>
        <v/>
      </c>
      <c r="AO80" s="134" t="str">
        <f t="shared" si="84"/>
        <v/>
      </c>
      <c r="AP80" s="135">
        <f t="shared" si="85"/>
        <v>0</v>
      </c>
      <c r="AQ80" s="137" t="str">
        <f t="shared" si="86"/>
        <v/>
      </c>
      <c r="AR80" s="137"/>
    </row>
    <row r="81" spans="1:44">
      <c r="A81" s="2"/>
      <c r="B81" s="3"/>
      <c r="C81" s="3"/>
      <c r="D81" s="4"/>
      <c r="E81" s="133" t="str">
        <f t="shared" si="58"/>
        <v/>
      </c>
      <c r="F81" s="4"/>
      <c r="G81" s="133" t="str">
        <f t="shared" si="59"/>
        <v/>
      </c>
      <c r="H81" s="4"/>
      <c r="I81" s="133" t="str">
        <f t="shared" si="60"/>
        <v/>
      </c>
      <c r="J81" s="4"/>
      <c r="K81" s="133" t="str">
        <f t="shared" si="61"/>
        <v/>
      </c>
      <c r="L81" s="134" t="str">
        <f t="shared" si="62"/>
        <v/>
      </c>
      <c r="M81" s="134" t="str">
        <f t="shared" si="63"/>
        <v/>
      </c>
      <c r="N81" s="4"/>
      <c r="O81" s="133" t="str">
        <f t="shared" si="64"/>
        <v/>
      </c>
      <c r="P81" s="134" t="str">
        <f t="shared" si="65"/>
        <v/>
      </c>
      <c r="Q81" s="134" t="str">
        <f t="shared" si="66"/>
        <v/>
      </c>
      <c r="R81" s="4"/>
      <c r="S81" s="133" t="str">
        <f t="shared" si="67"/>
        <v/>
      </c>
      <c r="T81" s="134" t="str">
        <f t="shared" si="68"/>
        <v/>
      </c>
      <c r="U81" s="134" t="str">
        <f t="shared" si="69"/>
        <v/>
      </c>
      <c r="V81" s="4"/>
      <c r="W81" s="133" t="str">
        <f t="shared" si="70"/>
        <v/>
      </c>
      <c r="X81" s="134" t="str">
        <f t="shared" si="71"/>
        <v/>
      </c>
      <c r="Y81" s="134" t="str">
        <f t="shared" si="72"/>
        <v/>
      </c>
      <c r="Z81" s="4"/>
      <c r="AA81" s="133" t="str">
        <f t="shared" si="73"/>
        <v/>
      </c>
      <c r="AB81" s="134" t="str">
        <f t="shared" si="74"/>
        <v/>
      </c>
      <c r="AC81" s="134" t="str">
        <f t="shared" si="75"/>
        <v/>
      </c>
      <c r="AD81" s="4"/>
      <c r="AE81" s="133" t="str">
        <f t="shared" si="76"/>
        <v/>
      </c>
      <c r="AF81" s="134" t="str">
        <f t="shared" si="77"/>
        <v/>
      </c>
      <c r="AG81" s="134" t="str">
        <f t="shared" si="78"/>
        <v/>
      </c>
      <c r="AH81" s="4"/>
      <c r="AI81" s="133" t="str">
        <f t="shared" si="79"/>
        <v/>
      </c>
      <c r="AJ81" s="134" t="str">
        <f t="shared" si="80"/>
        <v/>
      </c>
      <c r="AK81" s="134" t="str">
        <f t="shared" si="81"/>
        <v/>
      </c>
      <c r="AL81" s="4"/>
      <c r="AM81" s="133" t="str">
        <f t="shared" si="82"/>
        <v/>
      </c>
      <c r="AN81" s="134" t="str">
        <f t="shared" si="83"/>
        <v/>
      </c>
      <c r="AO81" s="134" t="str">
        <f t="shared" si="84"/>
        <v/>
      </c>
      <c r="AP81" s="135">
        <f t="shared" si="85"/>
        <v>0</v>
      </c>
      <c r="AQ81" s="137" t="str">
        <f t="shared" si="86"/>
        <v/>
      </c>
      <c r="AR81" s="137"/>
    </row>
    <row r="82" spans="1:44">
      <c r="A82" s="2"/>
      <c r="B82" s="3"/>
      <c r="C82" s="3"/>
      <c r="D82" s="4"/>
      <c r="E82" s="133" t="str">
        <f t="shared" si="58"/>
        <v/>
      </c>
      <c r="F82" s="4"/>
      <c r="G82" s="133" t="str">
        <f t="shared" si="59"/>
        <v/>
      </c>
      <c r="H82" s="4"/>
      <c r="I82" s="133" t="str">
        <f t="shared" si="60"/>
        <v/>
      </c>
      <c r="J82" s="4"/>
      <c r="K82" s="133" t="str">
        <f t="shared" si="61"/>
        <v/>
      </c>
      <c r="L82" s="134" t="str">
        <f t="shared" si="62"/>
        <v/>
      </c>
      <c r="M82" s="134" t="str">
        <f t="shared" si="63"/>
        <v/>
      </c>
      <c r="N82" s="4"/>
      <c r="O82" s="133" t="str">
        <f t="shared" si="64"/>
        <v/>
      </c>
      <c r="P82" s="134" t="str">
        <f t="shared" si="65"/>
        <v/>
      </c>
      <c r="Q82" s="134" t="str">
        <f t="shared" si="66"/>
        <v/>
      </c>
      <c r="R82" s="4"/>
      <c r="S82" s="133" t="str">
        <f t="shared" si="67"/>
        <v/>
      </c>
      <c r="T82" s="134" t="str">
        <f t="shared" si="68"/>
        <v/>
      </c>
      <c r="U82" s="134" t="str">
        <f t="shared" si="69"/>
        <v/>
      </c>
      <c r="V82" s="4"/>
      <c r="W82" s="133" t="str">
        <f t="shared" si="70"/>
        <v/>
      </c>
      <c r="X82" s="134" t="str">
        <f t="shared" si="71"/>
        <v/>
      </c>
      <c r="Y82" s="134" t="str">
        <f t="shared" si="72"/>
        <v/>
      </c>
      <c r="Z82" s="4"/>
      <c r="AA82" s="133" t="str">
        <f t="shared" si="73"/>
        <v/>
      </c>
      <c r="AB82" s="134" t="str">
        <f t="shared" si="74"/>
        <v/>
      </c>
      <c r="AC82" s="134" t="str">
        <f t="shared" si="75"/>
        <v/>
      </c>
      <c r="AD82" s="4"/>
      <c r="AE82" s="133" t="str">
        <f t="shared" si="76"/>
        <v/>
      </c>
      <c r="AF82" s="134" t="str">
        <f t="shared" si="77"/>
        <v/>
      </c>
      <c r="AG82" s="134" t="str">
        <f t="shared" si="78"/>
        <v/>
      </c>
      <c r="AH82" s="4"/>
      <c r="AI82" s="133" t="str">
        <f t="shared" si="79"/>
        <v/>
      </c>
      <c r="AJ82" s="134" t="str">
        <f t="shared" si="80"/>
        <v/>
      </c>
      <c r="AK82" s="134" t="str">
        <f t="shared" si="81"/>
        <v/>
      </c>
      <c r="AL82" s="4"/>
      <c r="AM82" s="133" t="str">
        <f t="shared" si="82"/>
        <v/>
      </c>
      <c r="AN82" s="134" t="str">
        <f t="shared" si="83"/>
        <v/>
      </c>
      <c r="AO82" s="134" t="str">
        <f t="shared" si="84"/>
        <v/>
      </c>
      <c r="AP82" s="135">
        <f t="shared" si="85"/>
        <v>0</v>
      </c>
      <c r="AQ82" s="137" t="str">
        <f t="shared" si="86"/>
        <v/>
      </c>
      <c r="AR82" s="137"/>
    </row>
    <row r="83" spans="1:44">
      <c r="A83" s="2"/>
      <c r="B83" s="3"/>
      <c r="C83" s="3"/>
      <c r="D83" s="4"/>
      <c r="E83" s="133" t="str">
        <f t="shared" si="58"/>
        <v/>
      </c>
      <c r="F83" s="4"/>
      <c r="G83" s="133" t="str">
        <f t="shared" si="59"/>
        <v/>
      </c>
      <c r="H83" s="4"/>
      <c r="I83" s="133" t="str">
        <f t="shared" si="60"/>
        <v/>
      </c>
      <c r="J83" s="4"/>
      <c r="K83" s="133" t="str">
        <f t="shared" si="61"/>
        <v/>
      </c>
      <c r="L83" s="134" t="str">
        <f t="shared" si="62"/>
        <v/>
      </c>
      <c r="M83" s="134" t="str">
        <f t="shared" si="63"/>
        <v/>
      </c>
      <c r="N83" s="4"/>
      <c r="O83" s="133" t="str">
        <f t="shared" si="64"/>
        <v/>
      </c>
      <c r="P83" s="134" t="str">
        <f t="shared" si="65"/>
        <v/>
      </c>
      <c r="Q83" s="134" t="str">
        <f t="shared" si="66"/>
        <v/>
      </c>
      <c r="R83" s="4"/>
      <c r="S83" s="133" t="str">
        <f t="shared" si="67"/>
        <v/>
      </c>
      <c r="T83" s="134" t="str">
        <f t="shared" si="68"/>
        <v/>
      </c>
      <c r="U83" s="134" t="str">
        <f t="shared" si="69"/>
        <v/>
      </c>
      <c r="V83" s="4"/>
      <c r="W83" s="133" t="str">
        <f t="shared" si="70"/>
        <v/>
      </c>
      <c r="X83" s="134" t="str">
        <f t="shared" si="71"/>
        <v/>
      </c>
      <c r="Y83" s="134" t="str">
        <f t="shared" si="72"/>
        <v/>
      </c>
      <c r="Z83" s="4"/>
      <c r="AA83" s="133" t="str">
        <f t="shared" si="73"/>
        <v/>
      </c>
      <c r="AB83" s="134" t="str">
        <f t="shared" si="74"/>
        <v/>
      </c>
      <c r="AC83" s="134" t="str">
        <f t="shared" si="75"/>
        <v/>
      </c>
      <c r="AD83" s="4"/>
      <c r="AE83" s="133" t="str">
        <f t="shared" si="76"/>
        <v/>
      </c>
      <c r="AF83" s="134" t="str">
        <f t="shared" si="77"/>
        <v/>
      </c>
      <c r="AG83" s="134" t="str">
        <f t="shared" si="78"/>
        <v/>
      </c>
      <c r="AH83" s="4"/>
      <c r="AI83" s="133" t="str">
        <f t="shared" si="79"/>
        <v/>
      </c>
      <c r="AJ83" s="134" t="str">
        <f t="shared" si="80"/>
        <v/>
      </c>
      <c r="AK83" s="134" t="str">
        <f t="shared" si="81"/>
        <v/>
      </c>
      <c r="AL83" s="4"/>
      <c r="AM83" s="133" t="str">
        <f t="shared" si="82"/>
        <v/>
      </c>
      <c r="AN83" s="134" t="str">
        <f t="shared" si="83"/>
        <v/>
      </c>
      <c r="AO83" s="134" t="str">
        <f t="shared" si="84"/>
        <v/>
      </c>
      <c r="AP83" s="135">
        <f t="shared" si="85"/>
        <v>0</v>
      </c>
      <c r="AQ83" s="137" t="str">
        <f t="shared" si="86"/>
        <v/>
      </c>
      <c r="AR83" s="137"/>
    </row>
    <row r="84" spans="1:44">
      <c r="A84" s="2"/>
      <c r="B84" s="3"/>
      <c r="C84" s="3"/>
      <c r="D84" s="4"/>
      <c r="E84" s="133" t="str">
        <f t="shared" si="58"/>
        <v/>
      </c>
      <c r="F84" s="4"/>
      <c r="G84" s="133" t="str">
        <f t="shared" si="59"/>
        <v/>
      </c>
      <c r="H84" s="4"/>
      <c r="I84" s="133" t="str">
        <f t="shared" si="60"/>
        <v/>
      </c>
      <c r="J84" s="4"/>
      <c r="K84" s="133" t="str">
        <f t="shared" si="61"/>
        <v/>
      </c>
      <c r="L84" s="134" t="str">
        <f t="shared" si="62"/>
        <v/>
      </c>
      <c r="M84" s="134" t="str">
        <f t="shared" si="63"/>
        <v/>
      </c>
      <c r="N84" s="4"/>
      <c r="O84" s="133" t="str">
        <f t="shared" si="64"/>
        <v/>
      </c>
      <c r="P84" s="134" t="str">
        <f t="shared" si="65"/>
        <v/>
      </c>
      <c r="Q84" s="134" t="str">
        <f t="shared" si="66"/>
        <v/>
      </c>
      <c r="R84" s="4"/>
      <c r="S84" s="133" t="str">
        <f t="shared" si="67"/>
        <v/>
      </c>
      <c r="T84" s="134" t="str">
        <f t="shared" si="68"/>
        <v/>
      </c>
      <c r="U84" s="134" t="str">
        <f t="shared" si="69"/>
        <v/>
      </c>
      <c r="V84" s="4"/>
      <c r="W84" s="133" t="str">
        <f t="shared" si="70"/>
        <v/>
      </c>
      <c r="X84" s="134" t="str">
        <f t="shared" si="71"/>
        <v/>
      </c>
      <c r="Y84" s="134" t="str">
        <f t="shared" si="72"/>
        <v/>
      </c>
      <c r="Z84" s="4"/>
      <c r="AA84" s="133" t="str">
        <f t="shared" si="73"/>
        <v/>
      </c>
      <c r="AB84" s="134" t="str">
        <f t="shared" si="74"/>
        <v/>
      </c>
      <c r="AC84" s="134" t="str">
        <f t="shared" si="75"/>
        <v/>
      </c>
      <c r="AD84" s="4"/>
      <c r="AE84" s="133" t="str">
        <f t="shared" si="76"/>
        <v/>
      </c>
      <c r="AF84" s="134" t="str">
        <f t="shared" si="77"/>
        <v/>
      </c>
      <c r="AG84" s="134" t="str">
        <f t="shared" si="78"/>
        <v/>
      </c>
      <c r="AH84" s="4"/>
      <c r="AI84" s="133" t="str">
        <f t="shared" si="79"/>
        <v/>
      </c>
      <c r="AJ84" s="134" t="str">
        <f t="shared" si="80"/>
        <v/>
      </c>
      <c r="AK84" s="134" t="str">
        <f t="shared" si="81"/>
        <v/>
      </c>
      <c r="AL84" s="4"/>
      <c r="AM84" s="133" t="str">
        <f t="shared" si="82"/>
        <v/>
      </c>
      <c r="AN84" s="134" t="str">
        <f t="shared" si="83"/>
        <v/>
      </c>
      <c r="AO84" s="134" t="str">
        <f t="shared" si="84"/>
        <v/>
      </c>
      <c r="AP84" s="135">
        <f t="shared" si="85"/>
        <v>0</v>
      </c>
      <c r="AQ84" s="137" t="str">
        <f t="shared" si="86"/>
        <v/>
      </c>
      <c r="AR84" s="137"/>
    </row>
    <row r="85" spans="1:44">
      <c r="A85" s="2"/>
      <c r="B85" s="3"/>
      <c r="C85" s="3"/>
      <c r="D85" s="4"/>
      <c r="E85" s="133" t="str">
        <f t="shared" si="58"/>
        <v/>
      </c>
      <c r="F85" s="4"/>
      <c r="G85" s="133" t="str">
        <f t="shared" si="59"/>
        <v/>
      </c>
      <c r="H85" s="4"/>
      <c r="I85" s="133" t="str">
        <f t="shared" si="60"/>
        <v/>
      </c>
      <c r="J85" s="4"/>
      <c r="K85" s="133" t="str">
        <f t="shared" si="61"/>
        <v/>
      </c>
      <c r="L85" s="134" t="str">
        <f t="shared" si="62"/>
        <v/>
      </c>
      <c r="M85" s="134" t="str">
        <f t="shared" si="63"/>
        <v/>
      </c>
      <c r="N85" s="4"/>
      <c r="O85" s="133" t="str">
        <f t="shared" si="64"/>
        <v/>
      </c>
      <c r="P85" s="134" t="str">
        <f t="shared" si="65"/>
        <v/>
      </c>
      <c r="Q85" s="134" t="str">
        <f t="shared" si="66"/>
        <v/>
      </c>
      <c r="R85" s="4"/>
      <c r="S85" s="133" t="str">
        <f t="shared" si="67"/>
        <v/>
      </c>
      <c r="T85" s="134" t="str">
        <f t="shared" si="68"/>
        <v/>
      </c>
      <c r="U85" s="134" t="str">
        <f t="shared" si="69"/>
        <v/>
      </c>
      <c r="V85" s="4"/>
      <c r="W85" s="133" t="str">
        <f t="shared" si="70"/>
        <v/>
      </c>
      <c r="X85" s="134" t="str">
        <f t="shared" si="71"/>
        <v/>
      </c>
      <c r="Y85" s="134" t="str">
        <f t="shared" si="72"/>
        <v/>
      </c>
      <c r="Z85" s="4"/>
      <c r="AA85" s="133" t="str">
        <f t="shared" si="73"/>
        <v/>
      </c>
      <c r="AB85" s="134" t="str">
        <f t="shared" si="74"/>
        <v/>
      </c>
      <c r="AC85" s="134" t="str">
        <f t="shared" si="75"/>
        <v/>
      </c>
      <c r="AD85" s="4"/>
      <c r="AE85" s="133" t="str">
        <f t="shared" si="76"/>
        <v/>
      </c>
      <c r="AF85" s="134" t="str">
        <f t="shared" si="77"/>
        <v/>
      </c>
      <c r="AG85" s="134" t="str">
        <f t="shared" si="78"/>
        <v/>
      </c>
      <c r="AH85" s="4"/>
      <c r="AI85" s="133" t="str">
        <f t="shared" si="79"/>
        <v/>
      </c>
      <c r="AJ85" s="134" t="str">
        <f t="shared" si="80"/>
        <v/>
      </c>
      <c r="AK85" s="134" t="str">
        <f t="shared" si="81"/>
        <v/>
      </c>
      <c r="AL85" s="4"/>
      <c r="AM85" s="133" t="str">
        <f t="shared" si="82"/>
        <v/>
      </c>
      <c r="AN85" s="134" t="str">
        <f t="shared" si="83"/>
        <v/>
      </c>
      <c r="AO85" s="134" t="str">
        <f t="shared" si="84"/>
        <v/>
      </c>
      <c r="AP85" s="135">
        <f t="shared" si="85"/>
        <v>0</v>
      </c>
      <c r="AQ85" s="137" t="str">
        <f t="shared" si="86"/>
        <v/>
      </c>
      <c r="AR85" s="137"/>
    </row>
    <row r="86" spans="1:44">
      <c r="A86" s="2"/>
      <c r="B86" s="3"/>
      <c r="C86" s="3"/>
      <c r="D86" s="4"/>
      <c r="E86" s="133" t="str">
        <f t="shared" si="58"/>
        <v/>
      </c>
      <c r="F86" s="4"/>
      <c r="G86" s="133" t="str">
        <f t="shared" si="59"/>
        <v/>
      </c>
      <c r="H86" s="4"/>
      <c r="I86" s="133" t="str">
        <f t="shared" si="60"/>
        <v/>
      </c>
      <c r="J86" s="4"/>
      <c r="K86" s="133" t="str">
        <f t="shared" si="61"/>
        <v/>
      </c>
      <c r="L86" s="134" t="str">
        <f t="shared" si="62"/>
        <v/>
      </c>
      <c r="M86" s="134" t="str">
        <f t="shared" si="63"/>
        <v/>
      </c>
      <c r="N86" s="4"/>
      <c r="O86" s="133" t="str">
        <f t="shared" si="64"/>
        <v/>
      </c>
      <c r="P86" s="134" t="str">
        <f t="shared" si="65"/>
        <v/>
      </c>
      <c r="Q86" s="134" t="str">
        <f t="shared" si="66"/>
        <v/>
      </c>
      <c r="R86" s="4"/>
      <c r="S86" s="133" t="str">
        <f t="shared" si="67"/>
        <v/>
      </c>
      <c r="T86" s="134" t="str">
        <f t="shared" si="68"/>
        <v/>
      </c>
      <c r="U86" s="134" t="str">
        <f t="shared" si="69"/>
        <v/>
      </c>
      <c r="V86" s="4"/>
      <c r="W86" s="133" t="str">
        <f t="shared" si="70"/>
        <v/>
      </c>
      <c r="X86" s="134" t="str">
        <f t="shared" si="71"/>
        <v/>
      </c>
      <c r="Y86" s="134" t="str">
        <f t="shared" si="72"/>
        <v/>
      </c>
      <c r="Z86" s="4"/>
      <c r="AA86" s="133" t="str">
        <f t="shared" si="73"/>
        <v/>
      </c>
      <c r="AB86" s="134" t="str">
        <f t="shared" si="74"/>
        <v/>
      </c>
      <c r="AC86" s="134" t="str">
        <f t="shared" si="75"/>
        <v/>
      </c>
      <c r="AD86" s="4"/>
      <c r="AE86" s="133" t="str">
        <f t="shared" si="76"/>
        <v/>
      </c>
      <c r="AF86" s="134" t="str">
        <f t="shared" si="77"/>
        <v/>
      </c>
      <c r="AG86" s="134" t="str">
        <f t="shared" si="78"/>
        <v/>
      </c>
      <c r="AH86" s="4"/>
      <c r="AI86" s="133" t="str">
        <f t="shared" si="79"/>
        <v/>
      </c>
      <c r="AJ86" s="134" t="str">
        <f t="shared" si="80"/>
        <v/>
      </c>
      <c r="AK86" s="134" t="str">
        <f t="shared" si="81"/>
        <v/>
      </c>
      <c r="AL86" s="4"/>
      <c r="AM86" s="133" t="str">
        <f t="shared" si="82"/>
        <v/>
      </c>
      <c r="AN86" s="134" t="str">
        <f t="shared" si="83"/>
        <v/>
      </c>
      <c r="AO86" s="134" t="str">
        <f t="shared" si="84"/>
        <v/>
      </c>
      <c r="AP86" s="135">
        <f t="shared" si="85"/>
        <v>0</v>
      </c>
      <c r="AQ86" s="137" t="str">
        <f t="shared" si="86"/>
        <v/>
      </c>
      <c r="AR86" s="137"/>
    </row>
    <row r="87" spans="1:44">
      <c r="A87" s="2"/>
      <c r="B87" s="3"/>
      <c r="C87" s="3"/>
      <c r="D87" s="4"/>
      <c r="E87" s="133" t="str">
        <f t="shared" si="58"/>
        <v/>
      </c>
      <c r="F87" s="4"/>
      <c r="G87" s="133" t="str">
        <f t="shared" si="59"/>
        <v/>
      </c>
      <c r="H87" s="4"/>
      <c r="I87" s="133" t="str">
        <f t="shared" si="60"/>
        <v/>
      </c>
      <c r="J87" s="4"/>
      <c r="K87" s="133" t="str">
        <f t="shared" si="61"/>
        <v/>
      </c>
      <c r="L87" s="134" t="str">
        <f t="shared" si="62"/>
        <v/>
      </c>
      <c r="M87" s="134" t="str">
        <f t="shared" si="63"/>
        <v/>
      </c>
      <c r="N87" s="4"/>
      <c r="O87" s="133" t="str">
        <f t="shared" si="64"/>
        <v/>
      </c>
      <c r="P87" s="134" t="str">
        <f t="shared" si="65"/>
        <v/>
      </c>
      <c r="Q87" s="134" t="str">
        <f t="shared" si="66"/>
        <v/>
      </c>
      <c r="R87" s="4"/>
      <c r="S87" s="133" t="str">
        <f t="shared" si="67"/>
        <v/>
      </c>
      <c r="T87" s="134" t="str">
        <f t="shared" si="68"/>
        <v/>
      </c>
      <c r="U87" s="134" t="str">
        <f t="shared" si="69"/>
        <v/>
      </c>
      <c r="V87" s="4"/>
      <c r="W87" s="133" t="str">
        <f t="shared" si="70"/>
        <v/>
      </c>
      <c r="X87" s="134" t="str">
        <f t="shared" si="71"/>
        <v/>
      </c>
      <c r="Y87" s="134" t="str">
        <f t="shared" si="72"/>
        <v/>
      </c>
      <c r="Z87" s="4"/>
      <c r="AA87" s="133" t="str">
        <f t="shared" si="73"/>
        <v/>
      </c>
      <c r="AB87" s="134" t="str">
        <f t="shared" si="74"/>
        <v/>
      </c>
      <c r="AC87" s="134" t="str">
        <f t="shared" si="75"/>
        <v/>
      </c>
      <c r="AD87" s="4"/>
      <c r="AE87" s="133" t="str">
        <f t="shared" si="76"/>
        <v/>
      </c>
      <c r="AF87" s="134" t="str">
        <f t="shared" si="77"/>
        <v/>
      </c>
      <c r="AG87" s="134" t="str">
        <f t="shared" si="78"/>
        <v/>
      </c>
      <c r="AH87" s="4"/>
      <c r="AI87" s="133" t="str">
        <f t="shared" si="79"/>
        <v/>
      </c>
      <c r="AJ87" s="134" t="str">
        <f t="shared" si="80"/>
        <v/>
      </c>
      <c r="AK87" s="134" t="str">
        <f t="shared" si="81"/>
        <v/>
      </c>
      <c r="AL87" s="4"/>
      <c r="AM87" s="133" t="str">
        <f t="shared" si="82"/>
        <v/>
      </c>
      <c r="AN87" s="134" t="str">
        <f t="shared" si="83"/>
        <v/>
      </c>
      <c r="AO87" s="134" t="str">
        <f t="shared" si="84"/>
        <v/>
      </c>
      <c r="AP87" s="135">
        <f t="shared" si="85"/>
        <v>0</v>
      </c>
      <c r="AQ87" s="137" t="str">
        <f t="shared" si="86"/>
        <v/>
      </c>
      <c r="AR87" s="137"/>
    </row>
    <row r="88" spans="1:44">
      <c r="A88" s="2"/>
      <c r="B88" s="3"/>
      <c r="C88" s="3"/>
      <c r="D88" s="4"/>
      <c r="E88" s="133" t="str">
        <f t="shared" si="58"/>
        <v/>
      </c>
      <c r="F88" s="4"/>
      <c r="G88" s="133" t="str">
        <f t="shared" si="59"/>
        <v/>
      </c>
      <c r="H88" s="4"/>
      <c r="I88" s="133" t="str">
        <f t="shared" si="60"/>
        <v/>
      </c>
      <c r="J88" s="4"/>
      <c r="K88" s="133" t="str">
        <f t="shared" si="61"/>
        <v/>
      </c>
      <c r="L88" s="134" t="str">
        <f t="shared" si="62"/>
        <v/>
      </c>
      <c r="M88" s="134" t="str">
        <f t="shared" si="63"/>
        <v/>
      </c>
      <c r="N88" s="4"/>
      <c r="O88" s="133" t="str">
        <f t="shared" si="64"/>
        <v/>
      </c>
      <c r="P88" s="134" t="str">
        <f t="shared" si="65"/>
        <v/>
      </c>
      <c r="Q88" s="134" t="str">
        <f t="shared" si="66"/>
        <v/>
      </c>
      <c r="R88" s="4"/>
      <c r="S88" s="133" t="str">
        <f t="shared" si="67"/>
        <v/>
      </c>
      <c r="T88" s="134" t="str">
        <f t="shared" si="68"/>
        <v/>
      </c>
      <c r="U88" s="134" t="str">
        <f t="shared" si="69"/>
        <v/>
      </c>
      <c r="V88" s="4"/>
      <c r="W88" s="133" t="str">
        <f t="shared" si="70"/>
        <v/>
      </c>
      <c r="X88" s="134" t="str">
        <f t="shared" si="71"/>
        <v/>
      </c>
      <c r="Y88" s="134" t="str">
        <f t="shared" si="72"/>
        <v/>
      </c>
      <c r="Z88" s="4"/>
      <c r="AA88" s="133" t="str">
        <f t="shared" si="73"/>
        <v/>
      </c>
      <c r="AB88" s="134" t="str">
        <f t="shared" si="74"/>
        <v/>
      </c>
      <c r="AC88" s="134" t="str">
        <f t="shared" si="75"/>
        <v/>
      </c>
      <c r="AD88" s="4"/>
      <c r="AE88" s="133" t="str">
        <f t="shared" si="76"/>
        <v/>
      </c>
      <c r="AF88" s="134" t="str">
        <f t="shared" si="77"/>
        <v/>
      </c>
      <c r="AG88" s="134" t="str">
        <f t="shared" si="78"/>
        <v/>
      </c>
      <c r="AH88" s="4"/>
      <c r="AI88" s="133" t="str">
        <f t="shared" si="79"/>
        <v/>
      </c>
      <c r="AJ88" s="134" t="str">
        <f t="shared" si="80"/>
        <v/>
      </c>
      <c r="AK88" s="134" t="str">
        <f t="shared" si="81"/>
        <v/>
      </c>
      <c r="AL88" s="4"/>
      <c r="AM88" s="133" t="str">
        <f t="shared" si="82"/>
        <v/>
      </c>
      <c r="AN88" s="134" t="str">
        <f t="shared" si="83"/>
        <v/>
      </c>
      <c r="AO88" s="134" t="str">
        <f t="shared" si="84"/>
        <v/>
      </c>
      <c r="AP88" s="135">
        <f t="shared" si="85"/>
        <v>0</v>
      </c>
      <c r="AQ88" s="137" t="str">
        <f t="shared" si="86"/>
        <v/>
      </c>
      <c r="AR88" s="137"/>
    </row>
    <row r="89" spans="1:44">
      <c r="A89" s="2"/>
      <c r="B89" s="3"/>
      <c r="C89" s="3"/>
      <c r="D89" s="4"/>
      <c r="E89" s="133" t="str">
        <f t="shared" si="58"/>
        <v/>
      </c>
      <c r="F89" s="4"/>
      <c r="G89" s="133" t="str">
        <f t="shared" si="59"/>
        <v/>
      </c>
      <c r="H89" s="4"/>
      <c r="I89" s="133" t="str">
        <f t="shared" si="60"/>
        <v/>
      </c>
      <c r="J89" s="4"/>
      <c r="K89" s="133" t="str">
        <f t="shared" si="61"/>
        <v/>
      </c>
      <c r="L89" s="134" t="str">
        <f t="shared" si="62"/>
        <v/>
      </c>
      <c r="M89" s="134" t="str">
        <f t="shared" si="63"/>
        <v/>
      </c>
      <c r="N89" s="4"/>
      <c r="O89" s="133" t="str">
        <f t="shared" si="64"/>
        <v/>
      </c>
      <c r="P89" s="134" t="str">
        <f t="shared" si="65"/>
        <v/>
      </c>
      <c r="Q89" s="134" t="str">
        <f t="shared" si="66"/>
        <v/>
      </c>
      <c r="R89" s="4"/>
      <c r="S89" s="133" t="str">
        <f t="shared" si="67"/>
        <v/>
      </c>
      <c r="T89" s="134" t="str">
        <f t="shared" si="68"/>
        <v/>
      </c>
      <c r="U89" s="134" t="str">
        <f t="shared" si="69"/>
        <v/>
      </c>
      <c r="V89" s="4"/>
      <c r="W89" s="133" t="str">
        <f t="shared" si="70"/>
        <v/>
      </c>
      <c r="X89" s="134" t="str">
        <f t="shared" si="71"/>
        <v/>
      </c>
      <c r="Y89" s="134" t="str">
        <f t="shared" si="72"/>
        <v/>
      </c>
      <c r="Z89" s="4"/>
      <c r="AA89" s="133" t="str">
        <f t="shared" si="73"/>
        <v/>
      </c>
      <c r="AB89" s="134" t="str">
        <f t="shared" si="74"/>
        <v/>
      </c>
      <c r="AC89" s="134" t="str">
        <f t="shared" si="75"/>
        <v/>
      </c>
      <c r="AD89" s="4"/>
      <c r="AE89" s="133" t="str">
        <f t="shared" si="76"/>
        <v/>
      </c>
      <c r="AF89" s="134" t="str">
        <f t="shared" si="77"/>
        <v/>
      </c>
      <c r="AG89" s="134" t="str">
        <f t="shared" si="78"/>
        <v/>
      </c>
      <c r="AH89" s="4"/>
      <c r="AI89" s="133" t="str">
        <f t="shared" si="79"/>
        <v/>
      </c>
      <c r="AJ89" s="134" t="str">
        <f t="shared" si="80"/>
        <v/>
      </c>
      <c r="AK89" s="134" t="str">
        <f t="shared" si="81"/>
        <v/>
      </c>
      <c r="AL89" s="4"/>
      <c r="AM89" s="133" t="str">
        <f t="shared" si="82"/>
        <v/>
      </c>
      <c r="AN89" s="134" t="str">
        <f t="shared" si="83"/>
        <v/>
      </c>
      <c r="AO89" s="134" t="str">
        <f t="shared" si="84"/>
        <v/>
      </c>
      <c r="AP89" s="135">
        <f t="shared" si="85"/>
        <v>0</v>
      </c>
      <c r="AQ89" s="137" t="str">
        <f t="shared" si="86"/>
        <v/>
      </c>
      <c r="AR89" s="137"/>
    </row>
    <row r="90" spans="1:44">
      <c r="A90" s="2"/>
      <c r="B90" s="3"/>
      <c r="C90" s="3"/>
      <c r="D90" s="4"/>
      <c r="E90" s="133" t="str">
        <f t="shared" si="58"/>
        <v/>
      </c>
      <c r="F90" s="4"/>
      <c r="G90" s="133" t="str">
        <f t="shared" si="59"/>
        <v/>
      </c>
      <c r="H90" s="4"/>
      <c r="I90" s="133" t="str">
        <f t="shared" si="60"/>
        <v/>
      </c>
      <c r="J90" s="4"/>
      <c r="K90" s="133" t="str">
        <f t="shared" si="61"/>
        <v/>
      </c>
      <c r="L90" s="134" t="str">
        <f t="shared" si="62"/>
        <v/>
      </c>
      <c r="M90" s="134" t="str">
        <f t="shared" si="63"/>
        <v/>
      </c>
      <c r="N90" s="4"/>
      <c r="O90" s="133" t="str">
        <f t="shared" si="64"/>
        <v/>
      </c>
      <c r="P90" s="134" t="str">
        <f t="shared" si="65"/>
        <v/>
      </c>
      <c r="Q90" s="134" t="str">
        <f t="shared" si="66"/>
        <v/>
      </c>
      <c r="R90" s="4"/>
      <c r="S90" s="133" t="str">
        <f t="shared" si="67"/>
        <v/>
      </c>
      <c r="T90" s="134" t="str">
        <f t="shared" si="68"/>
        <v/>
      </c>
      <c r="U90" s="134" t="str">
        <f t="shared" si="69"/>
        <v/>
      </c>
      <c r="V90" s="4"/>
      <c r="W90" s="133" t="str">
        <f t="shared" si="70"/>
        <v/>
      </c>
      <c r="X90" s="134" t="str">
        <f t="shared" si="71"/>
        <v/>
      </c>
      <c r="Y90" s="134" t="str">
        <f t="shared" si="72"/>
        <v/>
      </c>
      <c r="Z90" s="4"/>
      <c r="AA90" s="133" t="str">
        <f t="shared" si="73"/>
        <v/>
      </c>
      <c r="AB90" s="134" t="str">
        <f t="shared" si="74"/>
        <v/>
      </c>
      <c r="AC90" s="134" t="str">
        <f t="shared" si="75"/>
        <v/>
      </c>
      <c r="AD90" s="4"/>
      <c r="AE90" s="133" t="str">
        <f t="shared" si="76"/>
        <v/>
      </c>
      <c r="AF90" s="134" t="str">
        <f t="shared" si="77"/>
        <v/>
      </c>
      <c r="AG90" s="134" t="str">
        <f t="shared" si="78"/>
        <v/>
      </c>
      <c r="AH90" s="4"/>
      <c r="AI90" s="133" t="str">
        <f t="shared" si="79"/>
        <v/>
      </c>
      <c r="AJ90" s="134" t="str">
        <f t="shared" si="80"/>
        <v/>
      </c>
      <c r="AK90" s="134" t="str">
        <f t="shared" si="81"/>
        <v/>
      </c>
      <c r="AL90" s="4"/>
      <c r="AM90" s="133" t="str">
        <f t="shared" si="82"/>
        <v/>
      </c>
      <c r="AN90" s="134" t="str">
        <f t="shared" si="83"/>
        <v/>
      </c>
      <c r="AO90" s="134" t="str">
        <f t="shared" si="84"/>
        <v/>
      </c>
      <c r="AP90" s="135">
        <f t="shared" si="85"/>
        <v>0</v>
      </c>
      <c r="AQ90" s="137" t="str">
        <f t="shared" si="86"/>
        <v/>
      </c>
      <c r="AR90" s="137"/>
    </row>
    <row r="91" spans="1:44">
      <c r="A91" s="2"/>
      <c r="B91" s="3"/>
      <c r="C91" s="3"/>
      <c r="D91" s="4"/>
      <c r="E91" s="133" t="str">
        <f t="shared" si="58"/>
        <v/>
      </c>
      <c r="F91" s="4"/>
      <c r="G91" s="133" t="str">
        <f t="shared" si="59"/>
        <v/>
      </c>
      <c r="H91" s="4"/>
      <c r="I91" s="133" t="str">
        <f t="shared" si="60"/>
        <v/>
      </c>
      <c r="J91" s="4"/>
      <c r="K91" s="133" t="str">
        <f t="shared" si="61"/>
        <v/>
      </c>
      <c r="L91" s="134" t="str">
        <f t="shared" si="62"/>
        <v/>
      </c>
      <c r="M91" s="134" t="str">
        <f t="shared" si="63"/>
        <v/>
      </c>
      <c r="N91" s="4"/>
      <c r="O91" s="133" t="str">
        <f t="shared" si="64"/>
        <v/>
      </c>
      <c r="P91" s="134" t="str">
        <f t="shared" si="65"/>
        <v/>
      </c>
      <c r="Q91" s="134" t="str">
        <f t="shared" si="66"/>
        <v/>
      </c>
      <c r="R91" s="4"/>
      <c r="S91" s="133" t="str">
        <f t="shared" si="67"/>
        <v/>
      </c>
      <c r="T91" s="134" t="str">
        <f t="shared" si="68"/>
        <v/>
      </c>
      <c r="U91" s="134" t="str">
        <f t="shared" si="69"/>
        <v/>
      </c>
      <c r="V91" s="4"/>
      <c r="W91" s="133" t="str">
        <f t="shared" si="70"/>
        <v/>
      </c>
      <c r="X91" s="134" t="str">
        <f t="shared" si="71"/>
        <v/>
      </c>
      <c r="Y91" s="134" t="str">
        <f t="shared" si="72"/>
        <v/>
      </c>
      <c r="Z91" s="4"/>
      <c r="AA91" s="133" t="str">
        <f t="shared" si="73"/>
        <v/>
      </c>
      <c r="AB91" s="134" t="str">
        <f t="shared" si="74"/>
        <v/>
      </c>
      <c r="AC91" s="134" t="str">
        <f t="shared" si="75"/>
        <v/>
      </c>
      <c r="AD91" s="4"/>
      <c r="AE91" s="133" t="str">
        <f t="shared" si="76"/>
        <v/>
      </c>
      <c r="AF91" s="134" t="str">
        <f t="shared" si="77"/>
        <v/>
      </c>
      <c r="AG91" s="134" t="str">
        <f t="shared" si="78"/>
        <v/>
      </c>
      <c r="AH91" s="4"/>
      <c r="AI91" s="133" t="str">
        <f t="shared" si="79"/>
        <v/>
      </c>
      <c r="AJ91" s="134" t="str">
        <f t="shared" si="80"/>
        <v/>
      </c>
      <c r="AK91" s="134" t="str">
        <f t="shared" si="81"/>
        <v/>
      </c>
      <c r="AL91" s="4"/>
      <c r="AM91" s="133" t="str">
        <f t="shared" si="82"/>
        <v/>
      </c>
      <c r="AN91" s="134" t="str">
        <f t="shared" si="83"/>
        <v/>
      </c>
      <c r="AO91" s="134" t="str">
        <f t="shared" si="84"/>
        <v/>
      </c>
      <c r="AP91" s="135">
        <f t="shared" si="85"/>
        <v>0</v>
      </c>
      <c r="AQ91" s="137" t="str">
        <f t="shared" si="86"/>
        <v/>
      </c>
      <c r="AR91" s="137"/>
    </row>
    <row r="92" spans="1:44">
      <c r="A92" s="2"/>
      <c r="B92" s="3"/>
      <c r="C92" s="3"/>
      <c r="D92" s="4"/>
      <c r="E92" s="133" t="str">
        <f t="shared" si="58"/>
        <v/>
      </c>
      <c r="F92" s="4"/>
      <c r="G92" s="133" t="str">
        <f t="shared" si="59"/>
        <v/>
      </c>
      <c r="H92" s="4"/>
      <c r="I92" s="133" t="str">
        <f t="shared" si="60"/>
        <v/>
      </c>
      <c r="J92" s="4"/>
      <c r="K92" s="133" t="str">
        <f t="shared" si="61"/>
        <v/>
      </c>
      <c r="L92" s="134" t="str">
        <f t="shared" si="62"/>
        <v/>
      </c>
      <c r="M92" s="134" t="str">
        <f t="shared" si="63"/>
        <v/>
      </c>
      <c r="N92" s="4"/>
      <c r="O92" s="133" t="str">
        <f t="shared" si="64"/>
        <v/>
      </c>
      <c r="P92" s="134" t="str">
        <f t="shared" si="65"/>
        <v/>
      </c>
      <c r="Q92" s="134" t="str">
        <f t="shared" si="66"/>
        <v/>
      </c>
      <c r="R92" s="4"/>
      <c r="S92" s="133" t="str">
        <f t="shared" si="67"/>
        <v/>
      </c>
      <c r="T92" s="134" t="str">
        <f t="shared" si="68"/>
        <v/>
      </c>
      <c r="U92" s="134" t="str">
        <f t="shared" si="69"/>
        <v/>
      </c>
      <c r="V92" s="4"/>
      <c r="W92" s="133" t="str">
        <f t="shared" si="70"/>
        <v/>
      </c>
      <c r="X92" s="134" t="str">
        <f t="shared" si="71"/>
        <v/>
      </c>
      <c r="Y92" s="134" t="str">
        <f t="shared" si="72"/>
        <v/>
      </c>
      <c r="Z92" s="4"/>
      <c r="AA92" s="133" t="str">
        <f t="shared" si="73"/>
        <v/>
      </c>
      <c r="AB92" s="134" t="str">
        <f t="shared" si="74"/>
        <v/>
      </c>
      <c r="AC92" s="134" t="str">
        <f t="shared" si="75"/>
        <v/>
      </c>
      <c r="AD92" s="4"/>
      <c r="AE92" s="133" t="str">
        <f t="shared" si="76"/>
        <v/>
      </c>
      <c r="AF92" s="134" t="str">
        <f t="shared" si="77"/>
        <v/>
      </c>
      <c r="AG92" s="134" t="str">
        <f t="shared" si="78"/>
        <v/>
      </c>
      <c r="AH92" s="4"/>
      <c r="AI92" s="133" t="str">
        <f t="shared" si="79"/>
        <v/>
      </c>
      <c r="AJ92" s="134" t="str">
        <f t="shared" si="80"/>
        <v/>
      </c>
      <c r="AK92" s="134" t="str">
        <f t="shared" si="81"/>
        <v/>
      </c>
      <c r="AL92" s="4"/>
      <c r="AM92" s="133" t="str">
        <f t="shared" si="82"/>
        <v/>
      </c>
      <c r="AN92" s="134" t="str">
        <f t="shared" si="83"/>
        <v/>
      </c>
      <c r="AO92" s="134" t="str">
        <f t="shared" si="84"/>
        <v/>
      </c>
      <c r="AP92" s="135">
        <f t="shared" si="85"/>
        <v>0</v>
      </c>
      <c r="AQ92" s="137" t="str">
        <f t="shared" si="86"/>
        <v/>
      </c>
      <c r="AR92" s="137"/>
    </row>
    <row r="93" spans="1:44">
      <c r="A93" s="2"/>
      <c r="B93" s="3"/>
      <c r="C93" s="3"/>
      <c r="D93" s="4"/>
      <c r="E93" s="133" t="str">
        <f t="shared" si="58"/>
        <v/>
      </c>
      <c r="F93" s="4"/>
      <c r="G93" s="133" t="str">
        <f t="shared" si="59"/>
        <v/>
      </c>
      <c r="H93" s="4"/>
      <c r="I93" s="133" t="str">
        <f t="shared" si="60"/>
        <v/>
      </c>
      <c r="J93" s="4"/>
      <c r="K93" s="133" t="str">
        <f t="shared" si="61"/>
        <v/>
      </c>
      <c r="L93" s="134" t="str">
        <f t="shared" si="62"/>
        <v/>
      </c>
      <c r="M93" s="134" t="str">
        <f t="shared" si="63"/>
        <v/>
      </c>
      <c r="N93" s="4"/>
      <c r="O93" s="133" t="str">
        <f t="shared" si="64"/>
        <v/>
      </c>
      <c r="P93" s="134" t="str">
        <f t="shared" si="65"/>
        <v/>
      </c>
      <c r="Q93" s="134" t="str">
        <f t="shared" si="66"/>
        <v/>
      </c>
      <c r="R93" s="4"/>
      <c r="S93" s="133" t="str">
        <f t="shared" si="67"/>
        <v/>
      </c>
      <c r="T93" s="134" t="str">
        <f t="shared" si="68"/>
        <v/>
      </c>
      <c r="U93" s="134" t="str">
        <f t="shared" si="69"/>
        <v/>
      </c>
      <c r="V93" s="4"/>
      <c r="W93" s="133" t="str">
        <f t="shared" si="70"/>
        <v/>
      </c>
      <c r="X93" s="134" t="str">
        <f t="shared" si="71"/>
        <v/>
      </c>
      <c r="Y93" s="134" t="str">
        <f t="shared" si="72"/>
        <v/>
      </c>
      <c r="Z93" s="4"/>
      <c r="AA93" s="133" t="str">
        <f t="shared" si="73"/>
        <v/>
      </c>
      <c r="AB93" s="134" t="str">
        <f t="shared" si="74"/>
        <v/>
      </c>
      <c r="AC93" s="134" t="str">
        <f t="shared" si="75"/>
        <v/>
      </c>
      <c r="AD93" s="4"/>
      <c r="AE93" s="133" t="str">
        <f t="shared" si="76"/>
        <v/>
      </c>
      <c r="AF93" s="134" t="str">
        <f t="shared" si="77"/>
        <v/>
      </c>
      <c r="AG93" s="134" t="str">
        <f t="shared" si="78"/>
        <v/>
      </c>
      <c r="AH93" s="4"/>
      <c r="AI93" s="133" t="str">
        <f t="shared" si="79"/>
        <v/>
      </c>
      <c r="AJ93" s="134" t="str">
        <f t="shared" si="80"/>
        <v/>
      </c>
      <c r="AK93" s="134" t="str">
        <f t="shared" si="81"/>
        <v/>
      </c>
      <c r="AL93" s="4"/>
      <c r="AM93" s="133" t="str">
        <f t="shared" si="82"/>
        <v/>
      </c>
      <c r="AN93" s="134" t="str">
        <f t="shared" si="83"/>
        <v/>
      </c>
      <c r="AO93" s="134" t="str">
        <f t="shared" si="84"/>
        <v/>
      </c>
      <c r="AP93" s="135">
        <f t="shared" si="85"/>
        <v>0</v>
      </c>
      <c r="AQ93" s="137" t="str">
        <f t="shared" si="86"/>
        <v/>
      </c>
      <c r="AR93" s="137"/>
    </row>
    <row r="94" spans="1:44">
      <c r="A94" s="2"/>
      <c r="B94" s="3"/>
      <c r="C94" s="3"/>
      <c r="D94" s="4"/>
      <c r="E94" s="133" t="str">
        <f t="shared" si="58"/>
        <v/>
      </c>
      <c r="F94" s="4"/>
      <c r="G94" s="133" t="str">
        <f t="shared" si="59"/>
        <v/>
      </c>
      <c r="H94" s="4"/>
      <c r="I94" s="133" t="str">
        <f t="shared" si="60"/>
        <v/>
      </c>
      <c r="J94" s="4"/>
      <c r="K94" s="133" t="str">
        <f t="shared" si="61"/>
        <v/>
      </c>
      <c r="L94" s="134" t="str">
        <f t="shared" si="62"/>
        <v/>
      </c>
      <c r="M94" s="134" t="str">
        <f t="shared" si="63"/>
        <v/>
      </c>
      <c r="N94" s="4"/>
      <c r="O94" s="133" t="str">
        <f t="shared" si="64"/>
        <v/>
      </c>
      <c r="P94" s="134" t="str">
        <f t="shared" si="65"/>
        <v/>
      </c>
      <c r="Q94" s="134" t="str">
        <f t="shared" si="66"/>
        <v/>
      </c>
      <c r="R94" s="4"/>
      <c r="S94" s="133" t="str">
        <f t="shared" si="67"/>
        <v/>
      </c>
      <c r="T94" s="134" t="str">
        <f t="shared" si="68"/>
        <v/>
      </c>
      <c r="U94" s="134" t="str">
        <f t="shared" si="69"/>
        <v/>
      </c>
      <c r="V94" s="4"/>
      <c r="W94" s="133" t="str">
        <f t="shared" si="70"/>
        <v/>
      </c>
      <c r="X94" s="134" t="str">
        <f t="shared" si="71"/>
        <v/>
      </c>
      <c r="Y94" s="134" t="str">
        <f t="shared" si="72"/>
        <v/>
      </c>
      <c r="Z94" s="4"/>
      <c r="AA94" s="133" t="str">
        <f t="shared" si="73"/>
        <v/>
      </c>
      <c r="AB94" s="134" t="str">
        <f t="shared" si="74"/>
        <v/>
      </c>
      <c r="AC94" s="134" t="str">
        <f t="shared" si="75"/>
        <v/>
      </c>
      <c r="AD94" s="4"/>
      <c r="AE94" s="133" t="str">
        <f t="shared" si="76"/>
        <v/>
      </c>
      <c r="AF94" s="134" t="str">
        <f t="shared" si="77"/>
        <v/>
      </c>
      <c r="AG94" s="134" t="str">
        <f t="shared" si="78"/>
        <v/>
      </c>
      <c r="AH94" s="4"/>
      <c r="AI94" s="133" t="str">
        <f t="shared" si="79"/>
        <v/>
      </c>
      <c r="AJ94" s="134" t="str">
        <f t="shared" si="80"/>
        <v/>
      </c>
      <c r="AK94" s="134" t="str">
        <f t="shared" si="81"/>
        <v/>
      </c>
      <c r="AL94" s="4"/>
      <c r="AM94" s="133" t="str">
        <f t="shared" si="82"/>
        <v/>
      </c>
      <c r="AN94" s="134" t="str">
        <f t="shared" si="83"/>
        <v/>
      </c>
      <c r="AO94" s="134" t="str">
        <f t="shared" si="84"/>
        <v/>
      </c>
      <c r="AP94" s="135">
        <f t="shared" si="85"/>
        <v>0</v>
      </c>
      <c r="AQ94" s="137" t="str">
        <f t="shared" si="86"/>
        <v/>
      </c>
      <c r="AR94" s="137"/>
    </row>
    <row r="95" spans="1:44">
      <c r="A95" s="2"/>
      <c r="B95" s="3"/>
      <c r="C95" s="3"/>
      <c r="D95" s="4"/>
      <c r="E95" s="133" t="str">
        <f t="shared" si="58"/>
        <v/>
      </c>
      <c r="F95" s="4"/>
      <c r="G95" s="133" t="str">
        <f t="shared" si="59"/>
        <v/>
      </c>
      <c r="H95" s="4"/>
      <c r="I95" s="133" t="str">
        <f t="shared" si="60"/>
        <v/>
      </c>
      <c r="J95" s="4"/>
      <c r="K95" s="133" t="str">
        <f t="shared" si="61"/>
        <v/>
      </c>
      <c r="L95" s="134" t="str">
        <f t="shared" si="62"/>
        <v/>
      </c>
      <c r="M95" s="134" t="str">
        <f t="shared" si="63"/>
        <v/>
      </c>
      <c r="N95" s="4"/>
      <c r="O95" s="133" t="str">
        <f t="shared" si="64"/>
        <v/>
      </c>
      <c r="P95" s="134" t="str">
        <f t="shared" si="65"/>
        <v/>
      </c>
      <c r="Q95" s="134" t="str">
        <f t="shared" si="66"/>
        <v/>
      </c>
      <c r="R95" s="4"/>
      <c r="S95" s="133" t="str">
        <f t="shared" si="67"/>
        <v/>
      </c>
      <c r="T95" s="134" t="str">
        <f t="shared" si="68"/>
        <v/>
      </c>
      <c r="U95" s="134" t="str">
        <f t="shared" si="69"/>
        <v/>
      </c>
      <c r="V95" s="4"/>
      <c r="W95" s="133" t="str">
        <f t="shared" si="70"/>
        <v/>
      </c>
      <c r="X95" s="134" t="str">
        <f t="shared" si="71"/>
        <v/>
      </c>
      <c r="Y95" s="134" t="str">
        <f t="shared" si="72"/>
        <v/>
      </c>
      <c r="Z95" s="4"/>
      <c r="AA95" s="133" t="str">
        <f t="shared" si="73"/>
        <v/>
      </c>
      <c r="AB95" s="134" t="str">
        <f t="shared" si="74"/>
        <v/>
      </c>
      <c r="AC95" s="134" t="str">
        <f t="shared" si="75"/>
        <v/>
      </c>
      <c r="AD95" s="4"/>
      <c r="AE95" s="133" t="str">
        <f t="shared" si="76"/>
        <v/>
      </c>
      <c r="AF95" s="134" t="str">
        <f t="shared" si="77"/>
        <v/>
      </c>
      <c r="AG95" s="134" t="str">
        <f t="shared" si="78"/>
        <v/>
      </c>
      <c r="AH95" s="4"/>
      <c r="AI95" s="133" t="str">
        <f t="shared" si="79"/>
        <v/>
      </c>
      <c r="AJ95" s="134" t="str">
        <f t="shared" si="80"/>
        <v/>
      </c>
      <c r="AK95" s="134" t="str">
        <f t="shared" si="81"/>
        <v/>
      </c>
      <c r="AL95" s="4"/>
      <c r="AM95" s="133" t="str">
        <f t="shared" si="82"/>
        <v/>
      </c>
      <c r="AN95" s="134" t="str">
        <f t="shared" si="83"/>
        <v/>
      </c>
      <c r="AO95" s="134" t="str">
        <f t="shared" si="84"/>
        <v/>
      </c>
      <c r="AP95" s="135">
        <f t="shared" si="85"/>
        <v>0</v>
      </c>
      <c r="AQ95" s="137" t="str">
        <f t="shared" si="86"/>
        <v/>
      </c>
      <c r="AR95" s="137"/>
    </row>
    <row r="96" spans="1:44">
      <c r="A96" s="2"/>
      <c r="B96" s="3"/>
      <c r="C96" s="3"/>
      <c r="D96" s="4"/>
      <c r="E96" s="133" t="str">
        <f t="shared" si="58"/>
        <v/>
      </c>
      <c r="F96" s="4"/>
      <c r="G96" s="133" t="str">
        <f t="shared" si="59"/>
        <v/>
      </c>
      <c r="H96" s="4"/>
      <c r="I96" s="133" t="str">
        <f t="shared" si="60"/>
        <v/>
      </c>
      <c r="J96" s="4"/>
      <c r="K96" s="133" t="str">
        <f t="shared" si="61"/>
        <v/>
      </c>
      <c r="L96" s="134" t="str">
        <f t="shared" si="62"/>
        <v/>
      </c>
      <c r="M96" s="134" t="str">
        <f t="shared" si="63"/>
        <v/>
      </c>
      <c r="N96" s="4"/>
      <c r="O96" s="133" t="str">
        <f t="shared" si="64"/>
        <v/>
      </c>
      <c r="P96" s="134" t="str">
        <f t="shared" si="65"/>
        <v/>
      </c>
      <c r="Q96" s="134" t="str">
        <f t="shared" si="66"/>
        <v/>
      </c>
      <c r="R96" s="4"/>
      <c r="S96" s="133" t="str">
        <f t="shared" si="67"/>
        <v/>
      </c>
      <c r="T96" s="134" t="str">
        <f t="shared" si="68"/>
        <v/>
      </c>
      <c r="U96" s="134" t="str">
        <f t="shared" si="69"/>
        <v/>
      </c>
      <c r="V96" s="4"/>
      <c r="W96" s="133" t="str">
        <f t="shared" si="70"/>
        <v/>
      </c>
      <c r="X96" s="134" t="str">
        <f t="shared" si="71"/>
        <v/>
      </c>
      <c r="Y96" s="134" t="str">
        <f t="shared" si="72"/>
        <v/>
      </c>
      <c r="Z96" s="4"/>
      <c r="AA96" s="133" t="str">
        <f t="shared" si="73"/>
        <v/>
      </c>
      <c r="AB96" s="134" t="str">
        <f t="shared" si="74"/>
        <v/>
      </c>
      <c r="AC96" s="134" t="str">
        <f t="shared" si="75"/>
        <v/>
      </c>
      <c r="AD96" s="4"/>
      <c r="AE96" s="133" t="str">
        <f t="shared" si="76"/>
        <v/>
      </c>
      <c r="AF96" s="134" t="str">
        <f t="shared" si="77"/>
        <v/>
      </c>
      <c r="AG96" s="134" t="str">
        <f t="shared" si="78"/>
        <v/>
      </c>
      <c r="AH96" s="4"/>
      <c r="AI96" s="133" t="str">
        <f t="shared" si="79"/>
        <v/>
      </c>
      <c r="AJ96" s="134" t="str">
        <f t="shared" si="80"/>
        <v/>
      </c>
      <c r="AK96" s="134" t="str">
        <f t="shared" si="81"/>
        <v/>
      </c>
      <c r="AL96" s="4"/>
      <c r="AM96" s="133" t="str">
        <f t="shared" si="82"/>
        <v/>
      </c>
      <c r="AN96" s="134" t="str">
        <f t="shared" si="83"/>
        <v/>
      </c>
      <c r="AO96" s="134" t="str">
        <f t="shared" si="84"/>
        <v/>
      </c>
      <c r="AP96" s="135">
        <f t="shared" si="85"/>
        <v>0</v>
      </c>
      <c r="AQ96" s="137" t="str">
        <f t="shared" si="86"/>
        <v/>
      </c>
      <c r="AR96" s="137"/>
    </row>
    <row r="97" spans="1:44">
      <c r="A97" s="2"/>
      <c r="B97" s="3"/>
      <c r="C97" s="3"/>
      <c r="D97" s="4"/>
      <c r="E97" s="133" t="str">
        <f t="shared" si="58"/>
        <v/>
      </c>
      <c r="F97" s="4"/>
      <c r="G97" s="133" t="str">
        <f t="shared" si="59"/>
        <v/>
      </c>
      <c r="H97" s="4"/>
      <c r="I97" s="133" t="str">
        <f t="shared" si="60"/>
        <v/>
      </c>
      <c r="J97" s="4"/>
      <c r="K97" s="133" t="str">
        <f t="shared" si="61"/>
        <v/>
      </c>
      <c r="L97" s="134" t="str">
        <f t="shared" si="62"/>
        <v/>
      </c>
      <c r="M97" s="134" t="str">
        <f t="shared" si="63"/>
        <v/>
      </c>
      <c r="N97" s="4"/>
      <c r="O97" s="133" t="str">
        <f t="shared" si="64"/>
        <v/>
      </c>
      <c r="P97" s="134" t="str">
        <f t="shared" si="65"/>
        <v/>
      </c>
      <c r="Q97" s="134" t="str">
        <f t="shared" si="66"/>
        <v/>
      </c>
      <c r="R97" s="4"/>
      <c r="S97" s="133" t="str">
        <f t="shared" si="67"/>
        <v/>
      </c>
      <c r="T97" s="134" t="str">
        <f t="shared" si="68"/>
        <v/>
      </c>
      <c r="U97" s="134" t="str">
        <f t="shared" si="69"/>
        <v/>
      </c>
      <c r="V97" s="4"/>
      <c r="W97" s="133" t="str">
        <f t="shared" si="70"/>
        <v/>
      </c>
      <c r="X97" s="134" t="str">
        <f t="shared" si="71"/>
        <v/>
      </c>
      <c r="Y97" s="134" t="str">
        <f t="shared" si="72"/>
        <v/>
      </c>
      <c r="Z97" s="4"/>
      <c r="AA97" s="133" t="str">
        <f t="shared" si="73"/>
        <v/>
      </c>
      <c r="AB97" s="134" t="str">
        <f t="shared" si="74"/>
        <v/>
      </c>
      <c r="AC97" s="134" t="str">
        <f t="shared" si="75"/>
        <v/>
      </c>
      <c r="AD97" s="4"/>
      <c r="AE97" s="133" t="str">
        <f t="shared" si="76"/>
        <v/>
      </c>
      <c r="AF97" s="134" t="str">
        <f t="shared" si="77"/>
        <v/>
      </c>
      <c r="AG97" s="134" t="str">
        <f t="shared" si="78"/>
        <v/>
      </c>
      <c r="AH97" s="4"/>
      <c r="AI97" s="133" t="str">
        <f t="shared" si="79"/>
        <v/>
      </c>
      <c r="AJ97" s="134" t="str">
        <f t="shared" si="80"/>
        <v/>
      </c>
      <c r="AK97" s="134" t="str">
        <f t="shared" si="81"/>
        <v/>
      </c>
      <c r="AL97" s="4"/>
      <c r="AM97" s="133" t="str">
        <f t="shared" si="82"/>
        <v/>
      </c>
      <c r="AN97" s="134" t="str">
        <f t="shared" si="83"/>
        <v/>
      </c>
      <c r="AO97" s="134" t="str">
        <f t="shared" si="84"/>
        <v/>
      </c>
      <c r="AP97" s="135">
        <f t="shared" si="85"/>
        <v>0</v>
      </c>
      <c r="AQ97" s="137" t="str">
        <f t="shared" si="86"/>
        <v/>
      </c>
      <c r="AR97" s="137"/>
    </row>
    <row r="98" spans="1:44">
      <c r="A98" s="2"/>
      <c r="B98" s="3"/>
      <c r="C98" s="3"/>
      <c r="D98" s="4"/>
      <c r="E98" s="133" t="str">
        <f t="shared" si="58"/>
        <v/>
      </c>
      <c r="F98" s="4"/>
      <c r="G98" s="133" t="str">
        <f t="shared" si="59"/>
        <v/>
      </c>
      <c r="H98" s="4"/>
      <c r="I98" s="133" t="str">
        <f t="shared" si="60"/>
        <v/>
      </c>
      <c r="J98" s="4"/>
      <c r="K98" s="133" t="str">
        <f t="shared" si="61"/>
        <v/>
      </c>
      <c r="L98" s="134" t="str">
        <f t="shared" si="62"/>
        <v/>
      </c>
      <c r="M98" s="134" t="str">
        <f t="shared" si="63"/>
        <v/>
      </c>
      <c r="N98" s="4"/>
      <c r="O98" s="133" t="str">
        <f t="shared" si="64"/>
        <v/>
      </c>
      <c r="P98" s="134" t="str">
        <f t="shared" si="65"/>
        <v/>
      </c>
      <c r="Q98" s="134" t="str">
        <f t="shared" si="66"/>
        <v/>
      </c>
      <c r="R98" s="4"/>
      <c r="S98" s="133" t="str">
        <f t="shared" si="67"/>
        <v/>
      </c>
      <c r="T98" s="134" t="str">
        <f t="shared" si="68"/>
        <v/>
      </c>
      <c r="U98" s="134" t="str">
        <f t="shared" si="69"/>
        <v/>
      </c>
      <c r="V98" s="4"/>
      <c r="W98" s="133" t="str">
        <f t="shared" si="70"/>
        <v/>
      </c>
      <c r="X98" s="134" t="str">
        <f t="shared" si="71"/>
        <v/>
      </c>
      <c r="Y98" s="134" t="str">
        <f t="shared" si="72"/>
        <v/>
      </c>
      <c r="Z98" s="4"/>
      <c r="AA98" s="133" t="str">
        <f t="shared" si="73"/>
        <v/>
      </c>
      <c r="AB98" s="134" t="str">
        <f t="shared" si="74"/>
        <v/>
      </c>
      <c r="AC98" s="134" t="str">
        <f t="shared" si="75"/>
        <v/>
      </c>
      <c r="AD98" s="4"/>
      <c r="AE98" s="133" t="str">
        <f t="shared" si="76"/>
        <v/>
      </c>
      <c r="AF98" s="134" t="str">
        <f t="shared" si="77"/>
        <v/>
      </c>
      <c r="AG98" s="134" t="str">
        <f t="shared" si="78"/>
        <v/>
      </c>
      <c r="AH98" s="4"/>
      <c r="AI98" s="133" t="str">
        <f t="shared" si="79"/>
        <v/>
      </c>
      <c r="AJ98" s="134" t="str">
        <f t="shared" si="80"/>
        <v/>
      </c>
      <c r="AK98" s="134" t="str">
        <f t="shared" si="81"/>
        <v/>
      </c>
      <c r="AL98" s="4"/>
      <c r="AM98" s="133" t="str">
        <f t="shared" si="82"/>
        <v/>
      </c>
      <c r="AN98" s="134" t="str">
        <f t="shared" si="83"/>
        <v/>
      </c>
      <c r="AO98" s="134" t="str">
        <f t="shared" si="84"/>
        <v/>
      </c>
      <c r="AP98" s="135">
        <f t="shared" si="85"/>
        <v>0</v>
      </c>
      <c r="AQ98" s="137" t="str">
        <f t="shared" si="86"/>
        <v/>
      </c>
      <c r="AR98" s="137"/>
    </row>
    <row r="99" spans="1:44">
      <c r="A99" s="2"/>
      <c r="B99" s="3"/>
      <c r="C99" s="3"/>
      <c r="D99" s="4"/>
      <c r="E99" s="133" t="str">
        <f t="shared" si="58"/>
        <v/>
      </c>
      <c r="F99" s="4"/>
      <c r="G99" s="133" t="str">
        <f t="shared" si="59"/>
        <v/>
      </c>
      <c r="H99" s="4"/>
      <c r="I99" s="133" t="str">
        <f t="shared" si="60"/>
        <v/>
      </c>
      <c r="J99" s="4"/>
      <c r="K99" s="133" t="str">
        <f t="shared" si="61"/>
        <v/>
      </c>
      <c r="L99" s="134" t="str">
        <f t="shared" si="62"/>
        <v/>
      </c>
      <c r="M99" s="134" t="str">
        <f t="shared" si="63"/>
        <v/>
      </c>
      <c r="N99" s="4"/>
      <c r="O99" s="133" t="str">
        <f t="shared" si="64"/>
        <v/>
      </c>
      <c r="P99" s="134" t="str">
        <f t="shared" si="65"/>
        <v/>
      </c>
      <c r="Q99" s="134" t="str">
        <f t="shared" si="66"/>
        <v/>
      </c>
      <c r="R99" s="4"/>
      <c r="S99" s="133" t="str">
        <f t="shared" si="67"/>
        <v/>
      </c>
      <c r="T99" s="134" t="str">
        <f t="shared" si="68"/>
        <v/>
      </c>
      <c r="U99" s="134" t="str">
        <f t="shared" si="69"/>
        <v/>
      </c>
      <c r="V99" s="4"/>
      <c r="W99" s="133" t="str">
        <f t="shared" si="70"/>
        <v/>
      </c>
      <c r="X99" s="134" t="str">
        <f t="shared" si="71"/>
        <v/>
      </c>
      <c r="Y99" s="134" t="str">
        <f t="shared" si="72"/>
        <v/>
      </c>
      <c r="Z99" s="4"/>
      <c r="AA99" s="133" t="str">
        <f t="shared" si="73"/>
        <v/>
      </c>
      <c r="AB99" s="134" t="str">
        <f t="shared" si="74"/>
        <v/>
      </c>
      <c r="AC99" s="134" t="str">
        <f t="shared" si="75"/>
        <v/>
      </c>
      <c r="AD99" s="4"/>
      <c r="AE99" s="133" t="str">
        <f t="shared" si="76"/>
        <v/>
      </c>
      <c r="AF99" s="134" t="str">
        <f t="shared" si="77"/>
        <v/>
      </c>
      <c r="AG99" s="134" t="str">
        <f t="shared" si="78"/>
        <v/>
      </c>
      <c r="AH99" s="4"/>
      <c r="AI99" s="133" t="str">
        <f t="shared" si="79"/>
        <v/>
      </c>
      <c r="AJ99" s="134" t="str">
        <f t="shared" si="80"/>
        <v/>
      </c>
      <c r="AK99" s="134" t="str">
        <f t="shared" si="81"/>
        <v/>
      </c>
      <c r="AL99" s="4"/>
      <c r="AM99" s="133" t="str">
        <f t="shared" si="82"/>
        <v/>
      </c>
      <c r="AN99" s="134" t="str">
        <f t="shared" si="83"/>
        <v/>
      </c>
      <c r="AO99" s="134" t="str">
        <f t="shared" si="84"/>
        <v/>
      </c>
      <c r="AP99" s="135">
        <f t="shared" si="85"/>
        <v>0</v>
      </c>
      <c r="AQ99" s="137" t="str">
        <f t="shared" si="86"/>
        <v/>
      </c>
      <c r="AR99" s="137"/>
    </row>
    <row r="100" spans="1:44">
      <c r="A100" s="2"/>
      <c r="B100" s="3"/>
      <c r="C100" s="3"/>
      <c r="D100" s="4"/>
      <c r="E100" s="133" t="str">
        <f t="shared" si="58"/>
        <v/>
      </c>
      <c r="F100" s="4"/>
      <c r="G100" s="133" t="str">
        <f t="shared" si="59"/>
        <v/>
      </c>
      <c r="H100" s="4"/>
      <c r="I100" s="133" t="str">
        <f t="shared" si="60"/>
        <v/>
      </c>
      <c r="J100" s="4"/>
      <c r="K100" s="133" t="str">
        <f t="shared" si="61"/>
        <v/>
      </c>
      <c r="L100" s="134" t="str">
        <f t="shared" si="62"/>
        <v/>
      </c>
      <c r="M100" s="134" t="str">
        <f t="shared" si="63"/>
        <v/>
      </c>
      <c r="N100" s="4"/>
      <c r="O100" s="133" t="str">
        <f t="shared" si="64"/>
        <v/>
      </c>
      <c r="P100" s="134" t="str">
        <f t="shared" si="65"/>
        <v/>
      </c>
      <c r="Q100" s="134" t="str">
        <f t="shared" si="66"/>
        <v/>
      </c>
      <c r="R100" s="4"/>
      <c r="S100" s="133" t="str">
        <f t="shared" si="67"/>
        <v/>
      </c>
      <c r="T100" s="134" t="str">
        <f t="shared" si="68"/>
        <v/>
      </c>
      <c r="U100" s="134" t="str">
        <f t="shared" si="69"/>
        <v/>
      </c>
      <c r="V100" s="4"/>
      <c r="W100" s="133" t="str">
        <f t="shared" si="70"/>
        <v/>
      </c>
      <c r="X100" s="134" t="str">
        <f t="shared" si="71"/>
        <v/>
      </c>
      <c r="Y100" s="134" t="str">
        <f t="shared" si="72"/>
        <v/>
      </c>
      <c r="Z100" s="4"/>
      <c r="AA100" s="133" t="str">
        <f t="shared" si="73"/>
        <v/>
      </c>
      <c r="AB100" s="134" t="str">
        <f t="shared" si="74"/>
        <v/>
      </c>
      <c r="AC100" s="134" t="str">
        <f t="shared" si="75"/>
        <v/>
      </c>
      <c r="AD100" s="4"/>
      <c r="AE100" s="133" t="str">
        <f t="shared" si="76"/>
        <v/>
      </c>
      <c r="AF100" s="134" t="str">
        <f t="shared" si="77"/>
        <v/>
      </c>
      <c r="AG100" s="134" t="str">
        <f t="shared" si="78"/>
        <v/>
      </c>
      <c r="AH100" s="4"/>
      <c r="AI100" s="133" t="str">
        <f t="shared" si="79"/>
        <v/>
      </c>
      <c r="AJ100" s="134" t="str">
        <f t="shared" si="80"/>
        <v/>
      </c>
      <c r="AK100" s="134" t="str">
        <f t="shared" si="81"/>
        <v/>
      </c>
      <c r="AL100" s="4"/>
      <c r="AM100" s="133" t="str">
        <f t="shared" si="82"/>
        <v/>
      </c>
      <c r="AN100" s="134" t="str">
        <f t="shared" si="83"/>
        <v/>
      </c>
      <c r="AO100" s="134" t="str">
        <f t="shared" si="84"/>
        <v/>
      </c>
      <c r="AP100" s="135">
        <f t="shared" si="85"/>
        <v>0</v>
      </c>
      <c r="AQ100" s="137" t="str">
        <f t="shared" si="86"/>
        <v/>
      </c>
      <c r="AR100" s="137"/>
    </row>
    <row r="101" spans="1:44">
      <c r="A101" s="2"/>
      <c r="B101" s="3"/>
      <c r="C101" s="3"/>
      <c r="D101" s="4"/>
      <c r="E101" s="133" t="str">
        <f t="shared" si="58"/>
        <v/>
      </c>
      <c r="F101" s="4"/>
      <c r="G101" s="133" t="str">
        <f t="shared" si="59"/>
        <v/>
      </c>
      <c r="H101" s="4"/>
      <c r="I101" s="133" t="str">
        <f t="shared" si="60"/>
        <v/>
      </c>
      <c r="J101" s="4"/>
      <c r="K101" s="133" t="str">
        <f t="shared" si="61"/>
        <v/>
      </c>
      <c r="L101" s="134" t="str">
        <f t="shared" si="62"/>
        <v/>
      </c>
      <c r="M101" s="134" t="str">
        <f t="shared" si="63"/>
        <v/>
      </c>
      <c r="N101" s="4"/>
      <c r="O101" s="133" t="str">
        <f t="shared" si="64"/>
        <v/>
      </c>
      <c r="P101" s="134" t="str">
        <f t="shared" si="65"/>
        <v/>
      </c>
      <c r="Q101" s="134" t="str">
        <f t="shared" si="66"/>
        <v/>
      </c>
      <c r="R101" s="4"/>
      <c r="S101" s="133" t="str">
        <f t="shared" si="67"/>
        <v/>
      </c>
      <c r="T101" s="134" t="str">
        <f t="shared" si="68"/>
        <v/>
      </c>
      <c r="U101" s="134" t="str">
        <f t="shared" si="69"/>
        <v/>
      </c>
      <c r="V101" s="4"/>
      <c r="W101" s="133" t="str">
        <f t="shared" si="70"/>
        <v/>
      </c>
      <c r="X101" s="134" t="str">
        <f t="shared" si="71"/>
        <v/>
      </c>
      <c r="Y101" s="134" t="str">
        <f t="shared" si="72"/>
        <v/>
      </c>
      <c r="Z101" s="4"/>
      <c r="AA101" s="133" t="str">
        <f t="shared" si="73"/>
        <v/>
      </c>
      <c r="AB101" s="134" t="str">
        <f t="shared" si="74"/>
        <v/>
      </c>
      <c r="AC101" s="134" t="str">
        <f t="shared" si="75"/>
        <v/>
      </c>
      <c r="AD101" s="4"/>
      <c r="AE101" s="133" t="str">
        <f t="shared" si="76"/>
        <v/>
      </c>
      <c r="AF101" s="134" t="str">
        <f t="shared" si="77"/>
        <v/>
      </c>
      <c r="AG101" s="134" t="str">
        <f t="shared" si="78"/>
        <v/>
      </c>
      <c r="AH101" s="4"/>
      <c r="AI101" s="133" t="str">
        <f t="shared" si="79"/>
        <v/>
      </c>
      <c r="AJ101" s="134" t="str">
        <f t="shared" si="80"/>
        <v/>
      </c>
      <c r="AK101" s="134" t="str">
        <f t="shared" si="81"/>
        <v/>
      </c>
      <c r="AL101" s="4"/>
      <c r="AM101" s="133" t="str">
        <f t="shared" si="82"/>
        <v/>
      </c>
      <c r="AN101" s="134" t="str">
        <f t="shared" si="83"/>
        <v/>
      </c>
      <c r="AO101" s="134" t="str">
        <f t="shared" si="84"/>
        <v/>
      </c>
      <c r="AP101" s="135">
        <f t="shared" si="85"/>
        <v>0</v>
      </c>
      <c r="AQ101" s="137" t="str">
        <f t="shared" si="86"/>
        <v/>
      </c>
      <c r="AR101" s="137"/>
    </row>
    <row r="102" spans="1:44">
      <c r="A102" s="2"/>
      <c r="B102" s="3"/>
      <c r="C102" s="3"/>
      <c r="D102" s="4"/>
      <c r="E102" s="133" t="str">
        <f t="shared" si="58"/>
        <v/>
      </c>
      <c r="F102" s="4"/>
      <c r="G102" s="133" t="str">
        <f t="shared" si="59"/>
        <v/>
      </c>
      <c r="H102" s="4"/>
      <c r="I102" s="133" t="str">
        <f t="shared" si="60"/>
        <v/>
      </c>
      <c r="J102" s="4"/>
      <c r="K102" s="133" t="str">
        <f t="shared" si="61"/>
        <v/>
      </c>
      <c r="L102" s="134" t="str">
        <f t="shared" si="62"/>
        <v/>
      </c>
      <c r="M102" s="134" t="str">
        <f t="shared" si="63"/>
        <v/>
      </c>
      <c r="N102" s="4"/>
      <c r="O102" s="133" t="str">
        <f t="shared" si="64"/>
        <v/>
      </c>
      <c r="P102" s="134" t="str">
        <f t="shared" si="65"/>
        <v/>
      </c>
      <c r="Q102" s="134" t="str">
        <f t="shared" si="66"/>
        <v/>
      </c>
      <c r="R102" s="4"/>
      <c r="S102" s="133" t="str">
        <f t="shared" si="67"/>
        <v/>
      </c>
      <c r="T102" s="134" t="str">
        <f t="shared" si="68"/>
        <v/>
      </c>
      <c r="U102" s="134" t="str">
        <f t="shared" si="69"/>
        <v/>
      </c>
      <c r="V102" s="4"/>
      <c r="W102" s="133" t="str">
        <f t="shared" si="70"/>
        <v/>
      </c>
      <c r="X102" s="134" t="str">
        <f t="shared" si="71"/>
        <v/>
      </c>
      <c r="Y102" s="134" t="str">
        <f t="shared" si="72"/>
        <v/>
      </c>
      <c r="Z102" s="4"/>
      <c r="AA102" s="133" t="str">
        <f t="shared" si="73"/>
        <v/>
      </c>
      <c r="AB102" s="134" t="str">
        <f t="shared" si="74"/>
        <v/>
      </c>
      <c r="AC102" s="134" t="str">
        <f t="shared" si="75"/>
        <v/>
      </c>
      <c r="AD102" s="4"/>
      <c r="AE102" s="133" t="str">
        <f t="shared" si="76"/>
        <v/>
      </c>
      <c r="AF102" s="134" t="str">
        <f t="shared" si="77"/>
        <v/>
      </c>
      <c r="AG102" s="134" t="str">
        <f t="shared" si="78"/>
        <v/>
      </c>
      <c r="AH102" s="4"/>
      <c r="AI102" s="133" t="str">
        <f t="shared" si="79"/>
        <v/>
      </c>
      <c r="AJ102" s="134" t="str">
        <f t="shared" si="80"/>
        <v/>
      </c>
      <c r="AK102" s="134" t="str">
        <f t="shared" si="81"/>
        <v/>
      </c>
      <c r="AL102" s="4"/>
      <c r="AM102" s="133" t="str">
        <f t="shared" si="82"/>
        <v/>
      </c>
      <c r="AN102" s="134" t="str">
        <f t="shared" si="83"/>
        <v/>
      </c>
      <c r="AO102" s="134" t="str">
        <f t="shared" si="84"/>
        <v/>
      </c>
      <c r="AP102" s="135">
        <f t="shared" si="85"/>
        <v>0</v>
      </c>
      <c r="AQ102" s="137" t="str">
        <f t="shared" si="86"/>
        <v/>
      </c>
      <c r="AR102" s="137"/>
    </row>
    <row r="103" spans="1:44">
      <c r="A103" s="2"/>
      <c r="B103" s="3"/>
      <c r="C103" s="3"/>
      <c r="D103" s="4"/>
      <c r="E103" s="133" t="str">
        <f t="shared" si="58"/>
        <v/>
      </c>
      <c r="F103" s="4"/>
      <c r="G103" s="133" t="str">
        <f t="shared" si="59"/>
        <v/>
      </c>
      <c r="H103" s="4"/>
      <c r="I103" s="133" t="str">
        <f t="shared" si="60"/>
        <v/>
      </c>
      <c r="J103" s="4"/>
      <c r="K103" s="133" t="str">
        <f t="shared" si="61"/>
        <v/>
      </c>
      <c r="L103" s="134" t="str">
        <f t="shared" si="62"/>
        <v/>
      </c>
      <c r="M103" s="134" t="str">
        <f t="shared" si="63"/>
        <v/>
      </c>
      <c r="N103" s="4"/>
      <c r="O103" s="133" t="str">
        <f t="shared" si="64"/>
        <v/>
      </c>
      <c r="P103" s="134" t="str">
        <f t="shared" si="65"/>
        <v/>
      </c>
      <c r="Q103" s="134" t="str">
        <f t="shared" si="66"/>
        <v/>
      </c>
      <c r="R103" s="4"/>
      <c r="S103" s="133" t="str">
        <f t="shared" si="67"/>
        <v/>
      </c>
      <c r="T103" s="134" t="str">
        <f t="shared" si="68"/>
        <v/>
      </c>
      <c r="U103" s="134" t="str">
        <f t="shared" si="69"/>
        <v/>
      </c>
      <c r="V103" s="4"/>
      <c r="W103" s="133" t="str">
        <f t="shared" si="70"/>
        <v/>
      </c>
      <c r="X103" s="134" t="str">
        <f t="shared" si="71"/>
        <v/>
      </c>
      <c r="Y103" s="134" t="str">
        <f t="shared" si="72"/>
        <v/>
      </c>
      <c r="Z103" s="4"/>
      <c r="AA103" s="133" t="str">
        <f t="shared" si="73"/>
        <v/>
      </c>
      <c r="AB103" s="134" t="str">
        <f t="shared" si="74"/>
        <v/>
      </c>
      <c r="AC103" s="134" t="str">
        <f t="shared" si="75"/>
        <v/>
      </c>
      <c r="AD103" s="4"/>
      <c r="AE103" s="133" t="str">
        <f t="shared" si="76"/>
        <v/>
      </c>
      <c r="AF103" s="134" t="str">
        <f t="shared" si="77"/>
        <v/>
      </c>
      <c r="AG103" s="134" t="str">
        <f t="shared" si="78"/>
        <v/>
      </c>
      <c r="AH103" s="4"/>
      <c r="AI103" s="133" t="str">
        <f t="shared" si="79"/>
        <v/>
      </c>
      <c r="AJ103" s="134" t="str">
        <f t="shared" si="80"/>
        <v/>
      </c>
      <c r="AK103" s="134" t="str">
        <f t="shared" si="81"/>
        <v/>
      </c>
      <c r="AL103" s="4"/>
      <c r="AM103" s="133" t="str">
        <f t="shared" si="82"/>
        <v/>
      </c>
      <c r="AN103" s="134" t="str">
        <f t="shared" si="83"/>
        <v/>
      </c>
      <c r="AO103" s="134" t="str">
        <f t="shared" si="84"/>
        <v/>
      </c>
      <c r="AP103" s="135">
        <f t="shared" si="85"/>
        <v>0</v>
      </c>
      <c r="AQ103" s="137" t="str">
        <f t="shared" si="86"/>
        <v/>
      </c>
      <c r="AR103" s="137"/>
    </row>
    <row r="104" spans="1:44">
      <c r="A104" s="2"/>
      <c r="B104" s="3"/>
      <c r="C104" s="3"/>
      <c r="D104" s="4"/>
      <c r="E104" s="133" t="str">
        <f t="shared" si="58"/>
        <v/>
      </c>
      <c r="F104" s="4"/>
      <c r="G104" s="133" t="str">
        <f t="shared" si="59"/>
        <v/>
      </c>
      <c r="H104" s="4"/>
      <c r="I104" s="133" t="str">
        <f t="shared" si="60"/>
        <v/>
      </c>
      <c r="J104" s="4"/>
      <c r="K104" s="133" t="str">
        <f t="shared" si="61"/>
        <v/>
      </c>
      <c r="L104" s="134" t="str">
        <f t="shared" si="62"/>
        <v/>
      </c>
      <c r="M104" s="134" t="str">
        <f t="shared" si="63"/>
        <v/>
      </c>
      <c r="N104" s="4"/>
      <c r="O104" s="133" t="str">
        <f t="shared" si="64"/>
        <v/>
      </c>
      <c r="P104" s="134" t="str">
        <f t="shared" si="65"/>
        <v/>
      </c>
      <c r="Q104" s="134" t="str">
        <f t="shared" si="66"/>
        <v/>
      </c>
      <c r="R104" s="4"/>
      <c r="S104" s="133" t="str">
        <f t="shared" si="67"/>
        <v/>
      </c>
      <c r="T104" s="134" t="str">
        <f t="shared" si="68"/>
        <v/>
      </c>
      <c r="U104" s="134" t="str">
        <f t="shared" si="69"/>
        <v/>
      </c>
      <c r="V104" s="4"/>
      <c r="W104" s="133" t="str">
        <f t="shared" si="70"/>
        <v/>
      </c>
      <c r="X104" s="134" t="str">
        <f t="shared" si="71"/>
        <v/>
      </c>
      <c r="Y104" s="134" t="str">
        <f t="shared" si="72"/>
        <v/>
      </c>
      <c r="Z104" s="4"/>
      <c r="AA104" s="133" t="str">
        <f t="shared" si="73"/>
        <v/>
      </c>
      <c r="AB104" s="134" t="str">
        <f t="shared" si="74"/>
        <v/>
      </c>
      <c r="AC104" s="134" t="str">
        <f t="shared" si="75"/>
        <v/>
      </c>
      <c r="AD104" s="4"/>
      <c r="AE104" s="133" t="str">
        <f t="shared" si="76"/>
        <v/>
      </c>
      <c r="AF104" s="134" t="str">
        <f t="shared" si="77"/>
        <v/>
      </c>
      <c r="AG104" s="134" t="str">
        <f t="shared" si="78"/>
        <v/>
      </c>
      <c r="AH104" s="4"/>
      <c r="AI104" s="133" t="str">
        <f t="shared" si="79"/>
        <v/>
      </c>
      <c r="AJ104" s="134" t="str">
        <f t="shared" si="80"/>
        <v/>
      </c>
      <c r="AK104" s="134" t="str">
        <f t="shared" si="81"/>
        <v/>
      </c>
      <c r="AL104" s="4"/>
      <c r="AM104" s="133" t="str">
        <f t="shared" si="82"/>
        <v/>
      </c>
      <c r="AN104" s="134" t="str">
        <f t="shared" si="83"/>
        <v/>
      </c>
      <c r="AO104" s="134" t="str">
        <f t="shared" si="84"/>
        <v/>
      </c>
      <c r="AP104" s="135">
        <f t="shared" si="85"/>
        <v>0</v>
      </c>
      <c r="AQ104" s="137" t="str">
        <f t="shared" si="86"/>
        <v/>
      </c>
      <c r="AR104" s="137"/>
    </row>
    <row r="105" spans="1:44">
      <c r="A105" s="2"/>
      <c r="B105" s="3"/>
      <c r="C105" s="3"/>
      <c r="D105" s="4"/>
      <c r="E105" s="133" t="str">
        <f t="shared" si="58"/>
        <v/>
      </c>
      <c r="F105" s="4"/>
      <c r="G105" s="133" t="str">
        <f t="shared" si="59"/>
        <v/>
      </c>
      <c r="H105" s="4"/>
      <c r="I105" s="133" t="str">
        <f t="shared" si="60"/>
        <v/>
      </c>
      <c r="J105" s="4"/>
      <c r="K105" s="133" t="str">
        <f t="shared" si="61"/>
        <v/>
      </c>
      <c r="L105" s="134" t="str">
        <f t="shared" si="62"/>
        <v/>
      </c>
      <c r="M105" s="134" t="str">
        <f t="shared" si="63"/>
        <v/>
      </c>
      <c r="N105" s="4"/>
      <c r="O105" s="133" t="str">
        <f t="shared" si="64"/>
        <v/>
      </c>
      <c r="P105" s="134" t="str">
        <f t="shared" si="65"/>
        <v/>
      </c>
      <c r="Q105" s="134" t="str">
        <f t="shared" si="66"/>
        <v/>
      </c>
      <c r="R105" s="4"/>
      <c r="S105" s="133" t="str">
        <f t="shared" si="67"/>
        <v/>
      </c>
      <c r="T105" s="134" t="str">
        <f t="shared" si="68"/>
        <v/>
      </c>
      <c r="U105" s="134" t="str">
        <f t="shared" si="69"/>
        <v/>
      </c>
      <c r="V105" s="4"/>
      <c r="W105" s="133" t="str">
        <f t="shared" si="70"/>
        <v/>
      </c>
      <c r="X105" s="134" t="str">
        <f t="shared" si="71"/>
        <v/>
      </c>
      <c r="Y105" s="134" t="str">
        <f t="shared" si="72"/>
        <v/>
      </c>
      <c r="Z105" s="4"/>
      <c r="AA105" s="133" t="str">
        <f t="shared" si="73"/>
        <v/>
      </c>
      <c r="AB105" s="134" t="str">
        <f t="shared" si="74"/>
        <v/>
      </c>
      <c r="AC105" s="134" t="str">
        <f t="shared" si="75"/>
        <v/>
      </c>
      <c r="AD105" s="4"/>
      <c r="AE105" s="133" t="str">
        <f t="shared" si="76"/>
        <v/>
      </c>
      <c r="AF105" s="134" t="str">
        <f t="shared" si="77"/>
        <v/>
      </c>
      <c r="AG105" s="134" t="str">
        <f t="shared" si="78"/>
        <v/>
      </c>
      <c r="AH105" s="4"/>
      <c r="AI105" s="133" t="str">
        <f t="shared" si="79"/>
        <v/>
      </c>
      <c r="AJ105" s="134" t="str">
        <f t="shared" si="80"/>
        <v/>
      </c>
      <c r="AK105" s="134" t="str">
        <f t="shared" si="81"/>
        <v/>
      </c>
      <c r="AL105" s="4"/>
      <c r="AM105" s="133" t="str">
        <f t="shared" si="82"/>
        <v/>
      </c>
      <c r="AN105" s="134" t="str">
        <f t="shared" si="83"/>
        <v/>
      </c>
      <c r="AO105" s="134" t="str">
        <f t="shared" si="84"/>
        <v/>
      </c>
      <c r="AP105" s="135">
        <f t="shared" si="85"/>
        <v>0</v>
      </c>
      <c r="AQ105" s="137" t="str">
        <f t="shared" si="86"/>
        <v/>
      </c>
      <c r="AR105" s="137"/>
    </row>
    <row r="106" spans="1:44">
      <c r="A106" s="2"/>
      <c r="B106" s="3"/>
      <c r="C106" s="3"/>
      <c r="D106" s="4"/>
      <c r="E106" s="133" t="str">
        <f t="shared" si="58"/>
        <v/>
      </c>
      <c r="F106" s="4"/>
      <c r="G106" s="133" t="str">
        <f t="shared" si="59"/>
        <v/>
      </c>
      <c r="H106" s="4"/>
      <c r="I106" s="133" t="str">
        <f t="shared" si="60"/>
        <v/>
      </c>
      <c r="J106" s="4"/>
      <c r="K106" s="133" t="str">
        <f t="shared" si="61"/>
        <v/>
      </c>
      <c r="L106" s="134" t="str">
        <f t="shared" si="62"/>
        <v/>
      </c>
      <c r="M106" s="134" t="str">
        <f t="shared" si="63"/>
        <v/>
      </c>
      <c r="N106" s="4"/>
      <c r="O106" s="133" t="str">
        <f t="shared" si="64"/>
        <v/>
      </c>
      <c r="P106" s="134" t="str">
        <f t="shared" si="65"/>
        <v/>
      </c>
      <c r="Q106" s="134" t="str">
        <f t="shared" si="66"/>
        <v/>
      </c>
      <c r="R106" s="4"/>
      <c r="S106" s="133" t="str">
        <f t="shared" si="67"/>
        <v/>
      </c>
      <c r="T106" s="134" t="str">
        <f t="shared" si="68"/>
        <v/>
      </c>
      <c r="U106" s="134" t="str">
        <f t="shared" si="69"/>
        <v/>
      </c>
      <c r="V106" s="4"/>
      <c r="W106" s="133" t="str">
        <f t="shared" si="70"/>
        <v/>
      </c>
      <c r="X106" s="134" t="str">
        <f t="shared" si="71"/>
        <v/>
      </c>
      <c r="Y106" s="134" t="str">
        <f t="shared" si="72"/>
        <v/>
      </c>
      <c r="Z106" s="4"/>
      <c r="AA106" s="133" t="str">
        <f t="shared" si="73"/>
        <v/>
      </c>
      <c r="AB106" s="134" t="str">
        <f t="shared" si="74"/>
        <v/>
      </c>
      <c r="AC106" s="134" t="str">
        <f t="shared" si="75"/>
        <v/>
      </c>
      <c r="AD106" s="4"/>
      <c r="AE106" s="133" t="str">
        <f t="shared" si="76"/>
        <v/>
      </c>
      <c r="AF106" s="134" t="str">
        <f t="shared" si="77"/>
        <v/>
      </c>
      <c r="AG106" s="134" t="str">
        <f t="shared" si="78"/>
        <v/>
      </c>
      <c r="AH106" s="4"/>
      <c r="AI106" s="133" t="str">
        <f t="shared" si="79"/>
        <v/>
      </c>
      <c r="AJ106" s="134" t="str">
        <f t="shared" si="80"/>
        <v/>
      </c>
      <c r="AK106" s="134" t="str">
        <f t="shared" si="81"/>
        <v/>
      </c>
      <c r="AL106" s="4"/>
      <c r="AM106" s="133" t="str">
        <f t="shared" si="82"/>
        <v/>
      </c>
      <c r="AN106" s="134" t="str">
        <f t="shared" si="83"/>
        <v/>
      </c>
      <c r="AO106" s="134" t="str">
        <f t="shared" si="84"/>
        <v/>
      </c>
      <c r="AP106" s="135">
        <f t="shared" si="85"/>
        <v>0</v>
      </c>
      <c r="AQ106" s="137" t="str">
        <f t="shared" si="86"/>
        <v/>
      </c>
      <c r="AR106" s="137"/>
    </row>
    <row r="107" spans="1:44">
      <c r="A107" s="2"/>
      <c r="B107" s="3"/>
      <c r="C107" s="3"/>
      <c r="D107" s="4"/>
      <c r="E107" s="133" t="str">
        <f t="shared" si="58"/>
        <v/>
      </c>
      <c r="F107" s="4"/>
      <c r="G107" s="133" t="str">
        <f t="shared" si="59"/>
        <v/>
      </c>
      <c r="H107" s="4"/>
      <c r="I107" s="133" t="str">
        <f t="shared" si="60"/>
        <v/>
      </c>
      <c r="J107" s="4"/>
      <c r="K107" s="133" t="str">
        <f t="shared" si="61"/>
        <v/>
      </c>
      <c r="L107" s="134" t="str">
        <f t="shared" si="62"/>
        <v/>
      </c>
      <c r="M107" s="134" t="str">
        <f t="shared" si="63"/>
        <v/>
      </c>
      <c r="N107" s="4"/>
      <c r="O107" s="133" t="str">
        <f t="shared" si="64"/>
        <v/>
      </c>
      <c r="P107" s="134" t="str">
        <f t="shared" si="65"/>
        <v/>
      </c>
      <c r="Q107" s="134" t="str">
        <f t="shared" si="66"/>
        <v/>
      </c>
      <c r="R107" s="4"/>
      <c r="S107" s="133" t="str">
        <f t="shared" si="67"/>
        <v/>
      </c>
      <c r="T107" s="134" t="str">
        <f t="shared" si="68"/>
        <v/>
      </c>
      <c r="U107" s="134" t="str">
        <f t="shared" si="69"/>
        <v/>
      </c>
      <c r="V107" s="4"/>
      <c r="W107" s="133" t="str">
        <f t="shared" si="70"/>
        <v/>
      </c>
      <c r="X107" s="134" t="str">
        <f t="shared" si="71"/>
        <v/>
      </c>
      <c r="Y107" s="134" t="str">
        <f t="shared" si="72"/>
        <v/>
      </c>
      <c r="Z107" s="4"/>
      <c r="AA107" s="133" t="str">
        <f t="shared" si="73"/>
        <v/>
      </c>
      <c r="AB107" s="134" t="str">
        <f t="shared" si="74"/>
        <v/>
      </c>
      <c r="AC107" s="134" t="str">
        <f t="shared" si="75"/>
        <v/>
      </c>
      <c r="AD107" s="4"/>
      <c r="AE107" s="133" t="str">
        <f t="shared" si="76"/>
        <v/>
      </c>
      <c r="AF107" s="134" t="str">
        <f t="shared" si="77"/>
        <v/>
      </c>
      <c r="AG107" s="134" t="str">
        <f t="shared" si="78"/>
        <v/>
      </c>
      <c r="AH107" s="4"/>
      <c r="AI107" s="133" t="str">
        <f t="shared" si="79"/>
        <v/>
      </c>
      <c r="AJ107" s="134" t="str">
        <f t="shared" si="80"/>
        <v/>
      </c>
      <c r="AK107" s="134" t="str">
        <f t="shared" si="81"/>
        <v/>
      </c>
      <c r="AL107" s="4"/>
      <c r="AM107" s="133" t="str">
        <f t="shared" si="82"/>
        <v/>
      </c>
      <c r="AN107" s="134" t="str">
        <f t="shared" si="83"/>
        <v/>
      </c>
      <c r="AO107" s="134" t="str">
        <f t="shared" si="84"/>
        <v/>
      </c>
      <c r="AP107" s="135">
        <f t="shared" si="85"/>
        <v>0</v>
      </c>
      <c r="AQ107" s="137" t="str">
        <f t="shared" si="86"/>
        <v/>
      </c>
      <c r="AR107" s="137"/>
    </row>
    <row r="108" spans="1:44">
      <c r="A108" s="2"/>
      <c r="B108" s="3"/>
      <c r="C108" s="3"/>
      <c r="D108" s="4"/>
      <c r="E108" s="133" t="str">
        <f t="shared" si="58"/>
        <v/>
      </c>
      <c r="F108" s="4"/>
      <c r="G108" s="133" t="str">
        <f t="shared" si="59"/>
        <v/>
      </c>
      <c r="H108" s="4"/>
      <c r="I108" s="133" t="str">
        <f t="shared" si="60"/>
        <v/>
      </c>
      <c r="J108" s="4"/>
      <c r="K108" s="133" t="str">
        <f t="shared" si="61"/>
        <v/>
      </c>
      <c r="L108" s="134" t="str">
        <f t="shared" si="62"/>
        <v/>
      </c>
      <c r="M108" s="134" t="str">
        <f t="shared" si="63"/>
        <v/>
      </c>
      <c r="N108" s="4"/>
      <c r="O108" s="133" t="str">
        <f t="shared" si="64"/>
        <v/>
      </c>
      <c r="P108" s="134" t="str">
        <f t="shared" si="65"/>
        <v/>
      </c>
      <c r="Q108" s="134" t="str">
        <f t="shared" si="66"/>
        <v/>
      </c>
      <c r="R108" s="4"/>
      <c r="S108" s="133" t="str">
        <f t="shared" si="67"/>
        <v/>
      </c>
      <c r="T108" s="134" t="str">
        <f t="shared" si="68"/>
        <v/>
      </c>
      <c r="U108" s="134" t="str">
        <f t="shared" si="69"/>
        <v/>
      </c>
      <c r="V108" s="4"/>
      <c r="W108" s="133" t="str">
        <f t="shared" si="70"/>
        <v/>
      </c>
      <c r="X108" s="134" t="str">
        <f t="shared" si="71"/>
        <v/>
      </c>
      <c r="Y108" s="134" t="str">
        <f t="shared" si="72"/>
        <v/>
      </c>
      <c r="Z108" s="4"/>
      <c r="AA108" s="133" t="str">
        <f t="shared" si="73"/>
        <v/>
      </c>
      <c r="AB108" s="134" t="str">
        <f t="shared" si="74"/>
        <v/>
      </c>
      <c r="AC108" s="134" t="str">
        <f t="shared" si="75"/>
        <v/>
      </c>
      <c r="AD108" s="4"/>
      <c r="AE108" s="133" t="str">
        <f t="shared" si="76"/>
        <v/>
      </c>
      <c r="AF108" s="134" t="str">
        <f t="shared" si="77"/>
        <v/>
      </c>
      <c r="AG108" s="134" t="str">
        <f t="shared" si="78"/>
        <v/>
      </c>
      <c r="AH108" s="4"/>
      <c r="AI108" s="133" t="str">
        <f t="shared" si="79"/>
        <v/>
      </c>
      <c r="AJ108" s="134" t="str">
        <f t="shared" si="80"/>
        <v/>
      </c>
      <c r="AK108" s="134" t="str">
        <f t="shared" si="81"/>
        <v/>
      </c>
      <c r="AL108" s="4"/>
      <c r="AM108" s="133" t="str">
        <f t="shared" si="82"/>
        <v/>
      </c>
      <c r="AN108" s="134" t="str">
        <f t="shared" si="83"/>
        <v/>
      </c>
      <c r="AO108" s="134" t="str">
        <f t="shared" si="84"/>
        <v/>
      </c>
      <c r="AP108" s="135">
        <f t="shared" si="85"/>
        <v>0</v>
      </c>
      <c r="AQ108" s="137" t="str">
        <f t="shared" si="86"/>
        <v/>
      </c>
      <c r="AR108" s="137"/>
    </row>
    <row r="111" spans="1:44" ht="16.5" customHeight="1"/>
    <row r="206" spans="2:2" ht="21">
      <c r="B206" s="1" ph="1"/>
    </row>
    <row r="309" spans="12:43" ht="14.25" thickBot="1"/>
    <row r="310" spans="12:43" s="85" customFormat="1" ht="14.25" thickBot="1">
      <c r="L310" s="138" t="s">
        <v>101</v>
      </c>
      <c r="M310" s="139" t="s">
        <v>28</v>
      </c>
      <c r="P310" s="140" t="s">
        <v>102</v>
      </c>
      <c r="Q310" s="141" t="s">
        <v>28</v>
      </c>
      <c r="T310" s="142" t="s">
        <v>103</v>
      </c>
      <c r="U310" s="143" t="s">
        <v>28</v>
      </c>
      <c r="X310" s="144" t="s">
        <v>104</v>
      </c>
      <c r="Y310" s="145" t="s">
        <v>28</v>
      </c>
      <c r="AB310" s="146" t="s">
        <v>105</v>
      </c>
      <c r="AC310" s="147" t="s">
        <v>28</v>
      </c>
      <c r="AF310" s="148" t="s">
        <v>106</v>
      </c>
      <c r="AG310" s="149" t="s">
        <v>28</v>
      </c>
      <c r="AJ310" s="140" t="s">
        <v>107</v>
      </c>
      <c r="AK310" s="141" t="s">
        <v>28</v>
      </c>
      <c r="AN310" s="142" t="s">
        <v>108</v>
      </c>
      <c r="AO310" s="143" t="s">
        <v>28</v>
      </c>
      <c r="AP310" s="150" t="s">
        <v>30</v>
      </c>
      <c r="AQ310" s="151" t="s">
        <v>109</v>
      </c>
    </row>
    <row r="311" spans="12:43" s="85" customFormat="1">
      <c r="L311" s="152">
        <v>0</v>
      </c>
      <c r="M311" s="153">
        <v>1</v>
      </c>
      <c r="P311" s="152">
        <v>0</v>
      </c>
      <c r="Q311" s="153">
        <v>1</v>
      </c>
      <c r="T311" s="152">
        <v>0</v>
      </c>
      <c r="U311" s="153">
        <v>1</v>
      </c>
      <c r="X311" s="152">
        <v>0</v>
      </c>
      <c r="Y311" s="153">
        <v>1</v>
      </c>
      <c r="AB311" s="152">
        <v>0</v>
      </c>
      <c r="AC311" s="153">
        <v>1</v>
      </c>
      <c r="AF311" s="152">
        <v>0</v>
      </c>
      <c r="AG311" s="153">
        <v>10</v>
      </c>
      <c r="AJ311" s="152">
        <v>0</v>
      </c>
      <c r="AK311" s="153">
        <v>1</v>
      </c>
      <c r="AN311" s="152">
        <v>0</v>
      </c>
      <c r="AO311" s="153">
        <v>1</v>
      </c>
      <c r="AP311" s="152">
        <v>0</v>
      </c>
      <c r="AQ311" s="153" t="s">
        <v>110</v>
      </c>
    </row>
    <row r="312" spans="12:43" s="85" customFormat="1">
      <c r="L312" s="154">
        <v>5</v>
      </c>
      <c r="M312" s="155">
        <v>2</v>
      </c>
      <c r="P312" s="154">
        <v>3</v>
      </c>
      <c r="Q312" s="155">
        <v>2</v>
      </c>
      <c r="T312" s="154">
        <v>15</v>
      </c>
      <c r="U312" s="155">
        <v>2</v>
      </c>
      <c r="X312" s="154">
        <v>18</v>
      </c>
      <c r="Y312" s="155">
        <v>2</v>
      </c>
      <c r="AB312" s="154">
        <v>8</v>
      </c>
      <c r="AC312" s="155">
        <v>2</v>
      </c>
      <c r="AF312" s="156">
        <v>8.1</v>
      </c>
      <c r="AG312" s="155">
        <v>9</v>
      </c>
      <c r="AJ312" s="154">
        <v>93</v>
      </c>
      <c r="AK312" s="155">
        <v>2</v>
      </c>
      <c r="AN312" s="154">
        <v>5</v>
      </c>
      <c r="AO312" s="155">
        <v>2</v>
      </c>
      <c r="AP312" s="154">
        <v>22</v>
      </c>
      <c r="AQ312" s="155" t="s">
        <v>111</v>
      </c>
    </row>
    <row r="313" spans="12:43" s="85" customFormat="1">
      <c r="L313" s="154">
        <v>7</v>
      </c>
      <c r="M313" s="155">
        <v>3</v>
      </c>
      <c r="P313" s="154">
        <v>6</v>
      </c>
      <c r="Q313" s="155">
        <v>3</v>
      </c>
      <c r="T313" s="154">
        <v>19</v>
      </c>
      <c r="U313" s="155">
        <v>3</v>
      </c>
      <c r="X313" s="154">
        <v>22</v>
      </c>
      <c r="Y313" s="155">
        <v>3</v>
      </c>
      <c r="AB313" s="154">
        <v>10</v>
      </c>
      <c r="AC313" s="155">
        <v>3</v>
      </c>
      <c r="AF313" s="156">
        <v>8.5</v>
      </c>
      <c r="AG313" s="155">
        <v>8</v>
      </c>
      <c r="AJ313" s="154">
        <v>105</v>
      </c>
      <c r="AK313" s="155">
        <v>3</v>
      </c>
      <c r="AN313" s="154">
        <v>7</v>
      </c>
      <c r="AO313" s="155">
        <v>3</v>
      </c>
      <c r="AP313" s="154">
        <v>27</v>
      </c>
      <c r="AQ313" s="155" t="s">
        <v>112</v>
      </c>
    </row>
    <row r="314" spans="12:43" s="85" customFormat="1">
      <c r="L314" s="154">
        <v>9</v>
      </c>
      <c r="M314" s="155">
        <v>4</v>
      </c>
      <c r="P314" s="154">
        <v>9</v>
      </c>
      <c r="Q314" s="155">
        <v>4</v>
      </c>
      <c r="T314" s="154">
        <v>23</v>
      </c>
      <c r="U314" s="155">
        <v>4</v>
      </c>
      <c r="X314" s="154">
        <v>26</v>
      </c>
      <c r="Y314" s="155">
        <v>4</v>
      </c>
      <c r="AB314" s="154">
        <v>15</v>
      </c>
      <c r="AC314" s="155">
        <v>4</v>
      </c>
      <c r="AF314" s="154">
        <v>8.9</v>
      </c>
      <c r="AG314" s="155">
        <v>7</v>
      </c>
      <c r="AJ314" s="154">
        <v>117</v>
      </c>
      <c r="AK314" s="155">
        <v>4</v>
      </c>
      <c r="AN314" s="154">
        <v>10</v>
      </c>
      <c r="AO314" s="155">
        <v>4</v>
      </c>
      <c r="AP314" s="154">
        <v>33</v>
      </c>
      <c r="AQ314" s="155" t="s">
        <v>113</v>
      </c>
    </row>
    <row r="315" spans="12:43" s="85" customFormat="1" ht="14.25" thickBot="1">
      <c r="L315" s="157">
        <v>11</v>
      </c>
      <c r="M315" s="158">
        <v>5</v>
      </c>
      <c r="P315" s="157">
        <v>12</v>
      </c>
      <c r="Q315" s="158">
        <v>5</v>
      </c>
      <c r="T315" s="157">
        <v>27</v>
      </c>
      <c r="U315" s="158">
        <v>5</v>
      </c>
      <c r="X315" s="157">
        <v>30</v>
      </c>
      <c r="Y315" s="158">
        <v>5</v>
      </c>
      <c r="AB315" s="157">
        <v>23</v>
      </c>
      <c r="AC315" s="158">
        <v>5</v>
      </c>
      <c r="AF315" s="157">
        <v>9.4</v>
      </c>
      <c r="AG315" s="158">
        <v>6</v>
      </c>
      <c r="AJ315" s="157">
        <v>130</v>
      </c>
      <c r="AK315" s="158">
        <v>5</v>
      </c>
      <c r="AN315" s="157">
        <v>13</v>
      </c>
      <c r="AO315" s="158">
        <v>5</v>
      </c>
      <c r="AP315" s="159">
        <v>39</v>
      </c>
      <c r="AQ315" s="160" t="s">
        <v>114</v>
      </c>
    </row>
    <row r="316" spans="12:43" s="85" customFormat="1">
      <c r="L316" s="154">
        <v>14</v>
      </c>
      <c r="M316" s="155">
        <v>6</v>
      </c>
      <c r="P316" s="154">
        <v>15</v>
      </c>
      <c r="Q316" s="155">
        <v>6</v>
      </c>
      <c r="T316" s="154">
        <v>30</v>
      </c>
      <c r="U316" s="155">
        <v>6</v>
      </c>
      <c r="X316" s="154">
        <v>34</v>
      </c>
      <c r="Y316" s="155">
        <v>6</v>
      </c>
      <c r="AB316" s="154">
        <v>33</v>
      </c>
      <c r="AC316" s="155">
        <v>6</v>
      </c>
      <c r="AF316" s="154">
        <v>10</v>
      </c>
      <c r="AG316" s="155">
        <v>5</v>
      </c>
      <c r="AJ316" s="154">
        <v>143</v>
      </c>
      <c r="AK316" s="155">
        <v>6</v>
      </c>
      <c r="AN316" s="161">
        <v>18</v>
      </c>
      <c r="AO316" s="155">
        <v>6</v>
      </c>
      <c r="AP316" s="162"/>
      <c r="AQ316" s="162"/>
    </row>
    <row r="317" spans="12:43" s="85" customFormat="1">
      <c r="L317" s="154">
        <v>17</v>
      </c>
      <c r="M317" s="155">
        <v>7</v>
      </c>
      <c r="P317" s="154">
        <v>18</v>
      </c>
      <c r="Q317" s="155">
        <v>7</v>
      </c>
      <c r="T317" s="154">
        <v>34</v>
      </c>
      <c r="U317" s="155">
        <v>7</v>
      </c>
      <c r="X317" s="154">
        <v>38</v>
      </c>
      <c r="Y317" s="155">
        <v>7</v>
      </c>
      <c r="AB317" s="154">
        <v>45</v>
      </c>
      <c r="AC317" s="155">
        <v>7</v>
      </c>
      <c r="AF317" s="156">
        <v>10.7</v>
      </c>
      <c r="AG317" s="155">
        <v>4</v>
      </c>
      <c r="AJ317" s="154">
        <v>156</v>
      </c>
      <c r="AK317" s="155">
        <v>7</v>
      </c>
      <c r="AN317" s="154">
        <v>24</v>
      </c>
      <c r="AO317" s="155">
        <v>7</v>
      </c>
      <c r="AP317" s="162"/>
      <c r="AQ317" s="162"/>
    </row>
    <row r="318" spans="12:43" s="85" customFormat="1">
      <c r="L318" s="154">
        <v>20</v>
      </c>
      <c r="M318" s="155">
        <v>8</v>
      </c>
      <c r="P318" s="154">
        <v>20</v>
      </c>
      <c r="Q318" s="155">
        <v>8</v>
      </c>
      <c r="T318" s="154">
        <v>38</v>
      </c>
      <c r="U318" s="155">
        <v>8</v>
      </c>
      <c r="X318" s="154">
        <v>42</v>
      </c>
      <c r="Y318" s="155">
        <v>8</v>
      </c>
      <c r="AB318" s="154">
        <v>57</v>
      </c>
      <c r="AC318" s="155">
        <v>8</v>
      </c>
      <c r="AF318" s="154">
        <v>11.5</v>
      </c>
      <c r="AG318" s="155">
        <v>3</v>
      </c>
      <c r="AJ318" s="154">
        <v>168</v>
      </c>
      <c r="AK318" s="155">
        <v>8</v>
      </c>
      <c r="AN318" s="154">
        <v>30</v>
      </c>
      <c r="AO318" s="155">
        <v>8</v>
      </c>
      <c r="AP318" s="162"/>
      <c r="AQ318" s="162"/>
    </row>
    <row r="319" spans="12:43" s="85" customFormat="1">
      <c r="L319" s="154">
        <v>23</v>
      </c>
      <c r="M319" s="155">
        <v>9</v>
      </c>
      <c r="P319" s="154">
        <v>23</v>
      </c>
      <c r="Q319" s="155">
        <v>9</v>
      </c>
      <c r="T319" s="154">
        <v>43</v>
      </c>
      <c r="U319" s="155">
        <v>9</v>
      </c>
      <c r="X319" s="154">
        <v>46</v>
      </c>
      <c r="Y319" s="155">
        <v>9</v>
      </c>
      <c r="AB319" s="154">
        <v>69</v>
      </c>
      <c r="AC319" s="155">
        <v>9</v>
      </c>
      <c r="AF319" s="154">
        <v>12.3</v>
      </c>
      <c r="AG319" s="155">
        <v>2</v>
      </c>
      <c r="AJ319" s="154">
        <v>180</v>
      </c>
      <c r="AK319" s="155">
        <v>9</v>
      </c>
      <c r="AN319" s="154">
        <v>35</v>
      </c>
      <c r="AO319" s="155">
        <v>9</v>
      </c>
      <c r="AP319" s="162"/>
      <c r="AQ319" s="162"/>
    </row>
    <row r="320" spans="12:43" s="85" customFormat="1" ht="14.25" thickBot="1">
      <c r="L320" s="163">
        <v>26</v>
      </c>
      <c r="M320" s="164">
        <v>10</v>
      </c>
      <c r="P320" s="163">
        <v>26</v>
      </c>
      <c r="Q320" s="164">
        <v>10</v>
      </c>
      <c r="T320" s="163">
        <v>49</v>
      </c>
      <c r="U320" s="164">
        <v>10</v>
      </c>
      <c r="X320" s="163">
        <v>50</v>
      </c>
      <c r="Y320" s="164">
        <v>10</v>
      </c>
      <c r="AB320" s="163">
        <v>80</v>
      </c>
      <c r="AC320" s="164">
        <v>10</v>
      </c>
      <c r="AF320" s="163">
        <v>13.1</v>
      </c>
      <c r="AG320" s="164">
        <v>1</v>
      </c>
      <c r="AJ320" s="163">
        <v>192</v>
      </c>
      <c r="AK320" s="164">
        <v>10</v>
      </c>
      <c r="AN320" s="163">
        <v>40</v>
      </c>
      <c r="AO320" s="164">
        <v>10</v>
      </c>
      <c r="AP320" s="162"/>
      <c r="AQ320" s="162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1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BT320"/>
  <sheetViews>
    <sheetView topLeftCell="AS42" zoomScale="90" zoomScaleNormal="90" workbookViewId="0">
      <selection activeCell="BI51" sqref="BI51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5.75" style="1" customWidth="1"/>
    <col min="49" max="16384" width="9" style="1"/>
  </cols>
  <sheetData>
    <row r="1" spans="1:72" s="85" customFormat="1" ht="22.5" customHeight="1" thickTop="1" thickBot="1">
      <c r="A1" s="84" t="s">
        <v>0</v>
      </c>
      <c r="B1" s="290"/>
      <c r="C1" s="291"/>
    </row>
    <row r="2" spans="1:72" s="89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93</v>
      </c>
      <c r="W2" s="281"/>
      <c r="X2" s="281"/>
      <c r="Y2" s="282"/>
      <c r="Z2" s="280" t="s">
        <v>7</v>
      </c>
      <c r="AA2" s="281"/>
      <c r="AB2" s="281"/>
      <c r="AC2" s="282"/>
      <c r="AD2" s="280" t="s">
        <v>94</v>
      </c>
      <c r="AE2" s="281"/>
      <c r="AF2" s="281"/>
      <c r="AG2" s="282"/>
      <c r="AH2" s="280" t="s">
        <v>95</v>
      </c>
      <c r="AI2" s="281"/>
      <c r="AJ2" s="281"/>
      <c r="AK2" s="282"/>
      <c r="AL2" s="280" t="s">
        <v>96</v>
      </c>
      <c r="AM2" s="281"/>
      <c r="AN2" s="281"/>
      <c r="AO2" s="281"/>
      <c r="AP2" s="86" t="s">
        <v>8</v>
      </c>
      <c r="AQ2" s="87">
        <f>COUNTIF(AQ10:AQ309,"Ａ")</f>
        <v>0</v>
      </c>
      <c r="AR2" s="88" t="s">
        <v>9</v>
      </c>
    </row>
    <row r="3" spans="1:72" s="89" customFormat="1" ht="20.100000000000001" customHeight="1">
      <c r="A3" s="293"/>
      <c r="B3" s="285"/>
      <c r="C3" s="10" t="s">
        <v>10</v>
      </c>
      <c r="D3" s="11">
        <f>COUNT(D10:D309)</f>
        <v>0</v>
      </c>
      <c r="E3" s="90" t="s">
        <v>154</v>
      </c>
      <c r="F3" s="11">
        <f>COUNT(F10:F309)</f>
        <v>0</v>
      </c>
      <c r="G3" s="90" t="s">
        <v>154</v>
      </c>
      <c r="H3" s="11"/>
      <c r="I3" s="90"/>
      <c r="J3" s="11">
        <f>COUNT(J10:J309)</f>
        <v>0</v>
      </c>
      <c r="K3" s="91" t="s">
        <v>156</v>
      </c>
      <c r="L3" s="92" t="s">
        <v>157</v>
      </c>
      <c r="M3" s="93" t="s">
        <v>11</v>
      </c>
      <c r="N3" s="11">
        <f>COUNT(N10:N309)</f>
        <v>0</v>
      </c>
      <c r="O3" s="91" t="s">
        <v>156</v>
      </c>
      <c r="P3" s="92" t="s">
        <v>157</v>
      </c>
      <c r="Q3" s="93" t="s">
        <v>11</v>
      </c>
      <c r="R3" s="11">
        <f>COUNT(R10:R309)</f>
        <v>0</v>
      </c>
      <c r="S3" s="91" t="s">
        <v>156</v>
      </c>
      <c r="T3" s="92" t="s">
        <v>157</v>
      </c>
      <c r="U3" s="93" t="s">
        <v>11</v>
      </c>
      <c r="V3" s="11">
        <f>COUNT(V10:V309)</f>
        <v>0</v>
      </c>
      <c r="W3" s="91" t="s">
        <v>156</v>
      </c>
      <c r="X3" s="92" t="s">
        <v>157</v>
      </c>
      <c r="Y3" s="93" t="s">
        <v>11</v>
      </c>
      <c r="Z3" s="11">
        <f>COUNT(Z10:Z309)</f>
        <v>0</v>
      </c>
      <c r="AA3" s="91" t="s">
        <v>156</v>
      </c>
      <c r="AB3" s="92" t="s">
        <v>157</v>
      </c>
      <c r="AC3" s="93" t="s">
        <v>11</v>
      </c>
      <c r="AD3" s="11">
        <f>COUNT(AD10:AD309)</f>
        <v>0</v>
      </c>
      <c r="AE3" s="91" t="s">
        <v>156</v>
      </c>
      <c r="AF3" s="92" t="s">
        <v>157</v>
      </c>
      <c r="AG3" s="93" t="s">
        <v>11</v>
      </c>
      <c r="AH3" s="11">
        <f>COUNT(AH10:AH309)</f>
        <v>0</v>
      </c>
      <c r="AI3" s="91" t="s">
        <v>156</v>
      </c>
      <c r="AJ3" s="92" t="s">
        <v>157</v>
      </c>
      <c r="AK3" s="93" t="s">
        <v>11</v>
      </c>
      <c r="AL3" s="11">
        <f>COUNT(AL10:AL309)</f>
        <v>0</v>
      </c>
      <c r="AM3" s="91" t="s">
        <v>156</v>
      </c>
      <c r="AN3" s="92" t="s">
        <v>157</v>
      </c>
      <c r="AO3" s="94" t="s">
        <v>11</v>
      </c>
      <c r="AP3" s="95" t="s">
        <v>12</v>
      </c>
      <c r="AQ3" s="96">
        <f>COUNTIF(AQ10:AQ309,"Ｂ")</f>
        <v>0</v>
      </c>
      <c r="AR3" s="97" t="s">
        <v>9</v>
      </c>
    </row>
    <row r="4" spans="1:72" s="89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98">
        <f>AZ51</f>
        <v>122.7</v>
      </c>
      <c r="F4" s="12">
        <f>SUM(F10:F309)</f>
        <v>0</v>
      </c>
      <c r="G4" s="98">
        <f>BD51</f>
        <v>24.5</v>
      </c>
      <c r="H4" s="12"/>
      <c r="I4" s="98"/>
      <c r="J4" s="12">
        <f>SUM(J10:J309)</f>
        <v>0</v>
      </c>
      <c r="K4" s="99" t="s">
        <v>14</v>
      </c>
      <c r="L4" s="100" t="s">
        <v>15</v>
      </c>
      <c r="M4" s="101" t="e">
        <f>IF(J5-K5&gt;0,"↑",IF(J5-K5&lt;0,"↓","±"))</f>
        <v>#VALUE!</v>
      </c>
      <c r="N4" s="12">
        <f>SUM(N10:N309)</f>
        <v>0</v>
      </c>
      <c r="O4" s="99" t="s">
        <v>14</v>
      </c>
      <c r="P4" s="100" t="s">
        <v>15</v>
      </c>
      <c r="Q4" s="101" t="e">
        <f>IF(N5-O5&gt;0,"↑",IF(N5-O5&lt;0,"↓","±"))</f>
        <v>#VALUE!</v>
      </c>
      <c r="R4" s="12">
        <f>SUM(R10:R309)</f>
        <v>0</v>
      </c>
      <c r="S4" s="99" t="s">
        <v>14</v>
      </c>
      <c r="T4" s="100" t="s">
        <v>15</v>
      </c>
      <c r="U4" s="101" t="e">
        <f>IF(R5-S5&gt;0,"↑",IF(R5-S5&lt;0,"↓","±"))</f>
        <v>#VALUE!</v>
      </c>
      <c r="V4" s="12">
        <f>SUM(V10:V309)</f>
        <v>0</v>
      </c>
      <c r="W4" s="99" t="s">
        <v>14</v>
      </c>
      <c r="X4" s="100" t="s">
        <v>15</v>
      </c>
      <c r="Y4" s="101" t="e">
        <f>IF(V5-W5&gt;0,"↑",IF(V5-W5&lt;0,"↓","±"))</f>
        <v>#VALUE!</v>
      </c>
      <c r="Z4" s="12">
        <f>SUM(Z10:Z309)</f>
        <v>0</v>
      </c>
      <c r="AA4" s="99" t="s">
        <v>14</v>
      </c>
      <c r="AB4" s="100" t="s">
        <v>15</v>
      </c>
      <c r="AC4" s="101" t="e">
        <f>IF(Z5-AA5&gt;0,"↑",IF(Z5-AA5&lt;0,"↓","±"))</f>
        <v>#VALUE!</v>
      </c>
      <c r="AD4" s="12">
        <f>SUM(AD10:AD309)</f>
        <v>0</v>
      </c>
      <c r="AE4" s="99" t="s">
        <v>14</v>
      </c>
      <c r="AF4" s="100" t="s">
        <v>15</v>
      </c>
      <c r="AG4" s="101" t="e">
        <f>IF(AD5-AE5&gt;0,"↓",IF(AD5-AE5&lt;0,"↑","±"))</f>
        <v>#VALUE!</v>
      </c>
      <c r="AH4" s="12">
        <f>SUM(AH10:AH309)</f>
        <v>0</v>
      </c>
      <c r="AI4" s="99" t="s">
        <v>14</v>
      </c>
      <c r="AJ4" s="100" t="s">
        <v>15</v>
      </c>
      <c r="AK4" s="101" t="e">
        <f>IF(AH5-AI5&gt;0,"↑",IF(AH5-AI5&lt;0,"↓","±"))</f>
        <v>#VALUE!</v>
      </c>
      <c r="AL4" s="12">
        <f>SUM(AL10:AL309)</f>
        <v>0</v>
      </c>
      <c r="AM4" s="99" t="s">
        <v>14</v>
      </c>
      <c r="AN4" s="100" t="s">
        <v>15</v>
      </c>
      <c r="AO4" s="102" t="e">
        <f>IF(AL5-AM5&gt;0,"↑",IF(AL5-AM5&lt;0,"↓","±"))</f>
        <v>#VALUE!</v>
      </c>
      <c r="AP4" s="95" t="s">
        <v>16</v>
      </c>
      <c r="AQ4" s="96">
        <f>COUNTIF(AQ10:AQ309,"Ｃ")</f>
        <v>0</v>
      </c>
      <c r="AR4" s="97" t="s">
        <v>9</v>
      </c>
    </row>
    <row r="5" spans="1:72" s="89" customFormat="1" ht="20.100000000000001" customHeight="1">
      <c r="A5" s="293"/>
      <c r="B5" s="286"/>
      <c r="C5" s="10" t="s">
        <v>17</v>
      </c>
      <c r="D5" s="103" t="str">
        <f>IF((D3&gt;0),D4/D3,"")</f>
        <v/>
      </c>
      <c r="E5" s="104" t="s">
        <v>155</v>
      </c>
      <c r="F5" s="15" t="str">
        <f>IF((F3&gt;0),F4/F3,"")</f>
        <v/>
      </c>
      <c r="G5" s="104" t="s">
        <v>155</v>
      </c>
      <c r="H5" s="15"/>
      <c r="I5" s="104"/>
      <c r="J5" s="103" t="str">
        <f>IF((J3&gt;0),J4/J3,"")</f>
        <v/>
      </c>
      <c r="K5" s="172">
        <f>AX35</f>
        <v>10.481799240102999</v>
      </c>
      <c r="L5" s="105">
        <f>AX15</f>
        <v>10.47</v>
      </c>
      <c r="M5" s="106" t="s">
        <v>18</v>
      </c>
      <c r="N5" s="103" t="str">
        <f>IF((N3&gt;0),N4/N3,"")</f>
        <v/>
      </c>
      <c r="O5" s="172">
        <f>BA35</f>
        <v>13.969797830375001</v>
      </c>
      <c r="P5" s="105">
        <f>BA15</f>
        <v>14.2</v>
      </c>
      <c r="Q5" s="106" t="s">
        <v>18</v>
      </c>
      <c r="R5" s="103" t="str">
        <f>IF((R3&gt;0),R4/R3,"")</f>
        <v/>
      </c>
      <c r="S5" s="172">
        <f>BD35</f>
        <v>28.129847815415001</v>
      </c>
      <c r="T5" s="105">
        <f>BD15</f>
        <v>28.41</v>
      </c>
      <c r="U5" s="106" t="s">
        <v>18</v>
      </c>
      <c r="V5" s="103" t="str">
        <f>IF((V3&gt;0),V4/V3,"")</f>
        <v/>
      </c>
      <c r="W5" s="172">
        <f>BG35</f>
        <v>30.555637616936998</v>
      </c>
      <c r="X5" s="105">
        <f>BG15</f>
        <v>31.06</v>
      </c>
      <c r="Y5" s="106" t="s">
        <v>18</v>
      </c>
      <c r="Z5" s="103" t="str">
        <f>IF((Z3&gt;0),Z4/Z3,"")</f>
        <v/>
      </c>
      <c r="AA5" s="172">
        <f>BJ35</f>
        <v>26.600988264361</v>
      </c>
      <c r="AB5" s="105">
        <f>BJ15</f>
        <v>27.26</v>
      </c>
      <c r="AC5" s="106" t="s">
        <v>18</v>
      </c>
      <c r="AD5" s="103" t="str">
        <f>IF((AD3&gt;0),AD4/AD3,"")</f>
        <v/>
      </c>
      <c r="AE5" s="174">
        <f>BM35</f>
        <v>10.945950682188</v>
      </c>
      <c r="AF5" s="105">
        <f>BM15</f>
        <v>10.69</v>
      </c>
      <c r="AG5" s="106" t="s">
        <v>18</v>
      </c>
      <c r="AH5" s="103" t="str">
        <f>IF((AH3&gt;0),AH4/AH3,"")</f>
        <v/>
      </c>
      <c r="AI5" s="174">
        <f>BP35</f>
        <v>121.83638598648</v>
      </c>
      <c r="AJ5" s="105">
        <f>BP15</f>
        <v>126.53</v>
      </c>
      <c r="AK5" s="106" t="s">
        <v>18</v>
      </c>
      <c r="AL5" s="103" t="str">
        <f>IF((AL3&gt;0),AL4/AL3,"")</f>
        <v/>
      </c>
      <c r="AM5" s="172">
        <f>BS35</f>
        <v>11.595123753232</v>
      </c>
      <c r="AN5" s="105">
        <f>BS15</f>
        <v>11.8</v>
      </c>
      <c r="AO5" s="107" t="s">
        <v>18</v>
      </c>
      <c r="AP5" s="95" t="s">
        <v>19</v>
      </c>
      <c r="AQ5" s="96">
        <f>COUNTIF(AQ10:AQ309,"Ｄ")</f>
        <v>0</v>
      </c>
      <c r="AR5" s="97" t="s">
        <v>9</v>
      </c>
    </row>
    <row r="6" spans="1:72" s="89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08">
        <f>BA51</f>
        <v>122.7</v>
      </c>
      <c r="F6" s="14" t="str">
        <f>IF((F3&gt;0),STDEV(F10:F309),"")</f>
        <v/>
      </c>
      <c r="G6" s="108">
        <f>BE51</f>
        <v>24.2</v>
      </c>
      <c r="H6" s="14"/>
      <c r="I6" s="108"/>
      <c r="J6" s="14" t="str">
        <f>IF((J3&gt;0),STDEV(J10:J309),"")</f>
        <v/>
      </c>
      <c r="K6" s="173">
        <f>AY35</f>
        <v>2.5137290880901002</v>
      </c>
      <c r="L6" s="109">
        <f>AY15</f>
        <v>2.5099999999999998</v>
      </c>
      <c r="M6" s="110" t="e">
        <f>IF(J5-L5&gt;0,"↑",IF(J5-L5&lt;0,"↓","±"))</f>
        <v>#VALUE!</v>
      </c>
      <c r="N6" s="14" t="str">
        <f>IF((N3&gt;0),STDEV(N10:N309),"")</f>
        <v/>
      </c>
      <c r="O6" s="173">
        <f>BB35</f>
        <v>5.5982454988437</v>
      </c>
      <c r="P6" s="109">
        <f>BB15</f>
        <v>5.41</v>
      </c>
      <c r="Q6" s="110" t="e">
        <f>IF(N5-P5&gt;0,"↑",IF(N5-P5&lt;0,"↓","±"))</f>
        <v>#VALUE!</v>
      </c>
      <c r="R6" s="14" t="str">
        <f>IF((R3&gt;0),STDEV(R10:R309),"")</f>
        <v/>
      </c>
      <c r="S6" s="173">
        <f>BE35</f>
        <v>7.1130779808405</v>
      </c>
      <c r="T6" s="109">
        <f>BE15</f>
        <v>7</v>
      </c>
      <c r="U6" s="110" t="e">
        <f>IF(R5-T5&gt;0,"↑",IF(R5-T5&lt;0,"↓","±"))</f>
        <v>#VALUE!</v>
      </c>
      <c r="V6" s="14" t="str">
        <f>IF((V3&gt;0),STDEV(V10:V309),"")</f>
        <v/>
      </c>
      <c r="W6" s="173">
        <f>BH35</f>
        <v>6.3658792432464999</v>
      </c>
      <c r="X6" s="109">
        <f>BH15</f>
        <v>6.43</v>
      </c>
      <c r="Y6" s="110" t="e">
        <f>IF(V5-X5&gt;0,"↑",IF(V5-X5&lt;0,"↓","±"))</f>
        <v>#VALUE!</v>
      </c>
      <c r="Z6" s="14" t="str">
        <f>IF((Z3&gt;0),STDEV(Z10:Z309),"")</f>
        <v/>
      </c>
      <c r="AA6" s="172">
        <f>BK35</f>
        <v>13.441998473697</v>
      </c>
      <c r="AB6" s="109">
        <f>BK15</f>
        <v>13.76</v>
      </c>
      <c r="AC6" s="110" t="e">
        <f>IF(Z5-AB5&gt;0,"↑",IF(Z5-AB5&lt;0,"↓","±"))</f>
        <v>#VALUE!</v>
      </c>
      <c r="AD6" s="14" t="str">
        <f>IF((AD3&gt;0),STDEV(AD10:AD309),"")</f>
        <v/>
      </c>
      <c r="AE6" s="173">
        <f>BN35</f>
        <v>1.3879083624306301</v>
      </c>
      <c r="AF6" s="109">
        <f>BN15</f>
        <v>0.87</v>
      </c>
      <c r="AG6" s="110" t="e">
        <f>IF(AD5-AF5&gt;0,"↓",IF(AD5-AF5&lt;0,"↑","±"))</f>
        <v>#VALUE!</v>
      </c>
      <c r="AH6" s="14" t="str">
        <f>IF((AH3&gt;0),STDEV(AH10:AH309),"")</f>
        <v/>
      </c>
      <c r="AI6" s="173">
        <f>BQ35</f>
        <v>19.914524842399999</v>
      </c>
      <c r="AJ6" s="109">
        <f>BQ15</f>
        <v>18.3</v>
      </c>
      <c r="AK6" s="110" t="e">
        <f>IF(AH5-AJ5&gt;0,"↑",IF(AH5-AJ5&lt;0,"↓","±"))</f>
        <v>#VALUE!</v>
      </c>
      <c r="AL6" s="14" t="str">
        <f>IF((AL3&gt;0),STDEV(AL10:AL309),"")</f>
        <v/>
      </c>
      <c r="AM6" s="173">
        <f>BT35</f>
        <v>4.9811314779445004</v>
      </c>
      <c r="AN6" s="109">
        <f>BT15</f>
        <v>4.8499999999999996</v>
      </c>
      <c r="AO6" s="111" t="e">
        <f>IF(AL5-AN5&gt;0,"↑",IF(AL5-AN5&lt;0,"↓","±"))</f>
        <v>#VALUE!</v>
      </c>
      <c r="AP6" s="112" t="s">
        <v>21</v>
      </c>
      <c r="AQ6" s="113">
        <f>COUNTIF(AQ10:AQ309,"Ｅ")</f>
        <v>0</v>
      </c>
      <c r="AR6" s="114" t="s">
        <v>9</v>
      </c>
    </row>
    <row r="7" spans="1:72" s="89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89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89" customFormat="1" ht="15.75" customHeight="1" thickTop="1" thickBot="1">
      <c r="A9" s="115" t="s">
        <v>31</v>
      </c>
      <c r="B9" s="116" t="s">
        <v>32</v>
      </c>
      <c r="C9" s="116" t="s">
        <v>33</v>
      </c>
      <c r="D9" s="117">
        <v>135</v>
      </c>
      <c r="E9" s="118">
        <v>50.3</v>
      </c>
      <c r="F9" s="117">
        <v>30</v>
      </c>
      <c r="G9" s="118">
        <v>52.4</v>
      </c>
      <c r="H9" s="117"/>
      <c r="I9" s="118"/>
      <c r="J9" s="117">
        <v>30</v>
      </c>
      <c r="K9" s="118">
        <v>48.7</v>
      </c>
      <c r="L9" s="117">
        <v>5</v>
      </c>
      <c r="M9" s="117">
        <v>4</v>
      </c>
      <c r="N9" s="117">
        <v>25</v>
      </c>
      <c r="O9" s="118">
        <v>40</v>
      </c>
      <c r="P9" s="117">
        <v>8</v>
      </c>
      <c r="Q9" s="117">
        <v>6</v>
      </c>
      <c r="R9" s="117">
        <v>50</v>
      </c>
      <c r="S9" s="118">
        <v>69.400000000000006</v>
      </c>
      <c r="T9" s="117">
        <v>3</v>
      </c>
      <c r="U9" s="117">
        <v>7</v>
      </c>
      <c r="V9" s="117">
        <v>45</v>
      </c>
      <c r="W9" s="118">
        <v>57.4</v>
      </c>
      <c r="X9" s="117">
        <v>3</v>
      </c>
      <c r="Y9" s="117">
        <v>5</v>
      </c>
      <c r="Z9" s="117">
        <v>15</v>
      </c>
      <c r="AA9" s="118">
        <v>40</v>
      </c>
      <c r="AB9" s="117">
        <v>5</v>
      </c>
      <c r="AC9" s="117">
        <v>4</v>
      </c>
      <c r="AD9" s="117">
        <v>7.8</v>
      </c>
      <c r="AE9" s="118">
        <v>48.6</v>
      </c>
      <c r="AF9" s="117">
        <v>9</v>
      </c>
      <c r="AG9" s="117">
        <v>5</v>
      </c>
      <c r="AH9" s="117">
        <v>256</v>
      </c>
      <c r="AI9" s="118">
        <v>50.6</v>
      </c>
      <c r="AJ9" s="117">
        <v>6</v>
      </c>
      <c r="AK9" s="117">
        <v>9</v>
      </c>
      <c r="AL9" s="117">
        <v>30</v>
      </c>
      <c r="AM9" s="118">
        <v>63.1</v>
      </c>
      <c r="AN9" s="117">
        <v>1</v>
      </c>
      <c r="AO9" s="117">
        <v>7</v>
      </c>
      <c r="AP9" s="117">
        <f>SUM(M9,Q9,U9,Y9,,AC9,AG9,AK9,AO9)</f>
        <v>47</v>
      </c>
      <c r="AQ9" s="268" t="s">
        <v>92</v>
      </c>
      <c r="AR9" s="269"/>
      <c r="AV9" s="234" t="s">
        <v>158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2"/>
      <c r="B10" s="169"/>
      <c r="C10" s="3"/>
      <c r="D10" s="4"/>
      <c r="E10" s="5" t="str">
        <f t="shared" ref="E10:E20" si="0">IF((D10&lt;&gt;0),((D10-$D$5)*10/STDEVP($D$10:$D$309)+50),"")</f>
        <v/>
      </c>
      <c r="F10" s="4"/>
      <c r="G10" s="5" t="str">
        <f t="shared" ref="G10:G20" si="1">IF((F10&lt;&gt;0),((F10-$F$5)*10/STDEVP($F$10:$F$309)+50),"")</f>
        <v/>
      </c>
      <c r="H10" s="4"/>
      <c r="I10" s="5" t="str">
        <f t="shared" ref="I10:I20" si="2">IF((H10&lt;&gt;0),((H10-$H$5)*10/STDEVP($H$10:$H$309)+50),"")</f>
        <v/>
      </c>
      <c r="J10" s="4"/>
      <c r="K10" s="5" t="str">
        <f t="shared" ref="K10:K20" si="3">IF((J10&lt;&gt;0),((J10-$J$5)*10/STDEVP($J$10:$J$309)+50),"")</f>
        <v/>
      </c>
      <c r="L10" s="6" t="str">
        <f t="shared" ref="L10:L20" si="4">IF((J10&lt;&gt;0),RANK(J10,$J$10:$J$309),"")</f>
        <v/>
      </c>
      <c r="M10" s="6" t="str">
        <f t="shared" ref="M10:M20" si="5">IF((J10&lt;&gt;0),VLOOKUP(J10,$L$311:$M$320,2),"")</f>
        <v/>
      </c>
      <c r="N10" s="4"/>
      <c r="O10" s="5" t="str">
        <f t="shared" ref="O10:O20" si="6">IF((N10&lt;&gt;0),((N10-$N$5)*10/STDEVP($N$10:$N$309)+50),"")</f>
        <v/>
      </c>
      <c r="P10" s="6" t="str">
        <f t="shared" ref="P10:P20" si="7">IF((N10&lt;&gt;0),RANK(N10,$N$10:$N$309),"")</f>
        <v/>
      </c>
      <c r="Q10" s="6" t="str">
        <f t="shared" ref="Q10:Q20" si="8">IF((N10&lt;&gt;0),VLOOKUP(N10,$P$311:$Q$320,2),"")</f>
        <v/>
      </c>
      <c r="R10" s="4"/>
      <c r="S10" s="5" t="str">
        <f t="shared" ref="S10:S20" si="9">IF((R10&lt;&gt;0),((R10-$R$5)*10/STDEVP($R$10:$R$309)+50),"")</f>
        <v/>
      </c>
      <c r="T10" s="6" t="str">
        <f t="shared" ref="T10:T20" si="10">IF((R10&lt;&gt;0),RANK(R10,$R$10:$R$309),"")</f>
        <v/>
      </c>
      <c r="U10" s="6" t="str">
        <f t="shared" ref="U10:U20" si="11">IF((R10&lt;&gt;0),VLOOKUP(R10,$T$311:$U$320,2),"")</f>
        <v/>
      </c>
      <c r="V10" s="4"/>
      <c r="W10" s="5" t="str">
        <f t="shared" ref="W10:W20" si="12">IF((V10&lt;&gt;0),((V10-$V$5)*10/STDEVP($V$10:$V$309)+50),"")</f>
        <v/>
      </c>
      <c r="X10" s="6" t="str">
        <f t="shared" ref="X10:X20" si="13">IF((V10&lt;&gt;0),RANK(V10,$V$10:$V$309),"")</f>
        <v/>
      </c>
      <c r="Y10" s="6" t="str">
        <f t="shared" ref="Y10:Y20" si="14">IF((V10&lt;&gt;0),VLOOKUP(V10,$X$311:$Y$320,2),"")</f>
        <v/>
      </c>
      <c r="Z10" s="4"/>
      <c r="AA10" s="5" t="str">
        <f t="shared" ref="AA10:AA20" si="15">IF((Z10&lt;&gt;0),((Z10-$Z$5)*10/STDEVP($Z$10:$Z$309)+50),"")</f>
        <v/>
      </c>
      <c r="AB10" s="6" t="str">
        <f t="shared" ref="AB10:AB20" si="16">IF((Z10&lt;&gt;0),RANK(Z10,$Z$10:$Z$309),"")</f>
        <v/>
      </c>
      <c r="AC10" s="6" t="str">
        <f t="shared" ref="AC10:AC20" si="17">IF((Z10&lt;&gt;0),VLOOKUP(Z10,$AB$311:$AC$320,2),"")</f>
        <v/>
      </c>
      <c r="AD10" s="4"/>
      <c r="AE10" s="5" t="str">
        <f t="shared" ref="AE10:AE20" si="18">IF((AD10&lt;&gt;0),((AD10-$AD$5)*(-1)*10/STDEVP($AD$10:$AD$309)+50),"")</f>
        <v/>
      </c>
      <c r="AF10" s="6" t="str">
        <f t="shared" ref="AF10:AF20" si="19">IF((AD10&lt;&gt;0),RANK(AE10,$AE$10:$AE$309),"")</f>
        <v/>
      </c>
      <c r="AG10" s="6" t="str">
        <f t="shared" ref="AG10:AG20" si="20">IF((AD10&lt;&gt;0),VLOOKUP(AD10,$AF$311:$AG$320,2),"")</f>
        <v/>
      </c>
      <c r="AH10" s="4"/>
      <c r="AI10" s="5" t="str">
        <f t="shared" ref="AI10:AI20" si="21">IF((AH10&lt;&gt;0),((AH10-$AH$5)*10/STDEVP($AH$10:$AH$309)+50),"")</f>
        <v/>
      </c>
      <c r="AJ10" s="6" t="str">
        <f t="shared" ref="AJ10:AJ20" si="22">IF((AH10&lt;&gt;0),RANK(AH10,$AH$10:$AH$309),"")</f>
        <v/>
      </c>
      <c r="AK10" s="6" t="str">
        <f t="shared" ref="AK10:AK20" si="23">IF((AH10&lt;&gt;0),VLOOKUP(AH10,$AJ$311:$AK$320,2),"")</f>
        <v/>
      </c>
      <c r="AL10" s="4"/>
      <c r="AM10" s="5" t="str">
        <f t="shared" ref="AM10:AM20" si="24">IF((AL10&lt;&gt;0),((AL10-$AL$5)*10/STDEVP($AL$10:$AL$309)+50),"")</f>
        <v/>
      </c>
      <c r="AN10" s="6" t="str">
        <f t="shared" ref="AN10:AN20" si="25">IF((AL10&lt;&gt;0),RANK(AL10,$AL$10:$AL$309),"")</f>
        <v/>
      </c>
      <c r="AO10" s="6" t="str">
        <f t="shared" ref="AO10:AO20" si="26">IF((AL10&lt;&gt;0),VLOOKUP(AL10,$AN$311:$AO$320,2),"")</f>
        <v/>
      </c>
      <c r="AP10" s="7">
        <f t="shared" ref="AP10:AP20" si="27">SUM(M10,Q10,U10,Y10,,AC10,AG10,AK10,AO10)</f>
        <v>0</v>
      </c>
      <c r="AQ10" s="170" t="str">
        <f t="shared" ref="AQ10:AQ20" si="28">IF(AND(J10&lt;&gt;0,N10&lt;&gt;0,R10&lt;&gt;0,V10&lt;&gt;0,Z10&lt;&gt;0,AD10&lt;&gt;0,AH10&lt;&gt;0,AL10&lt;&gt;0),VLOOKUP(AP10,$AP$311:$AQ$315,2),"")</f>
        <v/>
      </c>
      <c r="AR10" s="170"/>
      <c r="AV10" t="s">
        <v>150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67" t="str">
        <f t="shared" si="28"/>
        <v/>
      </c>
      <c r="AR11" s="167"/>
      <c r="AV11" s="266" t="s">
        <v>34</v>
      </c>
      <c r="AW11" s="259" t="s">
        <v>46</v>
      </c>
      <c r="AX11" s="260"/>
      <c r="AY11" s="261"/>
      <c r="AZ11" s="259" t="s">
        <v>47</v>
      </c>
      <c r="BA11" s="260"/>
      <c r="BB11" s="261"/>
      <c r="BC11" s="259" t="s">
        <v>48</v>
      </c>
      <c r="BD11" s="260"/>
      <c r="BE11" s="262"/>
      <c r="BF11" s="259" t="s">
        <v>49</v>
      </c>
      <c r="BG11" s="260"/>
      <c r="BH11" s="261"/>
      <c r="BI11" s="256" t="s">
        <v>50</v>
      </c>
      <c r="BJ11" s="257"/>
      <c r="BK11" s="258"/>
      <c r="BL11" s="259" t="s">
        <v>51</v>
      </c>
      <c r="BM11" s="260"/>
      <c r="BN11" s="261"/>
      <c r="BO11" s="259" t="s">
        <v>52</v>
      </c>
      <c r="BP11" s="260"/>
      <c r="BQ11" s="262"/>
      <c r="BR11" s="259" t="s">
        <v>53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67" t="str">
        <f t="shared" si="28"/>
        <v/>
      </c>
      <c r="AR12" s="167"/>
      <c r="AV12" s="267"/>
      <c r="AW12" s="122" t="s">
        <v>10</v>
      </c>
      <c r="AX12" s="120" t="s">
        <v>54</v>
      </c>
      <c r="AY12" s="123" t="s">
        <v>20</v>
      </c>
      <c r="AZ12" s="122" t="s">
        <v>10</v>
      </c>
      <c r="BA12" s="120" t="s">
        <v>54</v>
      </c>
      <c r="BB12" s="123" t="s">
        <v>20</v>
      </c>
      <c r="BC12" s="122" t="s">
        <v>10</v>
      </c>
      <c r="BD12" s="120" t="s">
        <v>54</v>
      </c>
      <c r="BE12" s="121" t="s">
        <v>20</v>
      </c>
      <c r="BF12" s="122" t="s">
        <v>10</v>
      </c>
      <c r="BG12" s="120" t="s">
        <v>54</v>
      </c>
      <c r="BH12" s="123" t="s">
        <v>20</v>
      </c>
      <c r="BI12" s="122" t="s">
        <v>10</v>
      </c>
      <c r="BJ12" s="120" t="s">
        <v>54</v>
      </c>
      <c r="BK12" s="121" t="s">
        <v>20</v>
      </c>
      <c r="BL12" s="122" t="s">
        <v>10</v>
      </c>
      <c r="BM12" s="120" t="s">
        <v>54</v>
      </c>
      <c r="BN12" s="123" t="s">
        <v>20</v>
      </c>
      <c r="BO12" s="122" t="s">
        <v>10</v>
      </c>
      <c r="BP12" s="120" t="s">
        <v>54</v>
      </c>
      <c r="BQ12" s="121" t="s">
        <v>20</v>
      </c>
      <c r="BR12" s="122" t="s">
        <v>10</v>
      </c>
      <c r="BS12" s="120" t="s">
        <v>54</v>
      </c>
      <c r="BT12" s="123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67" t="str">
        <f t="shared" si="28"/>
        <v/>
      </c>
      <c r="AR13" s="167"/>
      <c r="AV13" s="235" t="s">
        <v>97</v>
      </c>
      <c r="AW13" s="236">
        <v>1126</v>
      </c>
      <c r="AX13" s="237">
        <v>8.92</v>
      </c>
      <c r="AY13" s="238">
        <v>2.1</v>
      </c>
      <c r="AZ13" s="239">
        <v>1123</v>
      </c>
      <c r="BA13" s="237">
        <v>11.62</v>
      </c>
      <c r="BB13" s="238">
        <v>5.25</v>
      </c>
      <c r="BC13" s="236">
        <v>1099</v>
      </c>
      <c r="BD13" s="237">
        <v>26.42</v>
      </c>
      <c r="BE13" s="238">
        <v>7.47</v>
      </c>
      <c r="BF13" s="236">
        <v>1091</v>
      </c>
      <c r="BG13" s="237">
        <v>27.23</v>
      </c>
      <c r="BH13" s="238">
        <v>5.12</v>
      </c>
      <c r="BI13" s="239">
        <v>1096</v>
      </c>
      <c r="BJ13" s="237">
        <v>17.95</v>
      </c>
      <c r="BK13" s="238">
        <v>9.35</v>
      </c>
      <c r="BL13" s="236">
        <v>1085</v>
      </c>
      <c r="BM13" s="237">
        <v>11.59</v>
      </c>
      <c r="BN13" s="238">
        <v>1.04</v>
      </c>
      <c r="BO13" s="236">
        <v>1100</v>
      </c>
      <c r="BP13" s="237">
        <v>116.02</v>
      </c>
      <c r="BQ13" s="238">
        <v>17.05</v>
      </c>
      <c r="BR13" s="239">
        <v>1096</v>
      </c>
      <c r="BS13" s="237">
        <v>8.34</v>
      </c>
      <c r="BT13" s="238">
        <v>3.3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67" t="str">
        <f t="shared" si="28"/>
        <v/>
      </c>
      <c r="AR14" s="167"/>
      <c r="AV14" s="240" t="s">
        <v>60</v>
      </c>
      <c r="AW14" s="241">
        <v>1120</v>
      </c>
      <c r="AX14" s="242">
        <v>8.42</v>
      </c>
      <c r="AY14" s="243">
        <v>1.96</v>
      </c>
      <c r="AZ14" s="244">
        <v>1125</v>
      </c>
      <c r="BA14" s="242">
        <v>11.07</v>
      </c>
      <c r="BB14" s="243">
        <v>5.1100000000000003</v>
      </c>
      <c r="BC14" s="241">
        <v>1097</v>
      </c>
      <c r="BD14" s="242">
        <v>29.06</v>
      </c>
      <c r="BE14" s="243">
        <v>7.13</v>
      </c>
      <c r="BF14" s="241">
        <v>1084</v>
      </c>
      <c r="BG14" s="242">
        <v>26.35</v>
      </c>
      <c r="BH14" s="243">
        <v>4.9000000000000004</v>
      </c>
      <c r="BI14" s="244">
        <v>1092</v>
      </c>
      <c r="BJ14" s="242">
        <v>15.29</v>
      </c>
      <c r="BK14" s="243">
        <v>6.56</v>
      </c>
      <c r="BL14" s="241">
        <v>1083</v>
      </c>
      <c r="BM14" s="242">
        <v>11.95</v>
      </c>
      <c r="BN14" s="243">
        <v>1.02</v>
      </c>
      <c r="BO14" s="241">
        <v>1099</v>
      </c>
      <c r="BP14" s="242">
        <v>108.22</v>
      </c>
      <c r="BQ14" s="243">
        <v>16.39</v>
      </c>
      <c r="BR14" s="244">
        <v>1094</v>
      </c>
      <c r="BS14" s="242">
        <v>5.69</v>
      </c>
      <c r="BT14" s="243">
        <v>1.94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67" t="str">
        <f t="shared" si="28"/>
        <v/>
      </c>
      <c r="AR15" s="167"/>
      <c r="AV15" s="245" t="s">
        <v>55</v>
      </c>
      <c r="AW15" s="236">
        <v>1124</v>
      </c>
      <c r="AX15" s="237">
        <v>10.47</v>
      </c>
      <c r="AY15" s="238">
        <v>2.5099999999999998</v>
      </c>
      <c r="AZ15" s="239">
        <v>1122</v>
      </c>
      <c r="BA15" s="237">
        <v>14.2</v>
      </c>
      <c r="BB15" s="238">
        <v>5.41</v>
      </c>
      <c r="BC15" s="236">
        <v>1097</v>
      </c>
      <c r="BD15" s="237">
        <v>28.41</v>
      </c>
      <c r="BE15" s="238">
        <v>7</v>
      </c>
      <c r="BF15" s="236">
        <v>1099</v>
      </c>
      <c r="BG15" s="237">
        <v>31.06</v>
      </c>
      <c r="BH15" s="238">
        <v>6.43</v>
      </c>
      <c r="BI15" s="239">
        <v>1124</v>
      </c>
      <c r="BJ15" s="237">
        <v>27.26</v>
      </c>
      <c r="BK15" s="238">
        <v>13.76</v>
      </c>
      <c r="BL15" s="236">
        <v>1096</v>
      </c>
      <c r="BM15" s="237">
        <v>10.69</v>
      </c>
      <c r="BN15" s="238">
        <v>0.87</v>
      </c>
      <c r="BO15" s="236">
        <v>1102</v>
      </c>
      <c r="BP15" s="237">
        <v>126.53</v>
      </c>
      <c r="BQ15" s="238">
        <v>18.3</v>
      </c>
      <c r="BR15" s="239">
        <v>1099</v>
      </c>
      <c r="BS15" s="237">
        <v>11.8</v>
      </c>
      <c r="BT15" s="238">
        <v>4.8499999999999996</v>
      </c>
    </row>
    <row r="16" spans="1:72" ht="14.25" thickBot="1">
      <c r="A16" s="2"/>
      <c r="B16" s="3"/>
      <c r="C16" s="3"/>
      <c r="D16" s="4"/>
      <c r="E16" s="5" t="str">
        <f t="shared" si="0"/>
        <v/>
      </c>
      <c r="F16" s="4"/>
      <c r="G16" s="5" t="str">
        <f t="shared" si="1"/>
        <v/>
      </c>
      <c r="H16" s="4"/>
      <c r="I16" s="5" t="str">
        <f t="shared" si="2"/>
        <v/>
      </c>
      <c r="J16" s="4"/>
      <c r="K16" s="5" t="str">
        <f t="shared" si="3"/>
        <v/>
      </c>
      <c r="L16" s="6" t="str">
        <f t="shared" si="4"/>
        <v/>
      </c>
      <c r="M16" s="6" t="str">
        <f t="shared" si="5"/>
        <v/>
      </c>
      <c r="N16" s="4"/>
      <c r="O16" s="5" t="str">
        <f t="shared" si="6"/>
        <v/>
      </c>
      <c r="P16" s="6" t="str">
        <f t="shared" si="7"/>
        <v/>
      </c>
      <c r="Q16" s="6" t="str">
        <f t="shared" si="8"/>
        <v/>
      </c>
      <c r="R16" s="4"/>
      <c r="S16" s="5" t="str">
        <f t="shared" si="9"/>
        <v/>
      </c>
      <c r="T16" s="6" t="str">
        <f t="shared" si="10"/>
        <v/>
      </c>
      <c r="U16" s="6" t="str">
        <f t="shared" si="11"/>
        <v/>
      </c>
      <c r="V16" s="4"/>
      <c r="W16" s="5" t="str">
        <f t="shared" si="12"/>
        <v/>
      </c>
      <c r="X16" s="6" t="str">
        <f t="shared" si="13"/>
        <v/>
      </c>
      <c r="Y16" s="6" t="str">
        <f t="shared" si="14"/>
        <v/>
      </c>
      <c r="Z16" s="4"/>
      <c r="AA16" s="5" t="str">
        <f t="shared" si="15"/>
        <v/>
      </c>
      <c r="AB16" s="6" t="str">
        <f t="shared" si="16"/>
        <v/>
      </c>
      <c r="AC16" s="6" t="str">
        <f t="shared" si="17"/>
        <v/>
      </c>
      <c r="AD16" s="4"/>
      <c r="AE16" s="5" t="str">
        <f t="shared" si="18"/>
        <v/>
      </c>
      <c r="AF16" s="6" t="str">
        <f t="shared" si="19"/>
        <v/>
      </c>
      <c r="AG16" s="6" t="str">
        <f t="shared" si="20"/>
        <v/>
      </c>
      <c r="AH16" s="4"/>
      <c r="AI16" s="5" t="str">
        <f t="shared" si="21"/>
        <v/>
      </c>
      <c r="AJ16" s="6" t="str">
        <f t="shared" si="22"/>
        <v/>
      </c>
      <c r="AK16" s="6" t="str">
        <f t="shared" si="23"/>
        <v/>
      </c>
      <c r="AL16" s="4"/>
      <c r="AM16" s="5" t="str">
        <f t="shared" si="24"/>
        <v/>
      </c>
      <c r="AN16" s="6" t="str">
        <f t="shared" si="25"/>
        <v/>
      </c>
      <c r="AO16" s="6" t="str">
        <f t="shared" si="26"/>
        <v/>
      </c>
      <c r="AP16" s="7">
        <f t="shared" si="27"/>
        <v>0</v>
      </c>
      <c r="AQ16" s="167" t="str">
        <f t="shared" si="28"/>
        <v/>
      </c>
      <c r="AR16" s="167"/>
      <c r="AV16" s="246" t="s">
        <v>61</v>
      </c>
      <c r="AW16" s="241">
        <v>1125</v>
      </c>
      <c r="AX16" s="242">
        <v>9.9499999999999993</v>
      </c>
      <c r="AY16" s="243">
        <v>2.35</v>
      </c>
      <c r="AZ16" s="244">
        <v>1121</v>
      </c>
      <c r="BA16" s="242">
        <v>13.18</v>
      </c>
      <c r="BB16" s="243">
        <v>5.23</v>
      </c>
      <c r="BC16" s="241">
        <v>1096</v>
      </c>
      <c r="BD16" s="242">
        <v>30.94</v>
      </c>
      <c r="BE16" s="243">
        <v>7.21</v>
      </c>
      <c r="BF16" s="241">
        <v>1086</v>
      </c>
      <c r="BG16" s="242">
        <v>29.57</v>
      </c>
      <c r="BH16" s="243">
        <v>5.77</v>
      </c>
      <c r="BI16" s="244">
        <v>1111</v>
      </c>
      <c r="BJ16" s="242">
        <v>21.3</v>
      </c>
      <c r="BK16" s="243">
        <v>9.0399999999999991</v>
      </c>
      <c r="BL16" s="241">
        <v>1090</v>
      </c>
      <c r="BM16" s="242">
        <v>11.07</v>
      </c>
      <c r="BN16" s="243">
        <v>0.89</v>
      </c>
      <c r="BO16" s="241">
        <v>1099</v>
      </c>
      <c r="BP16" s="242">
        <v>117.9</v>
      </c>
      <c r="BQ16" s="243">
        <v>16.559999999999999</v>
      </c>
      <c r="BR16" s="244">
        <v>1081</v>
      </c>
      <c r="BS16" s="242">
        <v>7.37</v>
      </c>
      <c r="BT16" s="243">
        <v>2.4</v>
      </c>
    </row>
    <row r="17" spans="1:72">
      <c r="A17" s="2"/>
      <c r="B17" s="3"/>
      <c r="C17" s="3"/>
      <c r="D17" s="4"/>
      <c r="E17" s="5" t="str">
        <f t="shared" si="0"/>
        <v/>
      </c>
      <c r="F17" s="4"/>
      <c r="G17" s="5" t="str">
        <f t="shared" si="1"/>
        <v/>
      </c>
      <c r="H17" s="4"/>
      <c r="I17" s="5" t="str">
        <f t="shared" si="2"/>
        <v/>
      </c>
      <c r="J17" s="4"/>
      <c r="K17" s="5" t="str">
        <f t="shared" si="3"/>
        <v/>
      </c>
      <c r="L17" s="6" t="str">
        <f t="shared" si="4"/>
        <v/>
      </c>
      <c r="M17" s="6" t="str">
        <f t="shared" si="5"/>
        <v/>
      </c>
      <c r="N17" s="4"/>
      <c r="O17" s="5" t="str">
        <f t="shared" si="6"/>
        <v/>
      </c>
      <c r="P17" s="6" t="str">
        <f t="shared" si="7"/>
        <v/>
      </c>
      <c r="Q17" s="6" t="str">
        <f t="shared" si="8"/>
        <v/>
      </c>
      <c r="R17" s="4"/>
      <c r="S17" s="5" t="str">
        <f t="shared" si="9"/>
        <v/>
      </c>
      <c r="T17" s="6" t="str">
        <f t="shared" si="10"/>
        <v/>
      </c>
      <c r="U17" s="6" t="str">
        <f t="shared" si="11"/>
        <v/>
      </c>
      <c r="V17" s="4"/>
      <c r="W17" s="5" t="str">
        <f t="shared" si="12"/>
        <v/>
      </c>
      <c r="X17" s="6" t="str">
        <f t="shared" si="13"/>
        <v/>
      </c>
      <c r="Y17" s="6" t="str">
        <f t="shared" si="14"/>
        <v/>
      </c>
      <c r="Z17" s="4"/>
      <c r="AA17" s="5" t="str">
        <f t="shared" si="15"/>
        <v/>
      </c>
      <c r="AB17" s="6" t="str">
        <f t="shared" si="16"/>
        <v/>
      </c>
      <c r="AC17" s="6" t="str">
        <f t="shared" si="17"/>
        <v/>
      </c>
      <c r="AD17" s="4"/>
      <c r="AE17" s="5" t="str">
        <f t="shared" si="18"/>
        <v/>
      </c>
      <c r="AF17" s="6" t="str">
        <f t="shared" si="19"/>
        <v/>
      </c>
      <c r="AG17" s="6" t="str">
        <f t="shared" si="20"/>
        <v/>
      </c>
      <c r="AH17" s="4"/>
      <c r="AI17" s="5" t="str">
        <f t="shared" si="21"/>
        <v/>
      </c>
      <c r="AJ17" s="6" t="str">
        <f t="shared" si="22"/>
        <v/>
      </c>
      <c r="AK17" s="6" t="str">
        <f t="shared" si="23"/>
        <v/>
      </c>
      <c r="AL17" s="4"/>
      <c r="AM17" s="5" t="str">
        <f t="shared" si="24"/>
        <v/>
      </c>
      <c r="AN17" s="6" t="str">
        <f t="shared" si="25"/>
        <v/>
      </c>
      <c r="AO17" s="6" t="str">
        <f t="shared" si="26"/>
        <v/>
      </c>
      <c r="AP17" s="7">
        <f t="shared" si="27"/>
        <v>0</v>
      </c>
      <c r="AQ17" s="167" t="str">
        <f t="shared" si="28"/>
        <v/>
      </c>
      <c r="AR17" s="167"/>
      <c r="AV17" s="235" t="s">
        <v>56</v>
      </c>
      <c r="AW17" s="247">
        <v>1126</v>
      </c>
      <c r="AX17" s="248">
        <v>12.36</v>
      </c>
      <c r="AY17" s="249">
        <v>2.78</v>
      </c>
      <c r="AZ17" s="247">
        <v>1126</v>
      </c>
      <c r="BA17" s="248">
        <v>16.190000000000001</v>
      </c>
      <c r="BB17" s="249">
        <v>5.86</v>
      </c>
      <c r="BC17" s="247">
        <v>1089</v>
      </c>
      <c r="BD17" s="248">
        <v>30.41</v>
      </c>
      <c r="BE17" s="249">
        <v>7.41</v>
      </c>
      <c r="BF17" s="236">
        <v>1099</v>
      </c>
      <c r="BG17" s="237">
        <v>34.520000000000003</v>
      </c>
      <c r="BH17" s="238">
        <v>7.66</v>
      </c>
      <c r="BI17" s="239">
        <v>1125</v>
      </c>
      <c r="BJ17" s="237">
        <v>34.85</v>
      </c>
      <c r="BK17" s="238">
        <v>17.12</v>
      </c>
      <c r="BL17" s="236">
        <v>1115</v>
      </c>
      <c r="BM17" s="237">
        <v>10.19</v>
      </c>
      <c r="BN17" s="238">
        <v>0.93</v>
      </c>
      <c r="BO17" s="236">
        <v>1099</v>
      </c>
      <c r="BP17" s="237">
        <v>135.44</v>
      </c>
      <c r="BQ17" s="238">
        <v>18.940000000000001</v>
      </c>
      <c r="BR17" s="239">
        <v>1102</v>
      </c>
      <c r="BS17" s="237">
        <v>15.05</v>
      </c>
      <c r="BT17" s="238">
        <v>5.97</v>
      </c>
    </row>
    <row r="18" spans="1:72" ht="14.25" thickBot="1">
      <c r="A18" s="2"/>
      <c r="B18" s="3"/>
      <c r="C18" s="3"/>
      <c r="D18" s="8"/>
      <c r="E18" s="5" t="str">
        <f t="shared" si="0"/>
        <v/>
      </c>
      <c r="F18" s="8"/>
      <c r="G18" s="5" t="str">
        <f t="shared" si="1"/>
        <v/>
      </c>
      <c r="H18" s="8"/>
      <c r="I18" s="5" t="str">
        <f t="shared" si="2"/>
        <v/>
      </c>
      <c r="J18" s="4"/>
      <c r="K18" s="5" t="str">
        <f t="shared" si="3"/>
        <v/>
      </c>
      <c r="L18" s="6" t="str">
        <f t="shared" si="4"/>
        <v/>
      </c>
      <c r="M18" s="6" t="str">
        <f t="shared" si="5"/>
        <v/>
      </c>
      <c r="N18" s="9"/>
      <c r="O18" s="5" t="str">
        <f t="shared" si="6"/>
        <v/>
      </c>
      <c r="P18" s="6" t="str">
        <f t="shared" si="7"/>
        <v/>
      </c>
      <c r="Q18" s="6" t="str">
        <f t="shared" si="8"/>
        <v/>
      </c>
      <c r="R18" s="9"/>
      <c r="S18" s="5" t="str">
        <f t="shared" si="9"/>
        <v/>
      </c>
      <c r="T18" s="6" t="str">
        <f t="shared" si="10"/>
        <v/>
      </c>
      <c r="U18" s="6" t="str">
        <f t="shared" si="11"/>
        <v/>
      </c>
      <c r="V18" s="9"/>
      <c r="W18" s="5" t="str">
        <f t="shared" si="12"/>
        <v/>
      </c>
      <c r="X18" s="6" t="str">
        <f t="shared" si="13"/>
        <v/>
      </c>
      <c r="Y18" s="6" t="str">
        <f t="shared" si="14"/>
        <v/>
      </c>
      <c r="Z18" s="9"/>
      <c r="AA18" s="5" t="str">
        <f t="shared" si="15"/>
        <v/>
      </c>
      <c r="AB18" s="6" t="str">
        <f t="shared" si="16"/>
        <v/>
      </c>
      <c r="AC18" s="6" t="str">
        <f t="shared" si="17"/>
        <v/>
      </c>
      <c r="AD18" s="9"/>
      <c r="AE18" s="5" t="str">
        <f t="shared" si="18"/>
        <v/>
      </c>
      <c r="AF18" s="6" t="str">
        <f t="shared" si="19"/>
        <v/>
      </c>
      <c r="AG18" s="6" t="str">
        <f t="shared" si="20"/>
        <v/>
      </c>
      <c r="AH18" s="9"/>
      <c r="AI18" s="5" t="str">
        <f t="shared" si="21"/>
        <v/>
      </c>
      <c r="AJ18" s="6" t="str">
        <f t="shared" si="22"/>
        <v/>
      </c>
      <c r="AK18" s="6" t="str">
        <f t="shared" si="23"/>
        <v/>
      </c>
      <c r="AL18" s="9"/>
      <c r="AM18" s="5" t="str">
        <f t="shared" si="24"/>
        <v/>
      </c>
      <c r="AN18" s="6" t="str">
        <f t="shared" si="25"/>
        <v/>
      </c>
      <c r="AO18" s="6" t="str">
        <f t="shared" si="26"/>
        <v/>
      </c>
      <c r="AP18" s="7">
        <f t="shared" si="27"/>
        <v>0</v>
      </c>
      <c r="AQ18" s="167" t="str">
        <f t="shared" si="28"/>
        <v/>
      </c>
      <c r="AR18" s="167"/>
      <c r="AV18" s="246" t="s">
        <v>62</v>
      </c>
      <c r="AW18" s="250">
        <v>1124</v>
      </c>
      <c r="AX18" s="251">
        <v>11.65</v>
      </c>
      <c r="AY18" s="252">
        <v>2.63</v>
      </c>
      <c r="AZ18" s="250">
        <v>1111</v>
      </c>
      <c r="BA18" s="251">
        <v>16.12</v>
      </c>
      <c r="BB18" s="252">
        <v>5.22</v>
      </c>
      <c r="BC18" s="250">
        <v>1082</v>
      </c>
      <c r="BD18" s="251">
        <v>33.18</v>
      </c>
      <c r="BE18" s="252">
        <v>7.34</v>
      </c>
      <c r="BF18" s="241">
        <v>1095</v>
      </c>
      <c r="BG18" s="242">
        <v>32.92</v>
      </c>
      <c r="BH18" s="243">
        <v>6.96</v>
      </c>
      <c r="BI18" s="244">
        <v>1111</v>
      </c>
      <c r="BJ18" s="242">
        <v>27.59</v>
      </c>
      <c r="BK18" s="243">
        <v>12.47</v>
      </c>
      <c r="BL18" s="241">
        <v>1099</v>
      </c>
      <c r="BM18" s="242">
        <v>10.43</v>
      </c>
      <c r="BN18" s="243">
        <v>0.9</v>
      </c>
      <c r="BO18" s="241">
        <v>1100</v>
      </c>
      <c r="BP18" s="242">
        <v>128.02000000000001</v>
      </c>
      <c r="BQ18" s="243">
        <v>17.489999999999998</v>
      </c>
      <c r="BR18" s="244">
        <v>1072</v>
      </c>
      <c r="BS18" s="242">
        <v>9.4700000000000006</v>
      </c>
      <c r="BT18" s="243">
        <v>3.07</v>
      </c>
    </row>
    <row r="19" spans="1:72">
      <c r="A19" s="2"/>
      <c r="B19" s="3"/>
      <c r="C19" s="3"/>
      <c r="D19" s="4"/>
      <c r="E19" s="5" t="str">
        <f t="shared" si="0"/>
        <v/>
      </c>
      <c r="F19" s="8"/>
      <c r="G19" s="5" t="str">
        <f t="shared" si="1"/>
        <v/>
      </c>
      <c r="H19" s="4"/>
      <c r="I19" s="5" t="str">
        <f t="shared" si="2"/>
        <v/>
      </c>
      <c r="J19" s="4"/>
      <c r="K19" s="5" t="str">
        <f t="shared" si="3"/>
        <v/>
      </c>
      <c r="L19" s="6" t="str">
        <f t="shared" si="4"/>
        <v/>
      </c>
      <c r="M19" s="6" t="str">
        <f t="shared" si="5"/>
        <v/>
      </c>
      <c r="N19" s="4"/>
      <c r="O19" s="5" t="str">
        <f t="shared" si="6"/>
        <v/>
      </c>
      <c r="P19" s="6" t="str">
        <f t="shared" si="7"/>
        <v/>
      </c>
      <c r="Q19" s="6" t="str">
        <f t="shared" si="8"/>
        <v/>
      </c>
      <c r="R19" s="4"/>
      <c r="S19" s="5" t="str">
        <f t="shared" si="9"/>
        <v/>
      </c>
      <c r="T19" s="6" t="str">
        <f t="shared" si="10"/>
        <v/>
      </c>
      <c r="U19" s="6" t="str">
        <f t="shared" si="11"/>
        <v/>
      </c>
      <c r="V19" s="4"/>
      <c r="W19" s="5" t="str">
        <f t="shared" si="12"/>
        <v/>
      </c>
      <c r="X19" s="6" t="str">
        <f t="shared" si="13"/>
        <v/>
      </c>
      <c r="Y19" s="6" t="str">
        <f t="shared" si="14"/>
        <v/>
      </c>
      <c r="Z19" s="4"/>
      <c r="AA19" s="5" t="str">
        <f t="shared" si="15"/>
        <v/>
      </c>
      <c r="AB19" s="6" t="str">
        <f t="shared" si="16"/>
        <v/>
      </c>
      <c r="AC19" s="6" t="str">
        <f t="shared" si="17"/>
        <v/>
      </c>
      <c r="AD19" s="4"/>
      <c r="AE19" s="5" t="str">
        <f t="shared" si="18"/>
        <v/>
      </c>
      <c r="AF19" s="6" t="str">
        <f t="shared" si="19"/>
        <v/>
      </c>
      <c r="AG19" s="6" t="str">
        <f t="shared" si="20"/>
        <v/>
      </c>
      <c r="AH19" s="4"/>
      <c r="AI19" s="5" t="str">
        <f t="shared" si="21"/>
        <v/>
      </c>
      <c r="AJ19" s="6" t="str">
        <f t="shared" si="22"/>
        <v/>
      </c>
      <c r="AK19" s="6" t="str">
        <f t="shared" si="23"/>
        <v/>
      </c>
      <c r="AL19" s="4"/>
      <c r="AM19" s="5" t="str">
        <f t="shared" si="24"/>
        <v/>
      </c>
      <c r="AN19" s="6" t="str">
        <f t="shared" si="25"/>
        <v/>
      </c>
      <c r="AO19" s="6" t="str">
        <f t="shared" si="26"/>
        <v/>
      </c>
      <c r="AP19" s="7">
        <f t="shared" si="27"/>
        <v>0</v>
      </c>
      <c r="AQ19" s="167" t="str">
        <f t="shared" si="28"/>
        <v/>
      </c>
      <c r="AR19" s="167"/>
      <c r="AV19" s="235" t="s">
        <v>57</v>
      </c>
      <c r="AW19" s="247">
        <v>1122</v>
      </c>
      <c r="AX19" s="248">
        <v>14.3</v>
      </c>
      <c r="AY19" s="249">
        <v>3.17</v>
      </c>
      <c r="AZ19" s="247">
        <v>1112</v>
      </c>
      <c r="BA19" s="248">
        <v>18.170000000000002</v>
      </c>
      <c r="BB19" s="249">
        <v>5.54</v>
      </c>
      <c r="BC19" s="247">
        <v>1085</v>
      </c>
      <c r="BD19" s="248">
        <v>31.87</v>
      </c>
      <c r="BE19" s="249">
        <v>7.93</v>
      </c>
      <c r="BF19" s="236">
        <v>1099</v>
      </c>
      <c r="BG19" s="237">
        <v>39.07</v>
      </c>
      <c r="BH19" s="238">
        <v>7.42</v>
      </c>
      <c r="BI19" s="239">
        <v>1121</v>
      </c>
      <c r="BJ19" s="237">
        <v>43.71</v>
      </c>
      <c r="BK19" s="238">
        <v>19.489999999999998</v>
      </c>
      <c r="BL19" s="236">
        <v>1117</v>
      </c>
      <c r="BM19" s="237">
        <v>9.6999999999999993</v>
      </c>
      <c r="BN19" s="238">
        <v>0.85</v>
      </c>
      <c r="BO19" s="236">
        <v>1096</v>
      </c>
      <c r="BP19" s="237">
        <v>145.59</v>
      </c>
      <c r="BQ19" s="238">
        <v>18.52</v>
      </c>
      <c r="BR19" s="239">
        <v>1097</v>
      </c>
      <c r="BS19" s="237">
        <v>18.95</v>
      </c>
      <c r="BT19" s="238">
        <v>7.21</v>
      </c>
    </row>
    <row r="20" spans="1:72" ht="14.25" thickBot="1">
      <c r="A20" s="2"/>
      <c r="B20" s="3"/>
      <c r="C20" s="3"/>
      <c r="D20" s="4"/>
      <c r="E20" s="5" t="str">
        <f t="shared" si="0"/>
        <v/>
      </c>
      <c r="F20" s="4"/>
      <c r="G20" s="5" t="str">
        <f t="shared" si="1"/>
        <v/>
      </c>
      <c r="H20" s="4"/>
      <c r="I20" s="5" t="str">
        <f t="shared" si="2"/>
        <v/>
      </c>
      <c r="J20" s="4"/>
      <c r="K20" s="5" t="str">
        <f t="shared" si="3"/>
        <v/>
      </c>
      <c r="L20" s="6" t="str">
        <f t="shared" si="4"/>
        <v/>
      </c>
      <c r="M20" s="6" t="str">
        <f t="shared" si="5"/>
        <v/>
      </c>
      <c r="N20" s="4"/>
      <c r="O20" s="5" t="str">
        <f t="shared" si="6"/>
        <v/>
      </c>
      <c r="P20" s="6" t="str">
        <f t="shared" si="7"/>
        <v/>
      </c>
      <c r="Q20" s="6" t="str">
        <f t="shared" si="8"/>
        <v/>
      </c>
      <c r="R20" s="4"/>
      <c r="S20" s="5" t="str">
        <f t="shared" si="9"/>
        <v/>
      </c>
      <c r="T20" s="6" t="str">
        <f t="shared" si="10"/>
        <v/>
      </c>
      <c r="U20" s="6" t="str">
        <f t="shared" si="11"/>
        <v/>
      </c>
      <c r="V20" s="4"/>
      <c r="W20" s="5" t="str">
        <f t="shared" si="12"/>
        <v/>
      </c>
      <c r="X20" s="6" t="str">
        <f t="shared" si="13"/>
        <v/>
      </c>
      <c r="Y20" s="6" t="str">
        <f t="shared" si="14"/>
        <v/>
      </c>
      <c r="Z20" s="4"/>
      <c r="AA20" s="5" t="str">
        <f t="shared" si="15"/>
        <v/>
      </c>
      <c r="AB20" s="6" t="str">
        <f t="shared" si="16"/>
        <v/>
      </c>
      <c r="AC20" s="6" t="str">
        <f t="shared" si="17"/>
        <v/>
      </c>
      <c r="AD20" s="4"/>
      <c r="AE20" s="5" t="str">
        <f t="shared" si="18"/>
        <v/>
      </c>
      <c r="AF20" s="6" t="str">
        <f t="shared" si="19"/>
        <v/>
      </c>
      <c r="AG20" s="6" t="str">
        <f t="shared" si="20"/>
        <v/>
      </c>
      <c r="AH20" s="4"/>
      <c r="AI20" s="5" t="str">
        <f t="shared" si="21"/>
        <v/>
      </c>
      <c r="AJ20" s="6" t="str">
        <f t="shared" si="22"/>
        <v/>
      </c>
      <c r="AK20" s="6" t="str">
        <f t="shared" si="23"/>
        <v/>
      </c>
      <c r="AL20" s="4"/>
      <c r="AM20" s="5" t="str">
        <f t="shared" si="24"/>
        <v/>
      </c>
      <c r="AN20" s="6" t="str">
        <f t="shared" si="25"/>
        <v/>
      </c>
      <c r="AO20" s="6" t="str">
        <f t="shared" si="26"/>
        <v/>
      </c>
      <c r="AP20" s="7">
        <f t="shared" si="27"/>
        <v>0</v>
      </c>
      <c r="AQ20" s="167" t="str">
        <f t="shared" si="28"/>
        <v/>
      </c>
      <c r="AR20" s="167"/>
      <c r="AV20" s="246" t="s">
        <v>63</v>
      </c>
      <c r="AW20" s="250">
        <v>1127</v>
      </c>
      <c r="AX20" s="251">
        <v>13.58</v>
      </c>
      <c r="AY20" s="252">
        <v>3.01</v>
      </c>
      <c r="AZ20" s="250">
        <v>1107</v>
      </c>
      <c r="BA20" s="251">
        <v>17.100000000000001</v>
      </c>
      <c r="BB20" s="252">
        <v>5.2</v>
      </c>
      <c r="BC20" s="250">
        <v>1095</v>
      </c>
      <c r="BD20" s="251">
        <v>35.17</v>
      </c>
      <c r="BE20" s="252">
        <v>7.96</v>
      </c>
      <c r="BF20" s="241">
        <v>1095</v>
      </c>
      <c r="BG20" s="242">
        <v>37.08</v>
      </c>
      <c r="BH20" s="243">
        <v>7.06</v>
      </c>
      <c r="BI20" s="244">
        <v>1119</v>
      </c>
      <c r="BJ20" s="242">
        <v>33.630000000000003</v>
      </c>
      <c r="BK20" s="243">
        <v>14.89</v>
      </c>
      <c r="BL20" s="241">
        <v>1117</v>
      </c>
      <c r="BM20" s="242">
        <v>10.039999999999999</v>
      </c>
      <c r="BN20" s="243">
        <v>0.85</v>
      </c>
      <c r="BO20" s="241">
        <v>1087</v>
      </c>
      <c r="BP20" s="242">
        <v>136.04</v>
      </c>
      <c r="BQ20" s="243">
        <v>18.39</v>
      </c>
      <c r="BR20" s="244">
        <v>1085</v>
      </c>
      <c r="BS20" s="242">
        <v>11.57</v>
      </c>
      <c r="BT20" s="243">
        <v>3.82</v>
      </c>
    </row>
    <row r="21" spans="1:72" ht="21">
      <c r="A21" s="38"/>
      <c r="B21" s="59" ph="1"/>
      <c r="C21" s="39"/>
      <c r="D21" s="4"/>
      <c r="E21" s="133" t="str">
        <f t="shared" ref="E21:E73" si="29">IF((D21&lt;&gt;0),((D21-$D$5)*10/STDEVP($D$10:$D$309)+50),"")</f>
        <v/>
      </c>
      <c r="F21" s="4"/>
      <c r="G21" s="133" t="str">
        <f t="shared" ref="G21:G73" si="30">IF((F21&lt;&gt;0),((F21-$F$5)*10/STDEVP($F$10:$F$309)+50),"")</f>
        <v/>
      </c>
      <c r="H21" s="4"/>
      <c r="I21" s="133" t="str">
        <f t="shared" ref="I21:I73" si="31">IF((H21&lt;&gt;0),((H21-$H$5)*10/STDEVP($H$10:$H$309)+50),"")</f>
        <v/>
      </c>
      <c r="J21" s="4"/>
      <c r="K21" s="133" t="str">
        <f t="shared" ref="K21:K73" si="32">IF((J21&lt;&gt;0),((J21-$J$5)*10/STDEVP($J$10:$J$309)+50),"")</f>
        <v/>
      </c>
      <c r="L21" s="134" t="str">
        <f t="shared" ref="L21:L74" si="33">IF((J21&lt;&gt;0),RANK(J21,$J$10:$J$309),"")</f>
        <v/>
      </c>
      <c r="M21" s="134" t="str">
        <f t="shared" ref="M21:M74" si="34">IF((J21&lt;&gt;0),VLOOKUP(J21,$L$311:$M$320,2),"")</f>
        <v/>
      </c>
      <c r="N21" s="4"/>
      <c r="O21" s="133" t="str">
        <f t="shared" ref="O21:O73" si="35">IF((N21&lt;&gt;0),((N21-$N$5)*10/STDEVP($N$10:$N$309)+50),"")</f>
        <v/>
      </c>
      <c r="P21" s="134" t="str">
        <f t="shared" ref="P21:P74" si="36">IF((N21&lt;&gt;0),RANK(N21,$N$10:$N$309),"")</f>
        <v/>
      </c>
      <c r="Q21" s="134" t="str">
        <f t="shared" ref="Q21:Q74" si="37">IF((N21&lt;&gt;0),VLOOKUP(N21,$P$311:$Q$320,2),"")</f>
        <v/>
      </c>
      <c r="R21" s="4"/>
      <c r="S21" s="133" t="str">
        <f t="shared" ref="S21:S73" si="38">IF((R21&lt;&gt;0),((R21-$R$5)*10/STDEVP($R$10:$R$309)+50),"")</f>
        <v/>
      </c>
      <c r="T21" s="134" t="str">
        <f t="shared" ref="T21:T74" si="39">IF((R21&lt;&gt;0),RANK(R21,$R$10:$R$309),"")</f>
        <v/>
      </c>
      <c r="U21" s="134" t="str">
        <f t="shared" ref="U21:U74" si="40">IF((R21&lt;&gt;0),VLOOKUP(R21,$T$311:$U$320,2),"")</f>
        <v/>
      </c>
      <c r="V21" s="4"/>
      <c r="W21" s="133" t="str">
        <f t="shared" ref="W21:W73" si="41">IF((V21&lt;&gt;0),((V21-$V$5)*10/STDEVP($V$10:$V$309)+50),"")</f>
        <v/>
      </c>
      <c r="X21" s="134" t="str">
        <f t="shared" ref="X21:X74" si="42">IF((V21&lt;&gt;0),RANK(V21,$V$10:$V$309),"")</f>
        <v/>
      </c>
      <c r="Y21" s="134" t="str">
        <f t="shared" ref="Y21:Y74" si="43">IF((V21&lt;&gt;0),VLOOKUP(V21,$X$311:$Y$320,2),"")</f>
        <v/>
      </c>
      <c r="Z21" s="4"/>
      <c r="AA21" s="133" t="str">
        <f t="shared" ref="AA21:AA73" si="44">IF((Z21&lt;&gt;0),((Z21-$Z$5)*10/STDEVP($Z$10:$Z$309)+50),"")</f>
        <v/>
      </c>
      <c r="AB21" s="134" t="str">
        <f t="shared" ref="AB21:AB74" si="45">IF((Z21&lt;&gt;0),RANK(Z21,$Z$10:$Z$309),"")</f>
        <v/>
      </c>
      <c r="AC21" s="134" t="str">
        <f t="shared" ref="AC21:AC74" si="46">IF((Z21&lt;&gt;0),VLOOKUP(Z21,$AB$311:$AC$320,2),"")</f>
        <v/>
      </c>
      <c r="AD21" s="4"/>
      <c r="AE21" s="133" t="str">
        <f t="shared" ref="AE21:AE73" si="47">IF((AD21&lt;&gt;0),((AD21-$AD$5)*(-1)*10/STDEVP($AD$10:$AD$309)+50),"")</f>
        <v/>
      </c>
      <c r="AF21" s="134" t="str">
        <f t="shared" ref="AF21:AF74" si="48">IF((AD21&lt;&gt;0),RANK(AE21,$AE$10:$AE$309),"")</f>
        <v/>
      </c>
      <c r="AG21" s="134" t="str">
        <f t="shared" ref="AG21:AG75" si="49">IF((AD21&lt;&gt;0),VLOOKUP(AD21,$AF$311:$AG$320,2),"")</f>
        <v/>
      </c>
      <c r="AH21" s="4"/>
      <c r="AI21" s="133" t="str">
        <f t="shared" ref="AI21:AI73" si="50">IF((AH21&lt;&gt;0),((AH21-$AH$5)*10/STDEVP($AH$10:$AH$309)+50),"")</f>
        <v/>
      </c>
      <c r="AJ21" s="134" t="str">
        <f t="shared" ref="AJ21:AJ75" si="51">IF((AH21&lt;&gt;0),RANK(AH21,$AH$10:$AH$309),"")</f>
        <v/>
      </c>
      <c r="AK21" s="134" t="str">
        <f t="shared" ref="AK21:AK74" si="52">IF((AH21&lt;&gt;0),VLOOKUP(AH21,$AJ$311:$AK$320,2),"")</f>
        <v/>
      </c>
      <c r="AL21" s="4"/>
      <c r="AM21" s="133" t="str">
        <f t="shared" ref="AM21:AM73" si="53">IF((AL21&lt;&gt;0),((AL21-$AL$5)*10/STDEVP($AL$10:$AL$309)+50),"")</f>
        <v/>
      </c>
      <c r="AN21" s="134" t="str">
        <f t="shared" ref="AN21:AN74" si="54">IF((AL21&lt;&gt;0),RANK(AL21,$AL$10:$AL$309),"")</f>
        <v/>
      </c>
      <c r="AO21" s="134" t="str">
        <f t="shared" ref="AO21:AO74" si="55">IF((AL21&lt;&gt;0),VLOOKUP(AL21,$AN$311:$AO$320,2),"")</f>
        <v/>
      </c>
      <c r="AP21" s="135">
        <f t="shared" ref="AP21:AP74" si="56">SUM(M21,Q21,U21,Y21,,AC21,AG21,AK21,AO21)</f>
        <v>0</v>
      </c>
      <c r="AQ21" s="137" t="str">
        <f t="shared" ref="AQ21:AQ74" si="57">IF(AND(J21&lt;&gt;0,N21&lt;&gt;0,R21&lt;&gt;0,V21&lt;&gt;0,Z21&lt;&gt;0,AD21&lt;&gt;0,AH21&lt;&gt;0,AL21&lt;&gt;0),VLOOKUP(AP21,$AP$311:$AQ$315,2),"")</f>
        <v/>
      </c>
      <c r="AR21" s="137"/>
      <c r="AV21" s="235" t="s">
        <v>58</v>
      </c>
      <c r="AW21" s="247">
        <v>1119</v>
      </c>
      <c r="AX21" s="248">
        <v>16.09</v>
      </c>
      <c r="AY21" s="249">
        <v>3.61</v>
      </c>
      <c r="AZ21" s="247">
        <v>1118</v>
      </c>
      <c r="BA21" s="248">
        <v>19.809999999999999</v>
      </c>
      <c r="BB21" s="249">
        <v>5.45</v>
      </c>
      <c r="BC21" s="247">
        <v>1092</v>
      </c>
      <c r="BD21" s="248">
        <v>33.409999999999997</v>
      </c>
      <c r="BE21" s="249">
        <v>8.36</v>
      </c>
      <c r="BF21" s="236">
        <v>1094</v>
      </c>
      <c r="BG21" s="237">
        <v>42.07</v>
      </c>
      <c r="BH21" s="238">
        <v>7.59</v>
      </c>
      <c r="BI21" s="239">
        <v>1121</v>
      </c>
      <c r="BJ21" s="237">
        <v>50.51</v>
      </c>
      <c r="BK21" s="238">
        <v>21.22</v>
      </c>
      <c r="BL21" s="236">
        <v>1112</v>
      </c>
      <c r="BM21" s="237">
        <v>9.3800000000000008</v>
      </c>
      <c r="BN21" s="238">
        <v>0.92</v>
      </c>
      <c r="BO21" s="236">
        <v>1092</v>
      </c>
      <c r="BP21" s="237">
        <v>154.01</v>
      </c>
      <c r="BQ21" s="238">
        <v>20.71</v>
      </c>
      <c r="BR21" s="239">
        <v>1093</v>
      </c>
      <c r="BS21" s="237">
        <v>21.67</v>
      </c>
      <c r="BT21" s="238">
        <v>8.14</v>
      </c>
    </row>
    <row r="22" spans="1:72" ht="21.75" thickBot="1">
      <c r="A22" s="38"/>
      <c r="B22" s="61" ph="1"/>
      <c r="C22" s="39"/>
      <c r="D22" s="4"/>
      <c r="E22" s="133" t="str">
        <f t="shared" si="29"/>
        <v/>
      </c>
      <c r="F22" s="4"/>
      <c r="G22" s="133" t="str">
        <f t="shared" si="30"/>
        <v/>
      </c>
      <c r="H22" s="4"/>
      <c r="I22" s="133" t="str">
        <f t="shared" si="31"/>
        <v/>
      </c>
      <c r="J22" s="4"/>
      <c r="K22" s="133" t="str">
        <f t="shared" si="32"/>
        <v/>
      </c>
      <c r="L22" s="134" t="str">
        <f t="shared" si="33"/>
        <v/>
      </c>
      <c r="M22" s="134" t="str">
        <f t="shared" si="34"/>
        <v/>
      </c>
      <c r="N22" s="4"/>
      <c r="O22" s="133" t="str">
        <f t="shared" si="35"/>
        <v/>
      </c>
      <c r="P22" s="134" t="str">
        <f t="shared" si="36"/>
        <v/>
      </c>
      <c r="Q22" s="134" t="str">
        <f t="shared" si="37"/>
        <v/>
      </c>
      <c r="R22" s="4"/>
      <c r="S22" s="133" t="str">
        <f t="shared" si="38"/>
        <v/>
      </c>
      <c r="T22" s="134" t="str">
        <f t="shared" si="39"/>
        <v/>
      </c>
      <c r="U22" s="134" t="str">
        <f t="shared" si="40"/>
        <v/>
      </c>
      <c r="V22" s="4"/>
      <c r="W22" s="133" t="str">
        <f t="shared" si="41"/>
        <v/>
      </c>
      <c r="X22" s="134" t="str">
        <f t="shared" si="42"/>
        <v/>
      </c>
      <c r="Y22" s="134" t="str">
        <f t="shared" si="43"/>
        <v/>
      </c>
      <c r="Z22" s="4"/>
      <c r="AA22" s="133" t="str">
        <f t="shared" si="44"/>
        <v/>
      </c>
      <c r="AB22" s="134" t="str">
        <f t="shared" si="45"/>
        <v/>
      </c>
      <c r="AC22" s="134" t="str">
        <f t="shared" si="46"/>
        <v/>
      </c>
      <c r="AD22" s="4"/>
      <c r="AE22" s="133" t="str">
        <f t="shared" si="47"/>
        <v/>
      </c>
      <c r="AF22" s="134" t="str">
        <f t="shared" si="48"/>
        <v/>
      </c>
      <c r="AG22" s="134" t="str">
        <f t="shared" si="49"/>
        <v/>
      </c>
      <c r="AH22" s="4"/>
      <c r="AI22" s="133" t="str">
        <f t="shared" si="50"/>
        <v/>
      </c>
      <c r="AJ22" s="134" t="str">
        <f t="shared" si="51"/>
        <v/>
      </c>
      <c r="AK22" s="134" t="str">
        <f t="shared" si="52"/>
        <v/>
      </c>
      <c r="AL22" s="4"/>
      <c r="AM22" s="133" t="str">
        <f t="shared" si="53"/>
        <v/>
      </c>
      <c r="AN22" s="134" t="str">
        <f t="shared" si="54"/>
        <v/>
      </c>
      <c r="AO22" s="134" t="str">
        <f t="shared" si="55"/>
        <v/>
      </c>
      <c r="AP22" s="135">
        <f t="shared" si="56"/>
        <v>0</v>
      </c>
      <c r="AQ22" s="137" t="str">
        <f t="shared" si="57"/>
        <v/>
      </c>
      <c r="AR22" s="137"/>
      <c r="AV22" s="246" t="s">
        <v>64</v>
      </c>
      <c r="AW22" s="250">
        <v>1123</v>
      </c>
      <c r="AX22" s="251">
        <v>15.99</v>
      </c>
      <c r="AY22" s="252">
        <v>3.7</v>
      </c>
      <c r="AZ22" s="250">
        <v>1108</v>
      </c>
      <c r="BA22" s="251">
        <v>18.86</v>
      </c>
      <c r="BB22" s="252">
        <v>5.1100000000000003</v>
      </c>
      <c r="BC22" s="250">
        <v>1100</v>
      </c>
      <c r="BD22" s="251">
        <v>38.340000000000003</v>
      </c>
      <c r="BE22" s="252">
        <v>8.57</v>
      </c>
      <c r="BF22" s="241">
        <v>1103</v>
      </c>
      <c r="BG22" s="242">
        <v>40.380000000000003</v>
      </c>
      <c r="BH22" s="243">
        <v>6.93</v>
      </c>
      <c r="BI22" s="244">
        <v>1124</v>
      </c>
      <c r="BJ22" s="242">
        <v>40.01</v>
      </c>
      <c r="BK22" s="243">
        <v>16.399999999999999</v>
      </c>
      <c r="BL22" s="241">
        <v>1122</v>
      </c>
      <c r="BM22" s="242">
        <v>9.64</v>
      </c>
      <c r="BN22" s="243">
        <v>0.87</v>
      </c>
      <c r="BO22" s="241">
        <v>1100</v>
      </c>
      <c r="BP22" s="242">
        <v>145.38</v>
      </c>
      <c r="BQ22" s="243">
        <v>19.89</v>
      </c>
      <c r="BR22" s="244">
        <v>1088</v>
      </c>
      <c r="BS22" s="242">
        <v>13.56</v>
      </c>
      <c r="BT22" s="243">
        <v>4.6100000000000003</v>
      </c>
    </row>
    <row r="23" spans="1:72" ht="21">
      <c r="A23" s="38"/>
      <c r="B23" s="58" ph="1"/>
      <c r="C23" s="39"/>
      <c r="D23" s="4"/>
      <c r="E23" s="133" t="str">
        <f t="shared" si="29"/>
        <v/>
      </c>
      <c r="F23" s="4"/>
      <c r="G23" s="133" t="str">
        <f t="shared" si="30"/>
        <v/>
      </c>
      <c r="H23" s="4"/>
      <c r="I23" s="133" t="str">
        <f t="shared" si="31"/>
        <v/>
      </c>
      <c r="J23" s="4"/>
      <c r="K23" s="133" t="str">
        <f t="shared" si="32"/>
        <v/>
      </c>
      <c r="L23" s="134" t="str">
        <f t="shared" si="33"/>
        <v/>
      </c>
      <c r="M23" s="134" t="str">
        <f t="shared" si="34"/>
        <v/>
      </c>
      <c r="N23" s="4"/>
      <c r="O23" s="133" t="str">
        <f t="shared" si="35"/>
        <v/>
      </c>
      <c r="P23" s="134" t="str">
        <f t="shared" si="36"/>
        <v/>
      </c>
      <c r="Q23" s="134" t="str">
        <f t="shared" si="37"/>
        <v/>
      </c>
      <c r="R23" s="4"/>
      <c r="S23" s="133" t="str">
        <f t="shared" si="38"/>
        <v/>
      </c>
      <c r="T23" s="134" t="str">
        <f t="shared" si="39"/>
        <v/>
      </c>
      <c r="U23" s="134" t="str">
        <f t="shared" si="40"/>
        <v/>
      </c>
      <c r="V23" s="4"/>
      <c r="W23" s="133" t="str">
        <f t="shared" si="41"/>
        <v/>
      </c>
      <c r="X23" s="134" t="str">
        <f t="shared" si="42"/>
        <v/>
      </c>
      <c r="Y23" s="134" t="str">
        <f t="shared" si="43"/>
        <v/>
      </c>
      <c r="Z23" s="4"/>
      <c r="AA23" s="133" t="str">
        <f t="shared" si="44"/>
        <v/>
      </c>
      <c r="AB23" s="134" t="str">
        <f t="shared" si="45"/>
        <v/>
      </c>
      <c r="AC23" s="134" t="str">
        <f t="shared" si="46"/>
        <v/>
      </c>
      <c r="AD23" s="4"/>
      <c r="AE23" s="133" t="str">
        <f t="shared" si="47"/>
        <v/>
      </c>
      <c r="AF23" s="134" t="str">
        <f t="shared" si="48"/>
        <v/>
      </c>
      <c r="AG23" s="134" t="str">
        <f t="shared" si="49"/>
        <v/>
      </c>
      <c r="AH23" s="4"/>
      <c r="AI23" s="133" t="str">
        <f t="shared" si="50"/>
        <v/>
      </c>
      <c r="AJ23" s="134" t="str">
        <f t="shared" si="51"/>
        <v/>
      </c>
      <c r="AK23" s="134" t="str">
        <f t="shared" si="52"/>
        <v/>
      </c>
      <c r="AL23" s="4"/>
      <c r="AM23" s="133" t="str">
        <f t="shared" si="53"/>
        <v/>
      </c>
      <c r="AN23" s="134" t="str">
        <f t="shared" si="54"/>
        <v/>
      </c>
      <c r="AO23" s="134" t="str">
        <f t="shared" si="55"/>
        <v/>
      </c>
      <c r="AP23" s="135">
        <f t="shared" si="56"/>
        <v>0</v>
      </c>
      <c r="AQ23" s="137" t="str">
        <f t="shared" si="57"/>
        <v/>
      </c>
      <c r="AR23" s="137"/>
      <c r="AV23" s="235" t="s">
        <v>59</v>
      </c>
      <c r="AW23" s="247">
        <v>1126</v>
      </c>
      <c r="AX23" s="248">
        <v>19.309999999999999</v>
      </c>
      <c r="AY23" s="249">
        <v>4.62</v>
      </c>
      <c r="AZ23" s="247">
        <v>1116</v>
      </c>
      <c r="BA23" s="248">
        <v>22.45</v>
      </c>
      <c r="BB23" s="249">
        <v>5.55</v>
      </c>
      <c r="BC23" s="247">
        <v>1096</v>
      </c>
      <c r="BD23" s="248">
        <v>36.479999999999997</v>
      </c>
      <c r="BE23" s="249">
        <v>8.66</v>
      </c>
      <c r="BF23" s="236">
        <v>1095</v>
      </c>
      <c r="BG23" s="237">
        <v>45.91</v>
      </c>
      <c r="BH23" s="238">
        <v>7.25</v>
      </c>
      <c r="BI23" s="239">
        <v>1124</v>
      </c>
      <c r="BJ23" s="237">
        <v>59.96</v>
      </c>
      <c r="BK23" s="238">
        <v>22.23</v>
      </c>
      <c r="BL23" s="236">
        <v>1120</v>
      </c>
      <c r="BM23" s="237">
        <v>8.9</v>
      </c>
      <c r="BN23" s="238">
        <v>0.85</v>
      </c>
      <c r="BO23" s="236">
        <v>1100</v>
      </c>
      <c r="BP23" s="237">
        <v>166.56</v>
      </c>
      <c r="BQ23" s="238">
        <v>22.59</v>
      </c>
      <c r="BR23" s="239">
        <v>1101</v>
      </c>
      <c r="BS23" s="237">
        <v>25.67</v>
      </c>
      <c r="BT23" s="238">
        <v>9.4700000000000006</v>
      </c>
    </row>
    <row r="24" spans="1:72" ht="21.75" thickBot="1">
      <c r="A24" s="38"/>
      <c r="B24" s="60" ph="1"/>
      <c r="C24" s="39"/>
      <c r="D24" s="4"/>
      <c r="E24" s="133" t="str">
        <f t="shared" si="29"/>
        <v/>
      </c>
      <c r="F24" s="4"/>
      <c r="G24" s="133" t="str">
        <f t="shared" si="30"/>
        <v/>
      </c>
      <c r="H24" s="4"/>
      <c r="I24" s="133" t="str">
        <f t="shared" si="31"/>
        <v/>
      </c>
      <c r="J24" s="4"/>
      <c r="K24" s="133" t="str">
        <f t="shared" si="32"/>
        <v/>
      </c>
      <c r="L24" s="134" t="str">
        <f t="shared" si="33"/>
        <v/>
      </c>
      <c r="M24" s="134" t="str">
        <f t="shared" si="34"/>
        <v/>
      </c>
      <c r="N24" s="62"/>
      <c r="O24" s="133" t="str">
        <f t="shared" si="35"/>
        <v/>
      </c>
      <c r="P24" s="134" t="str">
        <f t="shared" si="36"/>
        <v/>
      </c>
      <c r="Q24" s="134" t="str">
        <f t="shared" si="37"/>
        <v/>
      </c>
      <c r="R24" s="62"/>
      <c r="S24" s="133" t="str">
        <f t="shared" si="38"/>
        <v/>
      </c>
      <c r="T24" s="134" t="str">
        <f t="shared" si="39"/>
        <v/>
      </c>
      <c r="U24" s="134" t="str">
        <f t="shared" si="40"/>
        <v/>
      </c>
      <c r="V24" s="62"/>
      <c r="W24" s="133" t="str">
        <f t="shared" si="41"/>
        <v/>
      </c>
      <c r="X24" s="134" t="str">
        <f t="shared" si="42"/>
        <v/>
      </c>
      <c r="Y24" s="134" t="str">
        <f t="shared" si="43"/>
        <v/>
      </c>
      <c r="Z24" s="62"/>
      <c r="AA24" s="133" t="str">
        <f t="shared" si="44"/>
        <v/>
      </c>
      <c r="AB24" s="134" t="str">
        <f t="shared" si="45"/>
        <v/>
      </c>
      <c r="AC24" s="134" t="str">
        <f t="shared" si="46"/>
        <v/>
      </c>
      <c r="AD24" s="62"/>
      <c r="AE24" s="133" t="str">
        <f t="shared" si="47"/>
        <v/>
      </c>
      <c r="AF24" s="134" t="str">
        <f t="shared" si="48"/>
        <v/>
      </c>
      <c r="AG24" s="134" t="str">
        <f t="shared" si="49"/>
        <v/>
      </c>
      <c r="AH24" s="62"/>
      <c r="AI24" s="133" t="str">
        <f t="shared" si="50"/>
        <v/>
      </c>
      <c r="AJ24" s="134" t="str">
        <f t="shared" si="51"/>
        <v/>
      </c>
      <c r="AK24" s="134" t="str">
        <f t="shared" si="52"/>
        <v/>
      </c>
      <c r="AL24" s="62"/>
      <c r="AM24" s="133" t="str">
        <f t="shared" si="53"/>
        <v/>
      </c>
      <c r="AN24" s="134" t="str">
        <f t="shared" si="54"/>
        <v/>
      </c>
      <c r="AO24" s="134" t="str">
        <f t="shared" si="55"/>
        <v/>
      </c>
      <c r="AP24" s="135">
        <f t="shared" si="56"/>
        <v>0</v>
      </c>
      <c r="AQ24" s="137" t="str">
        <f t="shared" si="57"/>
        <v/>
      </c>
      <c r="AR24" s="137"/>
      <c r="AV24" s="246" t="s">
        <v>65</v>
      </c>
      <c r="AW24" s="250">
        <v>1127</v>
      </c>
      <c r="AX24" s="251">
        <v>19.36</v>
      </c>
      <c r="AY24" s="252">
        <v>4.3099999999999996</v>
      </c>
      <c r="AZ24" s="250">
        <v>1121</v>
      </c>
      <c r="BA24" s="251">
        <v>20.149999999999999</v>
      </c>
      <c r="BB24" s="252">
        <v>5.16</v>
      </c>
      <c r="BC24" s="250">
        <v>1096</v>
      </c>
      <c r="BD24" s="251">
        <v>41.21</v>
      </c>
      <c r="BE24" s="252">
        <v>9.0399999999999991</v>
      </c>
      <c r="BF24" s="241">
        <v>1102</v>
      </c>
      <c r="BG24" s="242">
        <v>42.95</v>
      </c>
      <c r="BH24" s="243">
        <v>6.49</v>
      </c>
      <c r="BI24" s="244">
        <v>1117</v>
      </c>
      <c r="BJ24" s="242">
        <v>45.55</v>
      </c>
      <c r="BK24" s="243">
        <v>17.899999999999999</v>
      </c>
      <c r="BL24" s="241">
        <v>1117</v>
      </c>
      <c r="BM24" s="242">
        <v>9.24</v>
      </c>
      <c r="BN24" s="243">
        <v>0.81</v>
      </c>
      <c r="BO24" s="241">
        <v>1099</v>
      </c>
      <c r="BP24" s="242">
        <v>155.61000000000001</v>
      </c>
      <c r="BQ24" s="243">
        <v>21.77</v>
      </c>
      <c r="BR24" s="244">
        <v>1081</v>
      </c>
      <c r="BS24" s="242">
        <v>15.68</v>
      </c>
      <c r="BT24" s="243">
        <v>5.39</v>
      </c>
    </row>
    <row r="25" spans="1:72" ht="21">
      <c r="A25" s="38"/>
      <c r="B25" s="58" ph="1"/>
      <c r="C25" s="39"/>
      <c r="D25" s="4"/>
      <c r="E25" s="133" t="str">
        <f t="shared" si="29"/>
        <v/>
      </c>
      <c r="F25" s="4"/>
      <c r="G25" s="133" t="str">
        <f t="shared" si="30"/>
        <v/>
      </c>
      <c r="H25" s="4"/>
      <c r="I25" s="133" t="str">
        <f t="shared" si="31"/>
        <v/>
      </c>
      <c r="J25" s="4"/>
      <c r="K25" s="133" t="str">
        <f t="shared" si="32"/>
        <v/>
      </c>
      <c r="L25" s="134" t="str">
        <f t="shared" si="33"/>
        <v/>
      </c>
      <c r="M25" s="134" t="str">
        <f t="shared" si="34"/>
        <v/>
      </c>
      <c r="N25" s="62"/>
      <c r="O25" s="133" t="str">
        <f t="shared" si="35"/>
        <v/>
      </c>
      <c r="P25" s="134" t="str">
        <f t="shared" si="36"/>
        <v/>
      </c>
      <c r="Q25" s="134" t="str">
        <f t="shared" si="37"/>
        <v/>
      </c>
      <c r="R25" s="62"/>
      <c r="S25" s="133" t="str">
        <f t="shared" si="38"/>
        <v/>
      </c>
      <c r="T25" s="134" t="str">
        <f t="shared" si="39"/>
        <v/>
      </c>
      <c r="U25" s="134" t="str">
        <f t="shared" si="40"/>
        <v/>
      </c>
      <c r="V25" s="62"/>
      <c r="W25" s="133" t="str">
        <f t="shared" si="41"/>
        <v/>
      </c>
      <c r="X25" s="134" t="str">
        <f t="shared" si="42"/>
        <v/>
      </c>
      <c r="Y25" s="134" t="str">
        <f t="shared" si="43"/>
        <v/>
      </c>
      <c r="Z25" s="62"/>
      <c r="AA25" s="133" t="str">
        <f t="shared" si="44"/>
        <v/>
      </c>
      <c r="AB25" s="134" t="str">
        <f t="shared" si="45"/>
        <v/>
      </c>
      <c r="AC25" s="134" t="str">
        <f t="shared" si="46"/>
        <v/>
      </c>
      <c r="AD25" s="62"/>
      <c r="AE25" s="133" t="str">
        <f t="shared" si="47"/>
        <v/>
      </c>
      <c r="AF25" s="134" t="str">
        <f t="shared" si="48"/>
        <v/>
      </c>
      <c r="AG25" s="134" t="str">
        <f t="shared" si="49"/>
        <v/>
      </c>
      <c r="AH25" s="62"/>
      <c r="AI25" s="133" t="str">
        <f t="shared" si="50"/>
        <v/>
      </c>
      <c r="AJ25" s="134" t="str">
        <f t="shared" si="51"/>
        <v/>
      </c>
      <c r="AK25" s="134" t="str">
        <f t="shared" si="52"/>
        <v/>
      </c>
      <c r="AL25" s="62"/>
      <c r="AM25" s="133" t="str">
        <f t="shared" si="53"/>
        <v/>
      </c>
      <c r="AN25" s="134" t="str">
        <f t="shared" si="54"/>
        <v/>
      </c>
      <c r="AO25" s="134" t="str">
        <f t="shared" si="55"/>
        <v/>
      </c>
      <c r="AP25" s="135">
        <f t="shared" si="56"/>
        <v>0</v>
      </c>
      <c r="AQ25" s="137" t="str">
        <f t="shared" si="57"/>
        <v/>
      </c>
      <c r="AR25" s="137"/>
      <c r="AV25" s="16"/>
      <c r="AW25" s="16"/>
      <c r="AX25" s="16"/>
      <c r="AY25" s="16"/>
      <c r="AZ25" s="43"/>
      <c r="BA25" s="44"/>
      <c r="BB25" s="44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1" ph="1"/>
      <c r="C26" s="39"/>
      <c r="D26" s="4"/>
      <c r="E26" s="133" t="str">
        <f t="shared" si="29"/>
        <v/>
      </c>
      <c r="F26" s="4"/>
      <c r="G26" s="133" t="str">
        <f t="shared" si="30"/>
        <v/>
      </c>
      <c r="H26" s="4"/>
      <c r="I26" s="133" t="str">
        <f t="shared" si="31"/>
        <v/>
      </c>
      <c r="J26" s="4"/>
      <c r="K26" s="133" t="str">
        <f t="shared" si="32"/>
        <v/>
      </c>
      <c r="L26" s="134" t="str">
        <f t="shared" si="33"/>
        <v/>
      </c>
      <c r="M26" s="134" t="str">
        <f t="shared" si="34"/>
        <v/>
      </c>
      <c r="N26" s="62"/>
      <c r="O26" s="133" t="str">
        <f t="shared" si="35"/>
        <v/>
      </c>
      <c r="P26" s="134" t="str">
        <f t="shared" si="36"/>
        <v/>
      </c>
      <c r="Q26" s="134" t="str">
        <f t="shared" si="37"/>
        <v/>
      </c>
      <c r="R26" s="62"/>
      <c r="S26" s="133" t="str">
        <f t="shared" si="38"/>
        <v/>
      </c>
      <c r="T26" s="134" t="str">
        <f t="shared" si="39"/>
        <v/>
      </c>
      <c r="U26" s="134" t="str">
        <f t="shared" si="40"/>
        <v/>
      </c>
      <c r="V26" s="62"/>
      <c r="W26" s="133" t="str">
        <f t="shared" si="41"/>
        <v/>
      </c>
      <c r="X26" s="134" t="str">
        <f t="shared" si="42"/>
        <v/>
      </c>
      <c r="Y26" s="134" t="str">
        <f t="shared" si="43"/>
        <v/>
      </c>
      <c r="Z26" s="62"/>
      <c r="AA26" s="133" t="str">
        <f t="shared" si="44"/>
        <v/>
      </c>
      <c r="AB26" s="134" t="str">
        <f t="shared" si="45"/>
        <v/>
      </c>
      <c r="AC26" s="134" t="str">
        <f t="shared" si="46"/>
        <v/>
      </c>
      <c r="AD26" s="62"/>
      <c r="AE26" s="133" t="str">
        <f t="shared" si="47"/>
        <v/>
      </c>
      <c r="AF26" s="134" t="str">
        <f t="shared" si="48"/>
        <v/>
      </c>
      <c r="AG26" s="134" t="str">
        <f t="shared" si="49"/>
        <v/>
      </c>
      <c r="AH26" s="62"/>
      <c r="AI26" s="133" t="str">
        <f t="shared" si="50"/>
        <v/>
      </c>
      <c r="AJ26" s="134" t="str">
        <f t="shared" si="51"/>
        <v/>
      </c>
      <c r="AK26" s="134" t="str">
        <f t="shared" si="52"/>
        <v/>
      </c>
      <c r="AL26" s="62"/>
      <c r="AM26" s="133" t="str">
        <f t="shared" si="53"/>
        <v/>
      </c>
      <c r="AN26" s="134" t="str">
        <f t="shared" si="54"/>
        <v/>
      </c>
      <c r="AO26" s="134" t="str">
        <f t="shared" si="55"/>
        <v/>
      </c>
      <c r="AP26" s="135">
        <f t="shared" si="56"/>
        <v>0</v>
      </c>
      <c r="AQ26" s="137" t="str">
        <f t="shared" si="57"/>
        <v/>
      </c>
      <c r="AR26" s="137"/>
      <c r="AV26" s="50"/>
      <c r="AW26" s="51"/>
      <c r="AX26" s="52"/>
      <c r="AY26" s="52"/>
      <c r="AZ26" s="51"/>
      <c r="BA26" s="52"/>
      <c r="BB26" s="52"/>
      <c r="BC26" s="51"/>
      <c r="BD26" s="52"/>
      <c r="BE26" s="52"/>
      <c r="BF26" s="51"/>
      <c r="BG26" s="52"/>
      <c r="BH26" s="52"/>
      <c r="BI26" s="51"/>
      <c r="BJ26" s="52"/>
      <c r="BK26" s="52"/>
      <c r="BL26" s="51"/>
      <c r="BM26" s="52"/>
      <c r="BN26" s="52"/>
      <c r="BO26" s="51"/>
      <c r="BP26" s="52"/>
      <c r="BQ26" s="52"/>
      <c r="BR26" s="51"/>
      <c r="BS26" s="52"/>
      <c r="BT26" s="52"/>
    </row>
    <row r="27" spans="1:72" ht="21">
      <c r="A27" s="38"/>
      <c r="B27" s="58" ph="1"/>
      <c r="C27" s="39"/>
      <c r="D27" s="4"/>
      <c r="E27" s="133" t="str">
        <f t="shared" si="29"/>
        <v/>
      </c>
      <c r="F27" s="4"/>
      <c r="G27" s="133" t="str">
        <f t="shared" si="30"/>
        <v/>
      </c>
      <c r="H27" s="4"/>
      <c r="I27" s="133" t="str">
        <f t="shared" si="31"/>
        <v/>
      </c>
      <c r="J27" s="4"/>
      <c r="K27" s="133" t="str">
        <f t="shared" si="32"/>
        <v/>
      </c>
      <c r="L27" s="134" t="str">
        <f t="shared" si="33"/>
        <v/>
      </c>
      <c r="M27" s="134" t="str">
        <f t="shared" si="34"/>
        <v/>
      </c>
      <c r="N27" s="62"/>
      <c r="O27" s="133" t="str">
        <f t="shared" si="35"/>
        <v/>
      </c>
      <c r="P27" s="134" t="str">
        <f t="shared" si="36"/>
        <v/>
      </c>
      <c r="Q27" s="134" t="str">
        <f t="shared" si="37"/>
        <v/>
      </c>
      <c r="R27" s="62"/>
      <c r="S27" s="133" t="str">
        <f t="shared" si="38"/>
        <v/>
      </c>
      <c r="T27" s="134" t="str">
        <f t="shared" si="39"/>
        <v/>
      </c>
      <c r="U27" s="134" t="str">
        <f t="shared" si="40"/>
        <v/>
      </c>
      <c r="V27" s="62"/>
      <c r="W27" s="133" t="str">
        <f t="shared" si="41"/>
        <v/>
      </c>
      <c r="X27" s="134" t="str">
        <f t="shared" si="42"/>
        <v/>
      </c>
      <c r="Y27" s="134" t="str">
        <f t="shared" si="43"/>
        <v/>
      </c>
      <c r="Z27" s="62"/>
      <c r="AA27" s="133" t="str">
        <f t="shared" si="44"/>
        <v/>
      </c>
      <c r="AB27" s="134" t="str">
        <f t="shared" si="45"/>
        <v/>
      </c>
      <c r="AC27" s="134" t="str">
        <f t="shared" si="46"/>
        <v/>
      </c>
      <c r="AD27" s="62"/>
      <c r="AE27" s="133" t="str">
        <f t="shared" si="47"/>
        <v/>
      </c>
      <c r="AF27" s="134" t="str">
        <f t="shared" si="48"/>
        <v/>
      </c>
      <c r="AG27" s="134" t="str">
        <f t="shared" si="49"/>
        <v/>
      </c>
      <c r="AH27" s="62"/>
      <c r="AI27" s="133" t="str">
        <f t="shared" si="50"/>
        <v/>
      </c>
      <c r="AJ27" s="134" t="str">
        <f t="shared" si="51"/>
        <v/>
      </c>
      <c r="AK27" s="134" t="str">
        <f t="shared" si="52"/>
        <v/>
      </c>
      <c r="AL27" s="62"/>
      <c r="AM27" s="133" t="str">
        <f t="shared" si="53"/>
        <v/>
      </c>
      <c r="AN27" s="134" t="str">
        <f t="shared" si="54"/>
        <v/>
      </c>
      <c r="AO27" s="134" t="str">
        <f t="shared" si="55"/>
        <v/>
      </c>
      <c r="AP27" s="135">
        <f t="shared" si="56"/>
        <v>0</v>
      </c>
      <c r="AQ27" s="137" t="str">
        <f t="shared" si="57"/>
        <v/>
      </c>
      <c r="AR27" s="137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59" ph="1"/>
      <c r="C28" s="39"/>
      <c r="D28" s="4"/>
      <c r="E28" s="133" t="str">
        <f t="shared" si="29"/>
        <v/>
      </c>
      <c r="F28" s="4"/>
      <c r="G28" s="133" t="str">
        <f t="shared" si="30"/>
        <v/>
      </c>
      <c r="H28" s="4"/>
      <c r="I28" s="133" t="str">
        <f t="shared" si="31"/>
        <v/>
      </c>
      <c r="J28" s="4"/>
      <c r="K28" s="133" t="str">
        <f t="shared" si="32"/>
        <v/>
      </c>
      <c r="L28" s="134" t="str">
        <f t="shared" si="33"/>
        <v/>
      </c>
      <c r="M28" s="134" t="str">
        <f t="shared" si="34"/>
        <v/>
      </c>
      <c r="N28" s="62"/>
      <c r="O28" s="133" t="str">
        <f t="shared" si="35"/>
        <v/>
      </c>
      <c r="P28" s="134" t="str">
        <f t="shared" si="36"/>
        <v/>
      </c>
      <c r="Q28" s="134" t="str">
        <f t="shared" si="37"/>
        <v/>
      </c>
      <c r="R28" s="62"/>
      <c r="S28" s="133" t="str">
        <f t="shared" si="38"/>
        <v/>
      </c>
      <c r="T28" s="134" t="str">
        <f t="shared" si="39"/>
        <v/>
      </c>
      <c r="U28" s="134" t="str">
        <f t="shared" si="40"/>
        <v/>
      </c>
      <c r="V28" s="62"/>
      <c r="W28" s="133" t="str">
        <f t="shared" si="41"/>
        <v/>
      </c>
      <c r="X28" s="134" t="str">
        <f t="shared" si="42"/>
        <v/>
      </c>
      <c r="Y28" s="134" t="str">
        <f t="shared" si="43"/>
        <v/>
      </c>
      <c r="Z28" s="62"/>
      <c r="AA28" s="133" t="str">
        <f t="shared" si="44"/>
        <v/>
      </c>
      <c r="AB28" s="134" t="str">
        <f t="shared" si="45"/>
        <v/>
      </c>
      <c r="AC28" s="134" t="str">
        <f t="shared" si="46"/>
        <v/>
      </c>
      <c r="AD28" s="62"/>
      <c r="AE28" s="133" t="str">
        <f t="shared" si="47"/>
        <v/>
      </c>
      <c r="AF28" s="134" t="str">
        <f t="shared" si="48"/>
        <v/>
      </c>
      <c r="AG28" s="134" t="str">
        <f t="shared" si="49"/>
        <v/>
      </c>
      <c r="AH28" s="62"/>
      <c r="AI28" s="133" t="str">
        <f t="shared" si="50"/>
        <v/>
      </c>
      <c r="AJ28" s="134" t="str">
        <f t="shared" si="51"/>
        <v/>
      </c>
      <c r="AK28" s="134" t="str">
        <f t="shared" si="52"/>
        <v/>
      </c>
      <c r="AL28" s="62"/>
      <c r="AM28" s="133" t="str">
        <f t="shared" si="53"/>
        <v/>
      </c>
      <c r="AN28" s="134" t="str">
        <f t="shared" si="54"/>
        <v/>
      </c>
      <c r="AO28" s="134" t="str">
        <f t="shared" si="55"/>
        <v/>
      </c>
      <c r="AP28" s="135">
        <f t="shared" si="56"/>
        <v>0</v>
      </c>
      <c r="AQ28" s="137" t="str">
        <f t="shared" si="57"/>
        <v/>
      </c>
      <c r="AR28" s="137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0" ph="1"/>
      <c r="C29" s="39"/>
      <c r="D29" s="4"/>
      <c r="E29" s="133" t="str">
        <f t="shared" si="29"/>
        <v/>
      </c>
      <c r="F29" s="4"/>
      <c r="G29" s="133" t="str">
        <f t="shared" si="30"/>
        <v/>
      </c>
      <c r="H29" s="4"/>
      <c r="I29" s="133" t="str">
        <f t="shared" si="31"/>
        <v/>
      </c>
      <c r="J29" s="4"/>
      <c r="K29" s="133" t="str">
        <f t="shared" si="32"/>
        <v/>
      </c>
      <c r="L29" s="134" t="str">
        <f t="shared" si="33"/>
        <v/>
      </c>
      <c r="M29" s="134" t="str">
        <f t="shared" si="34"/>
        <v/>
      </c>
      <c r="N29" s="62"/>
      <c r="O29" s="133" t="str">
        <f t="shared" si="35"/>
        <v/>
      </c>
      <c r="P29" s="134" t="str">
        <f t="shared" si="36"/>
        <v/>
      </c>
      <c r="Q29" s="134" t="str">
        <f t="shared" si="37"/>
        <v/>
      </c>
      <c r="R29" s="62"/>
      <c r="S29" s="133" t="str">
        <f t="shared" si="38"/>
        <v/>
      </c>
      <c r="T29" s="134" t="str">
        <f t="shared" si="39"/>
        <v/>
      </c>
      <c r="U29" s="134" t="str">
        <f t="shared" si="40"/>
        <v/>
      </c>
      <c r="V29" s="62"/>
      <c r="W29" s="133" t="str">
        <f t="shared" si="41"/>
        <v/>
      </c>
      <c r="X29" s="134" t="str">
        <f t="shared" si="42"/>
        <v/>
      </c>
      <c r="Y29" s="134" t="str">
        <f t="shared" si="43"/>
        <v/>
      </c>
      <c r="Z29" s="62"/>
      <c r="AA29" s="133" t="str">
        <f t="shared" si="44"/>
        <v/>
      </c>
      <c r="AB29" s="134" t="str">
        <f t="shared" si="45"/>
        <v/>
      </c>
      <c r="AC29" s="134" t="str">
        <f t="shared" si="46"/>
        <v/>
      </c>
      <c r="AD29" s="62"/>
      <c r="AE29" s="133" t="str">
        <f t="shared" si="47"/>
        <v/>
      </c>
      <c r="AF29" s="134" t="str">
        <f t="shared" si="48"/>
        <v/>
      </c>
      <c r="AG29" s="134" t="str">
        <f t="shared" si="49"/>
        <v/>
      </c>
      <c r="AH29" s="62"/>
      <c r="AI29" s="133" t="str">
        <f t="shared" si="50"/>
        <v/>
      </c>
      <c r="AJ29" s="134" t="str">
        <f t="shared" si="51"/>
        <v/>
      </c>
      <c r="AK29" s="134" t="str">
        <f t="shared" si="52"/>
        <v/>
      </c>
      <c r="AL29" s="62"/>
      <c r="AM29" s="133" t="str">
        <f t="shared" si="53"/>
        <v/>
      </c>
      <c r="AN29" s="134" t="str">
        <f t="shared" si="54"/>
        <v/>
      </c>
      <c r="AO29" s="134" t="str">
        <f t="shared" si="55"/>
        <v/>
      </c>
      <c r="AP29" s="135">
        <f t="shared" si="56"/>
        <v>0</v>
      </c>
      <c r="AQ29" s="137" t="str">
        <f t="shared" si="57"/>
        <v/>
      </c>
      <c r="AR29" s="137"/>
      <c r="AV29" s="40" t="s">
        <v>151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59" ph="1"/>
      <c r="C30" s="39"/>
      <c r="D30" s="4"/>
      <c r="E30" s="133" t="str">
        <f t="shared" si="29"/>
        <v/>
      </c>
      <c r="F30" s="4"/>
      <c r="G30" s="133" t="str">
        <f t="shared" si="30"/>
        <v/>
      </c>
      <c r="H30" s="4"/>
      <c r="I30" s="133" t="str">
        <f t="shared" si="31"/>
        <v/>
      </c>
      <c r="J30" s="4"/>
      <c r="K30" s="133" t="str">
        <f t="shared" si="32"/>
        <v/>
      </c>
      <c r="L30" s="134" t="str">
        <f t="shared" si="33"/>
        <v/>
      </c>
      <c r="M30" s="134" t="str">
        <f t="shared" si="34"/>
        <v/>
      </c>
      <c r="N30" s="62"/>
      <c r="O30" s="133" t="str">
        <f t="shared" si="35"/>
        <v/>
      </c>
      <c r="P30" s="134" t="str">
        <f t="shared" si="36"/>
        <v/>
      </c>
      <c r="Q30" s="134" t="str">
        <f t="shared" si="37"/>
        <v/>
      </c>
      <c r="R30" s="62"/>
      <c r="S30" s="133" t="str">
        <f t="shared" si="38"/>
        <v/>
      </c>
      <c r="T30" s="134" t="str">
        <f t="shared" si="39"/>
        <v/>
      </c>
      <c r="U30" s="134" t="str">
        <f t="shared" si="40"/>
        <v/>
      </c>
      <c r="V30" s="62"/>
      <c r="W30" s="133" t="str">
        <f t="shared" si="41"/>
        <v/>
      </c>
      <c r="X30" s="134" t="str">
        <f t="shared" si="42"/>
        <v/>
      </c>
      <c r="Y30" s="134" t="str">
        <f t="shared" si="43"/>
        <v/>
      </c>
      <c r="Z30" s="62"/>
      <c r="AA30" s="133" t="str">
        <f t="shared" si="44"/>
        <v/>
      </c>
      <c r="AB30" s="134" t="str">
        <f t="shared" si="45"/>
        <v/>
      </c>
      <c r="AC30" s="134" t="str">
        <f t="shared" si="46"/>
        <v/>
      </c>
      <c r="AD30" s="62"/>
      <c r="AE30" s="133" t="str">
        <f t="shared" si="47"/>
        <v/>
      </c>
      <c r="AF30" s="134" t="str">
        <f t="shared" si="48"/>
        <v/>
      </c>
      <c r="AG30" s="134" t="str">
        <f t="shared" si="49"/>
        <v/>
      </c>
      <c r="AH30" s="62"/>
      <c r="AI30" s="133" t="str">
        <f t="shared" si="50"/>
        <v/>
      </c>
      <c r="AJ30" s="134" t="str">
        <f t="shared" si="51"/>
        <v/>
      </c>
      <c r="AK30" s="134" t="str">
        <f t="shared" si="52"/>
        <v/>
      </c>
      <c r="AL30" s="62"/>
      <c r="AM30" s="133" t="str">
        <f t="shared" si="53"/>
        <v/>
      </c>
      <c r="AN30" s="134" t="str">
        <f t="shared" si="54"/>
        <v/>
      </c>
      <c r="AO30" s="134" t="str">
        <f t="shared" si="55"/>
        <v/>
      </c>
      <c r="AP30" s="135">
        <f t="shared" si="56"/>
        <v>0</v>
      </c>
      <c r="AQ30" s="137" t="str">
        <f t="shared" si="57"/>
        <v/>
      </c>
      <c r="AR30" s="137"/>
      <c r="AV30" s="16" t="s">
        <v>152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58" ph="1"/>
      <c r="C31" s="39"/>
      <c r="D31" s="4"/>
      <c r="E31" s="133" t="str">
        <f t="shared" si="29"/>
        <v/>
      </c>
      <c r="F31" s="4"/>
      <c r="G31" s="133" t="str">
        <f t="shared" si="30"/>
        <v/>
      </c>
      <c r="H31" s="4"/>
      <c r="I31" s="133" t="str">
        <f t="shared" si="31"/>
        <v/>
      </c>
      <c r="J31" s="4"/>
      <c r="K31" s="133" t="str">
        <f t="shared" si="32"/>
        <v/>
      </c>
      <c r="L31" s="134" t="str">
        <f t="shared" si="33"/>
        <v/>
      </c>
      <c r="M31" s="134" t="str">
        <f t="shared" si="34"/>
        <v/>
      </c>
      <c r="N31" s="62"/>
      <c r="O31" s="133" t="str">
        <f t="shared" si="35"/>
        <v/>
      </c>
      <c r="P31" s="134" t="str">
        <f t="shared" si="36"/>
        <v/>
      </c>
      <c r="Q31" s="134" t="str">
        <f t="shared" si="37"/>
        <v/>
      </c>
      <c r="R31" s="62"/>
      <c r="S31" s="133" t="str">
        <f t="shared" si="38"/>
        <v/>
      </c>
      <c r="T31" s="134" t="str">
        <f t="shared" si="39"/>
        <v/>
      </c>
      <c r="U31" s="134" t="str">
        <f t="shared" si="40"/>
        <v/>
      </c>
      <c r="V31" s="62"/>
      <c r="W31" s="133" t="str">
        <f t="shared" si="41"/>
        <v/>
      </c>
      <c r="X31" s="134" t="str">
        <f t="shared" si="42"/>
        <v/>
      </c>
      <c r="Y31" s="134" t="str">
        <f t="shared" si="43"/>
        <v/>
      </c>
      <c r="Z31" s="62"/>
      <c r="AA31" s="133" t="str">
        <f t="shared" si="44"/>
        <v/>
      </c>
      <c r="AB31" s="134" t="str">
        <f t="shared" si="45"/>
        <v/>
      </c>
      <c r="AC31" s="134" t="str">
        <f t="shared" si="46"/>
        <v/>
      </c>
      <c r="AD31" s="62"/>
      <c r="AE31" s="133" t="str">
        <f t="shared" si="47"/>
        <v/>
      </c>
      <c r="AF31" s="134" t="str">
        <f t="shared" si="48"/>
        <v/>
      </c>
      <c r="AG31" s="134" t="str">
        <f t="shared" si="49"/>
        <v/>
      </c>
      <c r="AH31" s="62"/>
      <c r="AI31" s="133" t="str">
        <f t="shared" si="50"/>
        <v/>
      </c>
      <c r="AJ31" s="134" t="str">
        <f t="shared" si="51"/>
        <v/>
      </c>
      <c r="AK31" s="134" t="str">
        <f t="shared" si="52"/>
        <v/>
      </c>
      <c r="AL31" s="62"/>
      <c r="AM31" s="133" t="str">
        <f t="shared" si="53"/>
        <v/>
      </c>
      <c r="AN31" s="134" t="str">
        <f t="shared" si="54"/>
        <v/>
      </c>
      <c r="AO31" s="134" t="str">
        <f t="shared" si="55"/>
        <v/>
      </c>
      <c r="AP31" s="135">
        <f t="shared" si="56"/>
        <v>0</v>
      </c>
      <c r="AQ31" s="137" t="str">
        <f t="shared" si="57"/>
        <v/>
      </c>
      <c r="AR31" s="137"/>
      <c r="AV31" s="263" t="s">
        <v>34</v>
      </c>
      <c r="AW31" s="265" t="s">
        <v>46</v>
      </c>
      <c r="AX31" s="260"/>
      <c r="AY31" s="262"/>
      <c r="AZ31" s="259" t="s">
        <v>47</v>
      </c>
      <c r="BA31" s="260"/>
      <c r="BB31" s="261"/>
      <c r="BC31" s="259" t="s">
        <v>48</v>
      </c>
      <c r="BD31" s="260"/>
      <c r="BE31" s="262"/>
      <c r="BF31" s="259" t="s">
        <v>49</v>
      </c>
      <c r="BG31" s="260"/>
      <c r="BH31" s="261"/>
      <c r="BI31" s="256" t="s">
        <v>50</v>
      </c>
      <c r="BJ31" s="257"/>
      <c r="BK31" s="258"/>
      <c r="BL31" s="259" t="s">
        <v>51</v>
      </c>
      <c r="BM31" s="260"/>
      <c r="BN31" s="261"/>
      <c r="BO31" s="259" t="s">
        <v>52</v>
      </c>
      <c r="BP31" s="260"/>
      <c r="BQ31" s="262"/>
      <c r="BR31" s="259" t="s">
        <v>53</v>
      </c>
      <c r="BS31" s="260"/>
      <c r="BT31" s="261"/>
    </row>
    <row r="32" spans="1:72" ht="21.75" thickBot="1">
      <c r="A32" s="38"/>
      <c r="B32" s="60" ph="1"/>
      <c r="C32" s="39"/>
      <c r="D32" s="4"/>
      <c r="E32" s="133" t="str">
        <f t="shared" si="29"/>
        <v/>
      </c>
      <c r="F32" s="4"/>
      <c r="G32" s="133" t="str">
        <f t="shared" si="30"/>
        <v/>
      </c>
      <c r="H32" s="4"/>
      <c r="I32" s="133" t="str">
        <f t="shared" si="31"/>
        <v/>
      </c>
      <c r="J32" s="4"/>
      <c r="K32" s="133" t="str">
        <f t="shared" si="32"/>
        <v/>
      </c>
      <c r="L32" s="134" t="str">
        <f t="shared" si="33"/>
        <v/>
      </c>
      <c r="M32" s="134" t="str">
        <f t="shared" si="34"/>
        <v/>
      </c>
      <c r="N32" s="62"/>
      <c r="O32" s="133" t="str">
        <f t="shared" si="35"/>
        <v/>
      </c>
      <c r="P32" s="134" t="str">
        <f t="shared" si="36"/>
        <v/>
      </c>
      <c r="Q32" s="134" t="str">
        <f t="shared" si="37"/>
        <v/>
      </c>
      <c r="R32" s="62"/>
      <c r="S32" s="133" t="str">
        <f t="shared" si="38"/>
        <v/>
      </c>
      <c r="T32" s="134" t="str">
        <f t="shared" si="39"/>
        <v/>
      </c>
      <c r="U32" s="134" t="str">
        <f t="shared" si="40"/>
        <v/>
      </c>
      <c r="V32" s="62"/>
      <c r="W32" s="133" t="str">
        <f t="shared" si="41"/>
        <v/>
      </c>
      <c r="X32" s="134" t="str">
        <f t="shared" si="42"/>
        <v/>
      </c>
      <c r="Y32" s="134" t="str">
        <f t="shared" si="43"/>
        <v/>
      </c>
      <c r="Z32" s="62"/>
      <c r="AA32" s="133" t="str">
        <f t="shared" si="44"/>
        <v/>
      </c>
      <c r="AB32" s="134" t="str">
        <f t="shared" si="45"/>
        <v/>
      </c>
      <c r="AC32" s="134" t="str">
        <f t="shared" si="46"/>
        <v/>
      </c>
      <c r="AD32" s="62"/>
      <c r="AE32" s="133" t="str">
        <f t="shared" si="47"/>
        <v/>
      </c>
      <c r="AF32" s="134" t="str">
        <f t="shared" si="48"/>
        <v/>
      </c>
      <c r="AG32" s="134" t="str">
        <f t="shared" si="49"/>
        <v/>
      </c>
      <c r="AH32" s="62"/>
      <c r="AI32" s="133" t="str">
        <f t="shared" si="50"/>
        <v/>
      </c>
      <c r="AJ32" s="134" t="str">
        <f t="shared" si="51"/>
        <v/>
      </c>
      <c r="AK32" s="134" t="str">
        <f t="shared" si="52"/>
        <v/>
      </c>
      <c r="AL32" s="62"/>
      <c r="AM32" s="133" t="str">
        <f t="shared" si="53"/>
        <v/>
      </c>
      <c r="AN32" s="134" t="str">
        <f t="shared" si="54"/>
        <v/>
      </c>
      <c r="AO32" s="134" t="str">
        <f t="shared" si="55"/>
        <v/>
      </c>
      <c r="AP32" s="135">
        <f t="shared" si="56"/>
        <v>0</v>
      </c>
      <c r="AQ32" s="137" t="str">
        <f t="shared" si="57"/>
        <v/>
      </c>
      <c r="AR32" s="137"/>
      <c r="AV32" s="264"/>
      <c r="AW32" s="119" t="s">
        <v>10</v>
      </c>
      <c r="AX32" s="120" t="s">
        <v>54</v>
      </c>
      <c r="AY32" s="121" t="s">
        <v>20</v>
      </c>
      <c r="AZ32" s="122" t="s">
        <v>10</v>
      </c>
      <c r="BA32" s="120" t="s">
        <v>54</v>
      </c>
      <c r="BB32" s="123" t="s">
        <v>20</v>
      </c>
      <c r="BC32" s="122" t="s">
        <v>10</v>
      </c>
      <c r="BD32" s="120" t="s">
        <v>54</v>
      </c>
      <c r="BE32" s="121" t="s">
        <v>20</v>
      </c>
      <c r="BF32" s="122" t="s">
        <v>10</v>
      </c>
      <c r="BG32" s="120" t="s">
        <v>54</v>
      </c>
      <c r="BH32" s="123" t="s">
        <v>20</v>
      </c>
      <c r="BI32" s="122" t="s">
        <v>10</v>
      </c>
      <c r="BJ32" s="120" t="s">
        <v>54</v>
      </c>
      <c r="BK32" s="121" t="s">
        <v>20</v>
      </c>
      <c r="BL32" s="122" t="s">
        <v>10</v>
      </c>
      <c r="BM32" s="120" t="s">
        <v>54</v>
      </c>
      <c r="BN32" s="123" t="s">
        <v>20</v>
      </c>
      <c r="BO32" s="122" t="s">
        <v>10</v>
      </c>
      <c r="BP32" s="120" t="s">
        <v>54</v>
      </c>
      <c r="BQ32" s="121" t="s">
        <v>20</v>
      </c>
      <c r="BR32" s="122" t="s">
        <v>10</v>
      </c>
      <c r="BS32" s="120" t="s">
        <v>54</v>
      </c>
      <c r="BT32" s="123" t="s">
        <v>20</v>
      </c>
    </row>
    <row r="33" spans="1:72" ht="21">
      <c r="A33" s="38"/>
      <c r="B33" s="60" ph="1"/>
      <c r="C33" s="39"/>
      <c r="D33" s="4"/>
      <c r="E33" s="133" t="str">
        <f t="shared" si="29"/>
        <v/>
      </c>
      <c r="F33" s="4"/>
      <c r="G33" s="133" t="str">
        <f t="shared" si="30"/>
        <v/>
      </c>
      <c r="H33" s="4"/>
      <c r="I33" s="133" t="str">
        <f t="shared" si="31"/>
        <v/>
      </c>
      <c r="J33" s="4"/>
      <c r="K33" s="133" t="str">
        <f t="shared" si="32"/>
        <v/>
      </c>
      <c r="L33" s="134" t="str">
        <f t="shared" si="33"/>
        <v/>
      </c>
      <c r="M33" s="134" t="str">
        <f t="shared" si="34"/>
        <v/>
      </c>
      <c r="N33" s="62"/>
      <c r="O33" s="133" t="str">
        <f t="shared" si="35"/>
        <v/>
      </c>
      <c r="P33" s="134" t="str">
        <f t="shared" si="36"/>
        <v/>
      </c>
      <c r="Q33" s="134" t="str">
        <f t="shared" si="37"/>
        <v/>
      </c>
      <c r="R33" s="62"/>
      <c r="S33" s="133" t="str">
        <f t="shared" si="38"/>
        <v/>
      </c>
      <c r="T33" s="134" t="str">
        <f t="shared" si="39"/>
        <v/>
      </c>
      <c r="U33" s="134" t="str">
        <f t="shared" si="40"/>
        <v/>
      </c>
      <c r="V33" s="62"/>
      <c r="W33" s="133" t="str">
        <f t="shared" si="41"/>
        <v/>
      </c>
      <c r="X33" s="134" t="str">
        <f t="shared" si="42"/>
        <v/>
      </c>
      <c r="Y33" s="134" t="str">
        <f t="shared" si="43"/>
        <v/>
      </c>
      <c r="Z33" s="62"/>
      <c r="AA33" s="133" t="str">
        <f t="shared" si="44"/>
        <v/>
      </c>
      <c r="AB33" s="134" t="str">
        <f t="shared" si="45"/>
        <v/>
      </c>
      <c r="AC33" s="134" t="str">
        <f t="shared" si="46"/>
        <v/>
      </c>
      <c r="AD33" s="62"/>
      <c r="AE33" s="133" t="str">
        <f t="shared" si="47"/>
        <v/>
      </c>
      <c r="AF33" s="134" t="str">
        <f t="shared" si="48"/>
        <v/>
      </c>
      <c r="AG33" s="134" t="str">
        <f t="shared" si="49"/>
        <v/>
      </c>
      <c r="AH33" s="62"/>
      <c r="AI33" s="133" t="str">
        <f t="shared" si="50"/>
        <v/>
      </c>
      <c r="AJ33" s="134" t="str">
        <f t="shared" si="51"/>
        <v/>
      </c>
      <c r="AK33" s="134" t="str">
        <f t="shared" si="52"/>
        <v/>
      </c>
      <c r="AL33" s="62"/>
      <c r="AM33" s="133" t="str">
        <f t="shared" si="53"/>
        <v/>
      </c>
      <c r="AN33" s="134" t="str">
        <f t="shared" si="54"/>
        <v/>
      </c>
      <c r="AO33" s="134" t="str">
        <f t="shared" si="55"/>
        <v/>
      </c>
      <c r="AP33" s="135">
        <f t="shared" si="56"/>
        <v>0</v>
      </c>
      <c r="AQ33" s="137" t="str">
        <f t="shared" si="57"/>
        <v/>
      </c>
      <c r="AR33" s="137"/>
      <c r="AV33" s="45" t="s">
        <v>97</v>
      </c>
      <c r="AW33" s="175">
        <v>7711</v>
      </c>
      <c r="AX33" s="176">
        <v>9.0142653352354003</v>
      </c>
      <c r="AY33" s="177">
        <v>2.2481129372466002</v>
      </c>
      <c r="AZ33" s="178">
        <v>7579</v>
      </c>
      <c r="BA33" s="176">
        <v>11.724106082597</v>
      </c>
      <c r="BB33" s="177">
        <v>5.1983373539565996</v>
      </c>
      <c r="BC33" s="179">
        <v>7725</v>
      </c>
      <c r="BD33" s="176">
        <v>26.852815533981001</v>
      </c>
      <c r="BE33" s="177">
        <v>7.3092137258587</v>
      </c>
      <c r="BF33" s="180">
        <v>7702</v>
      </c>
      <c r="BG33" s="181">
        <v>26.431706050376999</v>
      </c>
      <c r="BH33" s="182">
        <v>5.3172019878821004</v>
      </c>
      <c r="BI33" s="183">
        <v>7629</v>
      </c>
      <c r="BJ33" s="181">
        <v>17.475160571503</v>
      </c>
      <c r="BK33" s="182">
        <v>9.6786363686751002</v>
      </c>
      <c r="BL33" s="180">
        <v>7552</v>
      </c>
      <c r="BM33" s="181">
        <v>11.891488347457701</v>
      </c>
      <c r="BN33" s="182">
        <v>1.6519526925572501</v>
      </c>
      <c r="BO33" s="180">
        <v>7711</v>
      </c>
      <c r="BP33" s="181">
        <v>110.39968875632</v>
      </c>
      <c r="BQ33" s="182">
        <v>19.349781095337999</v>
      </c>
      <c r="BR33" s="183">
        <v>7712</v>
      </c>
      <c r="BS33" s="181">
        <v>8.2357365145228005</v>
      </c>
      <c r="BT33" s="182">
        <v>3.5761612009033001</v>
      </c>
    </row>
    <row r="34" spans="1:72" ht="21.75" thickBot="1">
      <c r="A34" s="38"/>
      <c r="B34" s="58" ph="1"/>
      <c r="C34" s="39"/>
      <c r="D34" s="4"/>
      <c r="E34" s="133" t="str">
        <f t="shared" si="29"/>
        <v/>
      </c>
      <c r="F34" s="4"/>
      <c r="G34" s="133" t="str">
        <f t="shared" si="30"/>
        <v/>
      </c>
      <c r="H34" s="4"/>
      <c r="I34" s="133" t="str">
        <f t="shared" si="31"/>
        <v/>
      </c>
      <c r="J34" s="4"/>
      <c r="K34" s="133" t="str">
        <f t="shared" si="32"/>
        <v/>
      </c>
      <c r="L34" s="134" t="str">
        <f t="shared" si="33"/>
        <v/>
      </c>
      <c r="M34" s="134" t="str">
        <f t="shared" si="34"/>
        <v/>
      </c>
      <c r="N34" s="62"/>
      <c r="O34" s="133" t="str">
        <f t="shared" si="35"/>
        <v/>
      </c>
      <c r="P34" s="134" t="str">
        <f t="shared" si="36"/>
        <v/>
      </c>
      <c r="Q34" s="134" t="str">
        <f t="shared" si="37"/>
        <v/>
      </c>
      <c r="R34" s="62"/>
      <c r="S34" s="133" t="str">
        <f t="shared" si="38"/>
        <v/>
      </c>
      <c r="T34" s="134" t="str">
        <f t="shared" si="39"/>
        <v/>
      </c>
      <c r="U34" s="134" t="str">
        <f t="shared" si="40"/>
        <v/>
      </c>
      <c r="V34" s="62"/>
      <c r="W34" s="133" t="str">
        <f t="shared" si="41"/>
        <v/>
      </c>
      <c r="X34" s="134" t="str">
        <f t="shared" si="42"/>
        <v/>
      </c>
      <c r="Y34" s="134" t="str">
        <f t="shared" si="43"/>
        <v/>
      </c>
      <c r="Z34" s="62"/>
      <c r="AA34" s="133" t="str">
        <f t="shared" si="44"/>
        <v/>
      </c>
      <c r="AB34" s="134" t="str">
        <f t="shared" si="45"/>
        <v/>
      </c>
      <c r="AC34" s="134" t="str">
        <f t="shared" si="46"/>
        <v/>
      </c>
      <c r="AD34" s="62"/>
      <c r="AE34" s="133" t="str">
        <f t="shared" si="47"/>
        <v/>
      </c>
      <c r="AF34" s="134" t="str">
        <f t="shared" si="48"/>
        <v/>
      </c>
      <c r="AG34" s="134" t="str">
        <f t="shared" si="49"/>
        <v/>
      </c>
      <c r="AH34" s="62"/>
      <c r="AI34" s="133" t="str">
        <f t="shared" si="50"/>
        <v/>
      </c>
      <c r="AJ34" s="134" t="str">
        <f t="shared" si="51"/>
        <v/>
      </c>
      <c r="AK34" s="134" t="str">
        <f t="shared" si="52"/>
        <v/>
      </c>
      <c r="AL34" s="62"/>
      <c r="AM34" s="133" t="str">
        <f t="shared" si="53"/>
        <v/>
      </c>
      <c r="AN34" s="134" t="str">
        <f t="shared" si="54"/>
        <v/>
      </c>
      <c r="AO34" s="134" t="str">
        <f t="shared" si="55"/>
        <v/>
      </c>
      <c r="AP34" s="135">
        <f t="shared" si="56"/>
        <v>0</v>
      </c>
      <c r="AQ34" s="137" t="str">
        <f t="shared" si="57"/>
        <v/>
      </c>
      <c r="AR34" s="137"/>
      <c r="AV34" s="46" t="s">
        <v>60</v>
      </c>
      <c r="AW34" s="184">
        <v>7550</v>
      </c>
      <c r="AX34" s="185">
        <v>8.5202649006622995</v>
      </c>
      <c r="AY34" s="186">
        <v>2.0779102206091</v>
      </c>
      <c r="AZ34" s="187">
        <v>7528</v>
      </c>
      <c r="BA34" s="185">
        <v>10.908873538789001</v>
      </c>
      <c r="BB34" s="186">
        <v>4.9669491840136004</v>
      </c>
      <c r="BC34" s="188">
        <v>7573</v>
      </c>
      <c r="BD34" s="185">
        <v>28.923940314273999</v>
      </c>
      <c r="BE34" s="186">
        <v>7.4102500150396997</v>
      </c>
      <c r="BF34" s="189">
        <v>7569</v>
      </c>
      <c r="BG34" s="190">
        <v>25.317611309288001</v>
      </c>
      <c r="BH34" s="191">
        <v>4.7046553573291998</v>
      </c>
      <c r="BI34" s="192">
        <v>7491</v>
      </c>
      <c r="BJ34" s="190">
        <v>14.616473101055</v>
      </c>
      <c r="BK34" s="191">
        <v>6.9128576167759004</v>
      </c>
      <c r="BL34" s="189">
        <v>7438</v>
      </c>
      <c r="BM34" s="190">
        <v>12.2022936273192</v>
      </c>
      <c r="BN34" s="191">
        <v>1.4700497216222399</v>
      </c>
      <c r="BO34" s="189">
        <v>7565</v>
      </c>
      <c r="BP34" s="190">
        <v>102.49134170521999</v>
      </c>
      <c r="BQ34" s="191">
        <v>17.259423972874</v>
      </c>
      <c r="BR34" s="192">
        <v>7564</v>
      </c>
      <c r="BS34" s="190">
        <v>5.5137493389741001</v>
      </c>
      <c r="BT34" s="191">
        <v>1.9823887464303001</v>
      </c>
    </row>
    <row r="35" spans="1:72" ht="21">
      <c r="A35" s="38"/>
      <c r="B35" s="60" ph="1"/>
      <c r="C35" s="39"/>
      <c r="D35" s="4"/>
      <c r="E35" s="133" t="str">
        <f t="shared" si="29"/>
        <v/>
      </c>
      <c r="F35" s="4"/>
      <c r="G35" s="133" t="str">
        <f t="shared" si="30"/>
        <v/>
      </c>
      <c r="H35" s="4"/>
      <c r="I35" s="133" t="str">
        <f t="shared" si="31"/>
        <v/>
      </c>
      <c r="J35" s="4"/>
      <c r="K35" s="133" t="str">
        <f t="shared" si="32"/>
        <v/>
      </c>
      <c r="L35" s="134" t="str">
        <f t="shared" si="33"/>
        <v/>
      </c>
      <c r="M35" s="134" t="str">
        <f t="shared" si="34"/>
        <v/>
      </c>
      <c r="N35" s="62"/>
      <c r="O35" s="133" t="str">
        <f t="shared" si="35"/>
        <v/>
      </c>
      <c r="P35" s="134" t="str">
        <f t="shared" si="36"/>
        <v/>
      </c>
      <c r="Q35" s="134" t="str">
        <f t="shared" si="37"/>
        <v/>
      </c>
      <c r="R35" s="62"/>
      <c r="S35" s="133" t="str">
        <f t="shared" si="38"/>
        <v/>
      </c>
      <c r="T35" s="134" t="str">
        <f t="shared" si="39"/>
        <v/>
      </c>
      <c r="U35" s="134" t="str">
        <f t="shared" si="40"/>
        <v/>
      </c>
      <c r="V35" s="62"/>
      <c r="W35" s="133" t="str">
        <f t="shared" si="41"/>
        <v/>
      </c>
      <c r="X35" s="134" t="str">
        <f t="shared" si="42"/>
        <v/>
      </c>
      <c r="Y35" s="134" t="str">
        <f t="shared" si="43"/>
        <v/>
      </c>
      <c r="Z35" s="62"/>
      <c r="AA35" s="133" t="str">
        <f t="shared" si="44"/>
        <v/>
      </c>
      <c r="AB35" s="134" t="str">
        <f t="shared" si="45"/>
        <v/>
      </c>
      <c r="AC35" s="134" t="str">
        <f t="shared" si="46"/>
        <v/>
      </c>
      <c r="AD35" s="62"/>
      <c r="AE35" s="133" t="str">
        <f t="shared" si="47"/>
        <v/>
      </c>
      <c r="AF35" s="134" t="str">
        <f t="shared" si="48"/>
        <v/>
      </c>
      <c r="AG35" s="134" t="str">
        <f t="shared" si="49"/>
        <v/>
      </c>
      <c r="AH35" s="62"/>
      <c r="AI35" s="133" t="str">
        <f t="shared" si="50"/>
        <v/>
      </c>
      <c r="AJ35" s="134" t="str">
        <f t="shared" si="51"/>
        <v/>
      </c>
      <c r="AK35" s="134" t="str">
        <f t="shared" si="52"/>
        <v/>
      </c>
      <c r="AL35" s="62"/>
      <c r="AM35" s="133" t="str">
        <f t="shared" si="53"/>
        <v/>
      </c>
      <c r="AN35" s="134" t="str">
        <f t="shared" si="54"/>
        <v/>
      </c>
      <c r="AO35" s="134" t="str">
        <f t="shared" si="55"/>
        <v/>
      </c>
      <c r="AP35" s="135">
        <f t="shared" si="56"/>
        <v>0</v>
      </c>
      <c r="AQ35" s="137" t="str">
        <f t="shared" si="57"/>
        <v/>
      </c>
      <c r="AR35" s="137"/>
      <c r="AV35" s="45" t="s">
        <v>55</v>
      </c>
      <c r="AW35" s="175">
        <v>8159</v>
      </c>
      <c r="AX35" s="176">
        <v>10.481799240102999</v>
      </c>
      <c r="AY35" s="177">
        <v>2.5137290880901002</v>
      </c>
      <c r="AZ35" s="178">
        <v>8112</v>
      </c>
      <c r="BA35" s="176">
        <v>13.969797830375001</v>
      </c>
      <c r="BB35" s="177">
        <v>5.5982454988437</v>
      </c>
      <c r="BC35" s="179">
        <v>8148</v>
      </c>
      <c r="BD35" s="176">
        <v>28.129847815415001</v>
      </c>
      <c r="BE35" s="177">
        <v>7.1130779808405</v>
      </c>
      <c r="BF35" s="180">
        <v>8124</v>
      </c>
      <c r="BG35" s="181">
        <v>30.555637616936998</v>
      </c>
      <c r="BH35" s="182">
        <v>6.3658792432464999</v>
      </c>
      <c r="BI35" s="183">
        <v>8095</v>
      </c>
      <c r="BJ35" s="181">
        <v>26.600988264361</v>
      </c>
      <c r="BK35" s="182">
        <v>13.441998473697</v>
      </c>
      <c r="BL35" s="180">
        <v>7989</v>
      </c>
      <c r="BM35" s="181">
        <v>10.945950682188</v>
      </c>
      <c r="BN35" s="182">
        <v>1.3879083624306301</v>
      </c>
      <c r="BO35" s="180">
        <v>8135</v>
      </c>
      <c r="BP35" s="181">
        <v>121.83638598648</v>
      </c>
      <c r="BQ35" s="182">
        <v>19.914524842399999</v>
      </c>
      <c r="BR35" s="183">
        <v>8121</v>
      </c>
      <c r="BS35" s="181">
        <v>11.595123753232</v>
      </c>
      <c r="BT35" s="182">
        <v>4.9811314779445004</v>
      </c>
    </row>
    <row r="36" spans="1:72" ht="21.75" thickBot="1">
      <c r="A36" s="38"/>
      <c r="B36" s="60" ph="1"/>
      <c r="C36" s="39"/>
      <c r="D36" s="4"/>
      <c r="E36" s="133" t="str">
        <f t="shared" si="29"/>
        <v/>
      </c>
      <c r="F36" s="4"/>
      <c r="G36" s="133" t="str">
        <f t="shared" si="30"/>
        <v/>
      </c>
      <c r="H36" s="4"/>
      <c r="I36" s="133" t="str">
        <f t="shared" si="31"/>
        <v/>
      </c>
      <c r="J36" s="4"/>
      <c r="K36" s="133" t="str">
        <f t="shared" si="32"/>
        <v/>
      </c>
      <c r="L36" s="134" t="str">
        <f t="shared" si="33"/>
        <v/>
      </c>
      <c r="M36" s="134" t="str">
        <f t="shared" si="34"/>
        <v/>
      </c>
      <c r="N36" s="62"/>
      <c r="O36" s="133" t="str">
        <f t="shared" si="35"/>
        <v/>
      </c>
      <c r="P36" s="134" t="str">
        <f t="shared" si="36"/>
        <v/>
      </c>
      <c r="Q36" s="134" t="str">
        <f t="shared" si="37"/>
        <v/>
      </c>
      <c r="R36" s="62"/>
      <c r="S36" s="133" t="str">
        <f t="shared" si="38"/>
        <v/>
      </c>
      <c r="T36" s="134" t="str">
        <f t="shared" si="39"/>
        <v/>
      </c>
      <c r="U36" s="134" t="str">
        <f t="shared" si="40"/>
        <v/>
      </c>
      <c r="V36" s="62"/>
      <c r="W36" s="133" t="str">
        <f t="shared" si="41"/>
        <v/>
      </c>
      <c r="X36" s="134" t="str">
        <f t="shared" si="42"/>
        <v/>
      </c>
      <c r="Y36" s="134" t="str">
        <f t="shared" si="43"/>
        <v/>
      </c>
      <c r="Z36" s="62"/>
      <c r="AA36" s="133" t="str">
        <f t="shared" si="44"/>
        <v/>
      </c>
      <c r="AB36" s="134" t="str">
        <f t="shared" si="45"/>
        <v/>
      </c>
      <c r="AC36" s="134" t="str">
        <f t="shared" si="46"/>
        <v/>
      </c>
      <c r="AD36" s="62"/>
      <c r="AE36" s="133" t="str">
        <f t="shared" si="47"/>
        <v/>
      </c>
      <c r="AF36" s="134" t="str">
        <f t="shared" si="48"/>
        <v/>
      </c>
      <c r="AG36" s="134" t="str">
        <f t="shared" si="49"/>
        <v/>
      </c>
      <c r="AH36" s="62"/>
      <c r="AI36" s="133" t="str">
        <f t="shared" si="50"/>
        <v/>
      </c>
      <c r="AJ36" s="134" t="str">
        <f t="shared" si="51"/>
        <v/>
      </c>
      <c r="AK36" s="134" t="str">
        <f t="shared" si="52"/>
        <v/>
      </c>
      <c r="AL36" s="62"/>
      <c r="AM36" s="133" t="str">
        <f t="shared" si="53"/>
        <v/>
      </c>
      <c r="AN36" s="134" t="str">
        <f t="shared" si="54"/>
        <v/>
      </c>
      <c r="AO36" s="134" t="str">
        <f t="shared" si="55"/>
        <v/>
      </c>
      <c r="AP36" s="135">
        <f t="shared" si="56"/>
        <v>0</v>
      </c>
      <c r="AQ36" s="137" t="str">
        <f t="shared" si="57"/>
        <v/>
      </c>
      <c r="AR36" s="137"/>
      <c r="AV36" s="46" t="s">
        <v>61</v>
      </c>
      <c r="AW36" s="184">
        <v>7819</v>
      </c>
      <c r="AX36" s="185">
        <v>9.8506202839237993</v>
      </c>
      <c r="AY36" s="186">
        <v>2.3002865141157001</v>
      </c>
      <c r="AZ36" s="187">
        <v>7779</v>
      </c>
      <c r="BA36" s="185">
        <v>13.092171230235</v>
      </c>
      <c r="BB36" s="186">
        <v>5.2177441339878996</v>
      </c>
      <c r="BC36" s="188">
        <v>7802</v>
      </c>
      <c r="BD36" s="185">
        <v>30.482440399897001</v>
      </c>
      <c r="BE36" s="186">
        <v>7.3687124124194998</v>
      </c>
      <c r="BF36" s="189">
        <v>7804</v>
      </c>
      <c r="BG36" s="190">
        <v>29.248462327012</v>
      </c>
      <c r="BH36" s="191">
        <v>5.7244294785634002</v>
      </c>
      <c r="BI36" s="192">
        <v>7770</v>
      </c>
      <c r="BJ36" s="190">
        <v>20.606435006434999</v>
      </c>
      <c r="BK36" s="191">
        <v>9.2891819780484006</v>
      </c>
      <c r="BL36" s="189">
        <v>7669</v>
      </c>
      <c r="BM36" s="190">
        <v>11.3235702177598</v>
      </c>
      <c r="BN36" s="191">
        <v>1.2888964967652601</v>
      </c>
      <c r="BO36" s="189">
        <v>7803</v>
      </c>
      <c r="BP36" s="190">
        <v>112.44662309368</v>
      </c>
      <c r="BQ36" s="191">
        <v>17.545438568914999</v>
      </c>
      <c r="BR36" s="192">
        <v>7800</v>
      </c>
      <c r="BS36" s="190">
        <v>7.2264102564102997</v>
      </c>
      <c r="BT36" s="191">
        <v>2.5014461642882</v>
      </c>
    </row>
    <row r="37" spans="1:72" ht="21">
      <c r="A37" s="38"/>
      <c r="B37" s="60" ph="1"/>
      <c r="C37" s="39"/>
      <c r="D37" s="4"/>
      <c r="E37" s="133" t="str">
        <f t="shared" si="29"/>
        <v/>
      </c>
      <c r="F37" s="4"/>
      <c r="G37" s="133" t="str">
        <f t="shared" si="30"/>
        <v/>
      </c>
      <c r="H37" s="4"/>
      <c r="I37" s="133" t="str">
        <f t="shared" si="31"/>
        <v/>
      </c>
      <c r="J37" s="4"/>
      <c r="K37" s="133" t="str">
        <f t="shared" si="32"/>
        <v/>
      </c>
      <c r="L37" s="134" t="str">
        <f t="shared" si="33"/>
        <v/>
      </c>
      <c r="M37" s="134" t="str">
        <f t="shared" si="34"/>
        <v/>
      </c>
      <c r="N37" s="62"/>
      <c r="O37" s="133" t="str">
        <f t="shared" si="35"/>
        <v/>
      </c>
      <c r="P37" s="134" t="str">
        <f t="shared" si="36"/>
        <v/>
      </c>
      <c r="Q37" s="134" t="str">
        <f t="shared" si="37"/>
        <v/>
      </c>
      <c r="R37" s="62"/>
      <c r="S37" s="133" t="str">
        <f t="shared" si="38"/>
        <v/>
      </c>
      <c r="T37" s="134" t="str">
        <f t="shared" si="39"/>
        <v/>
      </c>
      <c r="U37" s="134" t="str">
        <f t="shared" si="40"/>
        <v/>
      </c>
      <c r="V37" s="62"/>
      <c r="W37" s="133" t="str">
        <f t="shared" si="41"/>
        <v/>
      </c>
      <c r="X37" s="134" t="str">
        <f t="shared" si="42"/>
        <v/>
      </c>
      <c r="Y37" s="134" t="str">
        <f t="shared" si="43"/>
        <v/>
      </c>
      <c r="Z37" s="62"/>
      <c r="AA37" s="133" t="str">
        <f t="shared" si="44"/>
        <v/>
      </c>
      <c r="AB37" s="134" t="str">
        <f t="shared" si="45"/>
        <v/>
      </c>
      <c r="AC37" s="134" t="str">
        <f t="shared" si="46"/>
        <v/>
      </c>
      <c r="AD37" s="62"/>
      <c r="AE37" s="133" t="str">
        <f t="shared" si="47"/>
        <v/>
      </c>
      <c r="AF37" s="134" t="str">
        <f t="shared" si="48"/>
        <v/>
      </c>
      <c r="AG37" s="134" t="str">
        <f t="shared" si="49"/>
        <v/>
      </c>
      <c r="AH37" s="62"/>
      <c r="AI37" s="133" t="str">
        <f t="shared" si="50"/>
        <v/>
      </c>
      <c r="AJ37" s="134" t="str">
        <f t="shared" si="51"/>
        <v/>
      </c>
      <c r="AK37" s="134" t="str">
        <f t="shared" si="52"/>
        <v/>
      </c>
      <c r="AL37" s="62"/>
      <c r="AM37" s="133" t="str">
        <f t="shared" si="53"/>
        <v/>
      </c>
      <c r="AN37" s="134" t="str">
        <f t="shared" si="54"/>
        <v/>
      </c>
      <c r="AO37" s="134" t="str">
        <f t="shared" si="55"/>
        <v/>
      </c>
      <c r="AP37" s="135">
        <f t="shared" si="56"/>
        <v>0</v>
      </c>
      <c r="AQ37" s="137" t="str">
        <f t="shared" si="57"/>
        <v/>
      </c>
      <c r="AR37" s="137"/>
      <c r="AV37" s="45" t="s">
        <v>56</v>
      </c>
      <c r="AW37" s="193">
        <v>8379</v>
      </c>
      <c r="AX37" s="194">
        <v>12.314118629908</v>
      </c>
      <c r="AY37" s="195">
        <v>2.8573392612889998</v>
      </c>
      <c r="AZ37" s="196">
        <v>8314</v>
      </c>
      <c r="BA37" s="194">
        <v>16.171157084436</v>
      </c>
      <c r="BB37" s="197">
        <v>6.1598991427162</v>
      </c>
      <c r="BC37" s="196">
        <v>8333</v>
      </c>
      <c r="BD37" s="194">
        <v>30.069722788911999</v>
      </c>
      <c r="BE37" s="197">
        <v>7.7837929646428998</v>
      </c>
      <c r="BF37" s="180">
        <v>8309</v>
      </c>
      <c r="BG37" s="181">
        <v>33.732338428209999</v>
      </c>
      <c r="BH37" s="182">
        <v>8.1083977867585997</v>
      </c>
      <c r="BI37" s="183">
        <v>8281</v>
      </c>
      <c r="BJ37" s="181">
        <v>33.802197802198002</v>
      </c>
      <c r="BK37" s="182">
        <v>16.553806281802999</v>
      </c>
      <c r="BL37" s="180">
        <v>8177</v>
      </c>
      <c r="BM37" s="181">
        <v>10.400611471199699</v>
      </c>
      <c r="BN37" s="182">
        <v>1.3204220078062601</v>
      </c>
      <c r="BO37" s="180">
        <v>8316</v>
      </c>
      <c r="BP37" s="181">
        <v>131.18061568062001</v>
      </c>
      <c r="BQ37" s="182">
        <v>20.917110746422001</v>
      </c>
      <c r="BR37" s="183">
        <v>8326</v>
      </c>
      <c r="BS37" s="181">
        <v>15.137160701417001</v>
      </c>
      <c r="BT37" s="182">
        <v>6.3977601418239001</v>
      </c>
    </row>
    <row r="38" spans="1:72" ht="21.75" thickBot="1">
      <c r="A38" s="38"/>
      <c r="B38" s="58" ph="1"/>
      <c r="C38" s="39"/>
      <c r="D38" s="4"/>
      <c r="E38" s="133" t="str">
        <f t="shared" si="29"/>
        <v/>
      </c>
      <c r="F38" s="4"/>
      <c r="G38" s="133" t="str">
        <f t="shared" si="30"/>
        <v/>
      </c>
      <c r="H38" s="4"/>
      <c r="I38" s="133" t="str">
        <f t="shared" si="31"/>
        <v/>
      </c>
      <c r="J38" s="4"/>
      <c r="K38" s="133" t="str">
        <f t="shared" si="32"/>
        <v/>
      </c>
      <c r="L38" s="134" t="str">
        <f t="shared" si="33"/>
        <v/>
      </c>
      <c r="M38" s="134" t="str">
        <f t="shared" si="34"/>
        <v/>
      </c>
      <c r="N38" s="4"/>
      <c r="O38" s="133" t="str">
        <f t="shared" si="35"/>
        <v/>
      </c>
      <c r="P38" s="134" t="str">
        <f t="shared" si="36"/>
        <v/>
      </c>
      <c r="Q38" s="134" t="str">
        <f t="shared" si="37"/>
        <v/>
      </c>
      <c r="R38" s="4"/>
      <c r="S38" s="133" t="str">
        <f t="shared" si="38"/>
        <v/>
      </c>
      <c r="T38" s="134" t="str">
        <f t="shared" si="39"/>
        <v/>
      </c>
      <c r="U38" s="134" t="str">
        <f t="shared" si="40"/>
        <v/>
      </c>
      <c r="V38" s="4"/>
      <c r="W38" s="133" t="str">
        <f t="shared" si="41"/>
        <v/>
      </c>
      <c r="X38" s="134" t="str">
        <f t="shared" si="42"/>
        <v/>
      </c>
      <c r="Y38" s="134" t="str">
        <f t="shared" si="43"/>
        <v/>
      </c>
      <c r="Z38" s="4"/>
      <c r="AA38" s="133" t="str">
        <f t="shared" si="44"/>
        <v/>
      </c>
      <c r="AB38" s="134" t="str">
        <f t="shared" si="45"/>
        <v/>
      </c>
      <c r="AC38" s="134" t="str">
        <f t="shared" si="46"/>
        <v/>
      </c>
      <c r="AD38" s="4"/>
      <c r="AE38" s="133" t="str">
        <f t="shared" si="47"/>
        <v/>
      </c>
      <c r="AF38" s="134" t="str">
        <f t="shared" si="48"/>
        <v/>
      </c>
      <c r="AG38" s="134" t="str">
        <f t="shared" si="49"/>
        <v/>
      </c>
      <c r="AH38" s="4"/>
      <c r="AI38" s="133" t="str">
        <f t="shared" si="50"/>
        <v/>
      </c>
      <c r="AJ38" s="134" t="str">
        <f t="shared" si="51"/>
        <v/>
      </c>
      <c r="AK38" s="134" t="str">
        <f t="shared" si="52"/>
        <v/>
      </c>
      <c r="AL38" s="4"/>
      <c r="AM38" s="133" t="str">
        <f t="shared" si="53"/>
        <v/>
      </c>
      <c r="AN38" s="134" t="str">
        <f t="shared" si="54"/>
        <v/>
      </c>
      <c r="AO38" s="134" t="str">
        <f t="shared" si="55"/>
        <v/>
      </c>
      <c r="AP38" s="135">
        <f t="shared" si="56"/>
        <v>0</v>
      </c>
      <c r="AQ38" s="137" t="str">
        <f t="shared" si="57"/>
        <v/>
      </c>
      <c r="AR38" s="137"/>
      <c r="AV38" s="46" t="s">
        <v>62</v>
      </c>
      <c r="AW38" s="198">
        <v>8180</v>
      </c>
      <c r="AX38" s="199">
        <v>11.568215158924</v>
      </c>
      <c r="AY38" s="200">
        <v>2.6656384889505</v>
      </c>
      <c r="AZ38" s="201">
        <v>8133</v>
      </c>
      <c r="BA38" s="199">
        <v>15.111398008115</v>
      </c>
      <c r="BB38" s="202">
        <v>5.5588683550402997</v>
      </c>
      <c r="BC38" s="201">
        <v>8154</v>
      </c>
      <c r="BD38" s="199">
        <v>33.092592592593</v>
      </c>
      <c r="BE38" s="202">
        <v>7.8591417931968</v>
      </c>
      <c r="BF38" s="189">
        <v>8132</v>
      </c>
      <c r="BG38" s="190">
        <v>31.888465322184</v>
      </c>
      <c r="BH38" s="191">
        <v>7.2429749428179004</v>
      </c>
      <c r="BI38" s="192">
        <v>8096</v>
      </c>
      <c r="BJ38" s="190">
        <v>25.018774703557</v>
      </c>
      <c r="BK38" s="191">
        <v>11.700055939457</v>
      </c>
      <c r="BL38" s="189">
        <v>7981</v>
      </c>
      <c r="BM38" s="190">
        <v>10.775266257361199</v>
      </c>
      <c r="BN38" s="191">
        <v>1.25598504808094</v>
      </c>
      <c r="BO38" s="189">
        <v>8137</v>
      </c>
      <c r="BP38" s="190">
        <v>121.71008971365001</v>
      </c>
      <c r="BQ38" s="191">
        <v>18.971985186887</v>
      </c>
      <c r="BR38" s="192">
        <v>8136</v>
      </c>
      <c r="BS38" s="190">
        <v>9.1658062930187008</v>
      </c>
      <c r="BT38" s="191">
        <v>3.3109181718728999</v>
      </c>
    </row>
    <row r="39" spans="1:72" ht="21">
      <c r="A39" s="38"/>
      <c r="B39" s="58" ph="1"/>
      <c r="C39" s="39"/>
      <c r="D39" s="4"/>
      <c r="E39" s="133" t="str">
        <f t="shared" si="29"/>
        <v/>
      </c>
      <c r="F39" s="4"/>
      <c r="G39" s="133" t="str">
        <f t="shared" si="30"/>
        <v/>
      </c>
      <c r="H39" s="4"/>
      <c r="I39" s="133" t="str">
        <f t="shared" si="31"/>
        <v/>
      </c>
      <c r="J39" s="4"/>
      <c r="K39" s="133" t="str">
        <f t="shared" si="32"/>
        <v/>
      </c>
      <c r="L39" s="134" t="str">
        <f t="shared" si="33"/>
        <v/>
      </c>
      <c r="M39" s="134" t="str">
        <f t="shared" si="34"/>
        <v/>
      </c>
      <c r="N39" s="4"/>
      <c r="O39" s="133" t="str">
        <f t="shared" si="35"/>
        <v/>
      </c>
      <c r="P39" s="134" t="str">
        <f t="shared" si="36"/>
        <v/>
      </c>
      <c r="Q39" s="134" t="str">
        <f t="shared" si="37"/>
        <v/>
      </c>
      <c r="R39" s="4"/>
      <c r="S39" s="133" t="str">
        <f t="shared" si="38"/>
        <v/>
      </c>
      <c r="T39" s="134" t="str">
        <f t="shared" si="39"/>
        <v/>
      </c>
      <c r="U39" s="134" t="str">
        <f t="shared" si="40"/>
        <v/>
      </c>
      <c r="V39" s="4"/>
      <c r="W39" s="133" t="str">
        <f t="shared" si="41"/>
        <v/>
      </c>
      <c r="X39" s="134" t="str">
        <f t="shared" si="42"/>
        <v/>
      </c>
      <c r="Y39" s="134" t="str">
        <f t="shared" si="43"/>
        <v/>
      </c>
      <c r="Z39" s="4"/>
      <c r="AA39" s="133" t="str">
        <f t="shared" si="44"/>
        <v/>
      </c>
      <c r="AB39" s="134" t="str">
        <f t="shared" si="45"/>
        <v/>
      </c>
      <c r="AC39" s="134" t="str">
        <f t="shared" si="46"/>
        <v/>
      </c>
      <c r="AD39" s="4"/>
      <c r="AE39" s="133" t="str">
        <f t="shared" si="47"/>
        <v/>
      </c>
      <c r="AF39" s="134" t="str">
        <f t="shared" si="48"/>
        <v/>
      </c>
      <c r="AG39" s="134" t="str">
        <f t="shared" si="49"/>
        <v/>
      </c>
      <c r="AH39" s="4"/>
      <c r="AI39" s="133" t="str">
        <f t="shared" si="50"/>
        <v/>
      </c>
      <c r="AJ39" s="134" t="str">
        <f t="shared" si="51"/>
        <v/>
      </c>
      <c r="AK39" s="134" t="str">
        <f t="shared" si="52"/>
        <v/>
      </c>
      <c r="AL39" s="4"/>
      <c r="AM39" s="133" t="str">
        <f t="shared" si="53"/>
        <v/>
      </c>
      <c r="AN39" s="134" t="str">
        <f t="shared" si="54"/>
        <v/>
      </c>
      <c r="AO39" s="134" t="str">
        <f t="shared" si="55"/>
        <v/>
      </c>
      <c r="AP39" s="135">
        <f t="shared" si="56"/>
        <v>0</v>
      </c>
      <c r="AQ39" s="137" t="str">
        <f t="shared" si="57"/>
        <v/>
      </c>
      <c r="AR39" s="137"/>
      <c r="AV39" s="45" t="s">
        <v>57</v>
      </c>
      <c r="AW39" s="193">
        <v>9110</v>
      </c>
      <c r="AX39" s="194">
        <v>14.031942919867999</v>
      </c>
      <c r="AY39" s="195">
        <v>3.2627079907499001</v>
      </c>
      <c r="AZ39" s="196">
        <v>8973</v>
      </c>
      <c r="BA39" s="194">
        <v>17.944500167167998</v>
      </c>
      <c r="BB39" s="197">
        <v>6.0882238079302997</v>
      </c>
      <c r="BC39" s="196">
        <v>9084</v>
      </c>
      <c r="BD39" s="194">
        <v>31.988771466313999</v>
      </c>
      <c r="BE39" s="197">
        <v>7.9312862530782997</v>
      </c>
      <c r="BF39" s="180">
        <v>9067</v>
      </c>
      <c r="BG39" s="181">
        <v>37.559060328664003</v>
      </c>
      <c r="BH39" s="182">
        <v>7.8135192788004</v>
      </c>
      <c r="BI39" s="183">
        <v>8978</v>
      </c>
      <c r="BJ39" s="181">
        <v>39.221096012475002</v>
      </c>
      <c r="BK39" s="182">
        <v>18.620121821891001</v>
      </c>
      <c r="BL39" s="180">
        <v>8890</v>
      </c>
      <c r="BM39" s="181">
        <v>9.9769471316085507</v>
      </c>
      <c r="BN39" s="182">
        <v>1.20064852657576</v>
      </c>
      <c r="BO39" s="180">
        <v>9062</v>
      </c>
      <c r="BP39" s="181">
        <v>138.85312293091999</v>
      </c>
      <c r="BQ39" s="182">
        <v>21.982509292161001</v>
      </c>
      <c r="BR39" s="183">
        <v>9064</v>
      </c>
      <c r="BS39" s="181">
        <v>18.464254192409999</v>
      </c>
      <c r="BT39" s="182">
        <v>7.4785390724163001</v>
      </c>
    </row>
    <row r="40" spans="1:72" ht="21.75" thickBot="1">
      <c r="A40" s="38"/>
      <c r="B40" s="60" ph="1"/>
      <c r="C40" s="39"/>
      <c r="D40" s="4"/>
      <c r="E40" s="133" t="str">
        <f t="shared" si="29"/>
        <v/>
      </c>
      <c r="F40" s="4"/>
      <c r="G40" s="133" t="str">
        <f t="shared" si="30"/>
        <v/>
      </c>
      <c r="H40" s="4"/>
      <c r="I40" s="133" t="str">
        <f t="shared" si="31"/>
        <v/>
      </c>
      <c r="J40" s="4"/>
      <c r="K40" s="133" t="str">
        <f t="shared" si="32"/>
        <v/>
      </c>
      <c r="L40" s="134" t="str">
        <f t="shared" si="33"/>
        <v/>
      </c>
      <c r="M40" s="134" t="str">
        <f t="shared" si="34"/>
        <v/>
      </c>
      <c r="N40" s="4"/>
      <c r="O40" s="133" t="str">
        <f t="shared" si="35"/>
        <v/>
      </c>
      <c r="P40" s="134" t="str">
        <f t="shared" si="36"/>
        <v/>
      </c>
      <c r="Q40" s="134" t="str">
        <f t="shared" si="37"/>
        <v/>
      </c>
      <c r="R40" s="4"/>
      <c r="S40" s="133" t="str">
        <f t="shared" si="38"/>
        <v/>
      </c>
      <c r="T40" s="134" t="str">
        <f t="shared" si="39"/>
        <v/>
      </c>
      <c r="U40" s="134" t="str">
        <f t="shared" si="40"/>
        <v/>
      </c>
      <c r="V40" s="4"/>
      <c r="W40" s="133" t="str">
        <f t="shared" si="41"/>
        <v/>
      </c>
      <c r="X40" s="134" t="str">
        <f t="shared" si="42"/>
        <v/>
      </c>
      <c r="Y40" s="134" t="str">
        <f t="shared" si="43"/>
        <v/>
      </c>
      <c r="Z40" s="4"/>
      <c r="AA40" s="133" t="str">
        <f t="shared" si="44"/>
        <v/>
      </c>
      <c r="AB40" s="134" t="str">
        <f t="shared" si="45"/>
        <v/>
      </c>
      <c r="AC40" s="134" t="str">
        <f t="shared" si="46"/>
        <v/>
      </c>
      <c r="AD40" s="4"/>
      <c r="AE40" s="133" t="str">
        <f t="shared" si="47"/>
        <v/>
      </c>
      <c r="AF40" s="134" t="str">
        <f t="shared" si="48"/>
        <v/>
      </c>
      <c r="AG40" s="134" t="str">
        <f t="shared" si="49"/>
        <v/>
      </c>
      <c r="AH40" s="4"/>
      <c r="AI40" s="133" t="str">
        <f t="shared" si="50"/>
        <v/>
      </c>
      <c r="AJ40" s="134" t="str">
        <f t="shared" si="51"/>
        <v/>
      </c>
      <c r="AK40" s="134" t="str">
        <f t="shared" si="52"/>
        <v/>
      </c>
      <c r="AL40" s="4"/>
      <c r="AM40" s="133" t="str">
        <f t="shared" si="53"/>
        <v/>
      </c>
      <c r="AN40" s="134" t="str">
        <f t="shared" si="54"/>
        <v/>
      </c>
      <c r="AO40" s="134" t="str">
        <f t="shared" si="55"/>
        <v/>
      </c>
      <c r="AP40" s="135">
        <f t="shared" si="56"/>
        <v>0</v>
      </c>
      <c r="AQ40" s="137" t="str">
        <f t="shared" si="57"/>
        <v/>
      </c>
      <c r="AR40" s="137"/>
      <c r="AV40" s="46" t="s">
        <v>63</v>
      </c>
      <c r="AW40" s="198">
        <v>8409</v>
      </c>
      <c r="AX40" s="199">
        <v>13.442145320490001</v>
      </c>
      <c r="AY40" s="200">
        <v>3.1532024954722</v>
      </c>
      <c r="AZ40" s="201">
        <v>8309</v>
      </c>
      <c r="BA40" s="199">
        <v>17.082320375496</v>
      </c>
      <c r="BB40" s="202">
        <v>5.4921672774822996</v>
      </c>
      <c r="BC40" s="201">
        <v>8399</v>
      </c>
      <c r="BD40" s="199">
        <v>35.621621621621998</v>
      </c>
      <c r="BE40" s="202">
        <v>8.1272294906859006</v>
      </c>
      <c r="BF40" s="189">
        <v>8381</v>
      </c>
      <c r="BG40" s="190">
        <v>35.811001073858002</v>
      </c>
      <c r="BH40" s="191">
        <v>6.9964074117194004</v>
      </c>
      <c r="BI40" s="192">
        <v>8277</v>
      </c>
      <c r="BJ40" s="190">
        <v>29.935000604083999</v>
      </c>
      <c r="BK40" s="191">
        <v>13.530076007978</v>
      </c>
      <c r="BL40" s="189">
        <v>8222</v>
      </c>
      <c r="BM40" s="190">
        <v>10.278248601313599</v>
      </c>
      <c r="BN40" s="191">
        <v>1.0503819417510201</v>
      </c>
      <c r="BO40" s="189">
        <v>8393</v>
      </c>
      <c r="BP40" s="190">
        <v>130.49541284404</v>
      </c>
      <c r="BQ40" s="191">
        <v>20.394196944072998</v>
      </c>
      <c r="BR40" s="192">
        <v>8372</v>
      </c>
      <c r="BS40" s="190">
        <v>11.300167224080001</v>
      </c>
      <c r="BT40" s="191">
        <v>4.1031771310892999</v>
      </c>
    </row>
    <row r="41" spans="1:72" ht="21">
      <c r="A41" s="38"/>
      <c r="B41" s="58" ph="1"/>
      <c r="C41" s="39"/>
      <c r="D41" s="4"/>
      <c r="E41" s="133" t="str">
        <f t="shared" si="29"/>
        <v/>
      </c>
      <c r="F41" s="4"/>
      <c r="G41" s="133" t="str">
        <f t="shared" si="30"/>
        <v/>
      </c>
      <c r="H41" s="4"/>
      <c r="I41" s="133" t="str">
        <f t="shared" si="31"/>
        <v/>
      </c>
      <c r="J41" s="4"/>
      <c r="K41" s="133" t="str">
        <f t="shared" si="32"/>
        <v/>
      </c>
      <c r="L41" s="134" t="str">
        <f t="shared" si="33"/>
        <v/>
      </c>
      <c r="M41" s="134" t="str">
        <f t="shared" si="34"/>
        <v/>
      </c>
      <c r="N41" s="4"/>
      <c r="O41" s="133" t="str">
        <f t="shared" si="35"/>
        <v/>
      </c>
      <c r="P41" s="134" t="str">
        <f t="shared" si="36"/>
        <v/>
      </c>
      <c r="Q41" s="134" t="str">
        <f t="shared" si="37"/>
        <v/>
      </c>
      <c r="R41" s="4"/>
      <c r="S41" s="133" t="str">
        <f t="shared" si="38"/>
        <v/>
      </c>
      <c r="T41" s="134" t="str">
        <f t="shared" si="39"/>
        <v/>
      </c>
      <c r="U41" s="134" t="str">
        <f t="shared" si="40"/>
        <v/>
      </c>
      <c r="V41" s="4"/>
      <c r="W41" s="133" t="str">
        <f t="shared" si="41"/>
        <v/>
      </c>
      <c r="X41" s="134" t="str">
        <f t="shared" si="42"/>
        <v/>
      </c>
      <c r="Y41" s="134" t="str">
        <f t="shared" si="43"/>
        <v/>
      </c>
      <c r="Z41" s="4"/>
      <c r="AA41" s="133" t="str">
        <f t="shared" si="44"/>
        <v/>
      </c>
      <c r="AB41" s="134" t="str">
        <f t="shared" si="45"/>
        <v/>
      </c>
      <c r="AC41" s="134" t="str">
        <f t="shared" si="46"/>
        <v/>
      </c>
      <c r="AD41" s="4"/>
      <c r="AE41" s="133" t="str">
        <f t="shared" si="47"/>
        <v/>
      </c>
      <c r="AF41" s="134" t="str">
        <f t="shared" si="48"/>
        <v/>
      </c>
      <c r="AG41" s="134" t="str">
        <f t="shared" si="49"/>
        <v/>
      </c>
      <c r="AH41" s="4"/>
      <c r="AI41" s="133" t="str">
        <f t="shared" si="50"/>
        <v/>
      </c>
      <c r="AJ41" s="134" t="str">
        <f t="shared" si="51"/>
        <v/>
      </c>
      <c r="AK41" s="134" t="str">
        <f t="shared" si="52"/>
        <v/>
      </c>
      <c r="AL41" s="4"/>
      <c r="AM41" s="133" t="str">
        <f t="shared" si="53"/>
        <v/>
      </c>
      <c r="AN41" s="134" t="str">
        <f t="shared" si="54"/>
        <v/>
      </c>
      <c r="AO41" s="134" t="str">
        <f t="shared" si="55"/>
        <v/>
      </c>
      <c r="AP41" s="135">
        <f t="shared" si="56"/>
        <v>0</v>
      </c>
      <c r="AQ41" s="137" t="str">
        <f t="shared" si="57"/>
        <v/>
      </c>
      <c r="AR41" s="137"/>
      <c r="AV41" s="45" t="s">
        <v>58</v>
      </c>
      <c r="AW41" s="193">
        <v>8907</v>
      </c>
      <c r="AX41" s="194">
        <v>16.110250364881999</v>
      </c>
      <c r="AY41" s="195">
        <v>3.8349002796867002</v>
      </c>
      <c r="AZ41" s="196">
        <v>8805</v>
      </c>
      <c r="BA41" s="194">
        <v>19.371152754116999</v>
      </c>
      <c r="BB41" s="197">
        <v>6.0524463909071997</v>
      </c>
      <c r="BC41" s="196">
        <v>8890</v>
      </c>
      <c r="BD41" s="194">
        <v>33.631946006748997</v>
      </c>
      <c r="BE41" s="197">
        <v>8.4032932016784994</v>
      </c>
      <c r="BF41" s="180">
        <v>8862</v>
      </c>
      <c r="BG41" s="181">
        <v>41.224328593997001</v>
      </c>
      <c r="BH41" s="182">
        <v>8.0623629745537002</v>
      </c>
      <c r="BI41" s="183">
        <v>8779</v>
      </c>
      <c r="BJ41" s="181">
        <v>44.938945210161002</v>
      </c>
      <c r="BK41" s="182">
        <v>20.539253480643001</v>
      </c>
      <c r="BL41" s="180">
        <v>8689</v>
      </c>
      <c r="BM41" s="181">
        <v>9.6175509264587795</v>
      </c>
      <c r="BN41" s="182">
        <v>1.24274105400733</v>
      </c>
      <c r="BO41" s="180">
        <v>8864</v>
      </c>
      <c r="BP41" s="181">
        <v>147.4455099278</v>
      </c>
      <c r="BQ41" s="182">
        <v>23.774898897564999</v>
      </c>
      <c r="BR41" s="183">
        <v>8847</v>
      </c>
      <c r="BS41" s="181">
        <v>21.319317282695</v>
      </c>
      <c r="BT41" s="182">
        <v>8.6033826053312996</v>
      </c>
    </row>
    <row r="42" spans="1:72" ht="21.75" thickBot="1">
      <c r="A42" s="38"/>
      <c r="B42" s="60" ph="1"/>
      <c r="C42" s="39"/>
      <c r="D42" s="4"/>
      <c r="E42" s="133" t="str">
        <f t="shared" si="29"/>
        <v/>
      </c>
      <c r="F42" s="4"/>
      <c r="G42" s="133" t="str">
        <f t="shared" si="30"/>
        <v/>
      </c>
      <c r="H42" s="4"/>
      <c r="I42" s="133" t="str">
        <f t="shared" si="31"/>
        <v/>
      </c>
      <c r="J42" s="4"/>
      <c r="K42" s="133" t="str">
        <f t="shared" si="32"/>
        <v/>
      </c>
      <c r="L42" s="134" t="str">
        <f t="shared" si="33"/>
        <v/>
      </c>
      <c r="M42" s="134" t="str">
        <f t="shared" si="34"/>
        <v/>
      </c>
      <c r="N42" s="4"/>
      <c r="O42" s="133" t="str">
        <f t="shared" si="35"/>
        <v/>
      </c>
      <c r="P42" s="134" t="str">
        <f t="shared" si="36"/>
        <v/>
      </c>
      <c r="Q42" s="134" t="str">
        <f t="shared" si="37"/>
        <v/>
      </c>
      <c r="R42" s="4"/>
      <c r="S42" s="133" t="str">
        <f t="shared" si="38"/>
        <v/>
      </c>
      <c r="T42" s="134" t="str">
        <f t="shared" si="39"/>
        <v/>
      </c>
      <c r="U42" s="134" t="str">
        <f t="shared" si="40"/>
        <v/>
      </c>
      <c r="V42" s="4"/>
      <c r="W42" s="133" t="str">
        <f t="shared" si="41"/>
        <v/>
      </c>
      <c r="X42" s="134" t="str">
        <f t="shared" si="42"/>
        <v/>
      </c>
      <c r="Y42" s="134" t="str">
        <f t="shared" si="43"/>
        <v/>
      </c>
      <c r="Z42" s="4"/>
      <c r="AA42" s="133" t="str">
        <f t="shared" si="44"/>
        <v/>
      </c>
      <c r="AB42" s="134" t="str">
        <f t="shared" si="45"/>
        <v/>
      </c>
      <c r="AC42" s="134" t="str">
        <f t="shared" si="46"/>
        <v/>
      </c>
      <c r="AD42" s="4"/>
      <c r="AE42" s="133" t="str">
        <f t="shared" si="47"/>
        <v/>
      </c>
      <c r="AF42" s="134" t="str">
        <f t="shared" si="48"/>
        <v/>
      </c>
      <c r="AG42" s="134" t="str">
        <f t="shared" si="49"/>
        <v/>
      </c>
      <c r="AH42" s="4"/>
      <c r="AI42" s="133" t="str">
        <f t="shared" si="50"/>
        <v/>
      </c>
      <c r="AJ42" s="134" t="str">
        <f t="shared" si="51"/>
        <v/>
      </c>
      <c r="AK42" s="134" t="str">
        <f t="shared" si="52"/>
        <v/>
      </c>
      <c r="AL42" s="4"/>
      <c r="AM42" s="133" t="str">
        <f t="shared" si="53"/>
        <v/>
      </c>
      <c r="AN42" s="134" t="str">
        <f t="shared" si="54"/>
        <v/>
      </c>
      <c r="AO42" s="134" t="str">
        <f t="shared" si="55"/>
        <v/>
      </c>
      <c r="AP42" s="135">
        <f t="shared" si="56"/>
        <v>0</v>
      </c>
      <c r="AQ42" s="137" t="str">
        <f t="shared" si="57"/>
        <v/>
      </c>
      <c r="AR42" s="137"/>
      <c r="AV42" s="46" t="s">
        <v>64</v>
      </c>
      <c r="AW42" s="198">
        <v>8416</v>
      </c>
      <c r="AX42" s="199">
        <v>15.929657794677</v>
      </c>
      <c r="AY42" s="200">
        <v>3.8743846603134999</v>
      </c>
      <c r="AZ42" s="201">
        <v>8342</v>
      </c>
      <c r="BA42" s="199">
        <v>18.224526492448</v>
      </c>
      <c r="BB42" s="202">
        <v>5.5618769950356004</v>
      </c>
      <c r="BC42" s="201">
        <v>8407</v>
      </c>
      <c r="BD42" s="199">
        <v>37.963363863447</v>
      </c>
      <c r="BE42" s="202">
        <v>8.9833345322512006</v>
      </c>
      <c r="BF42" s="189">
        <v>8382</v>
      </c>
      <c r="BG42" s="190">
        <v>39.113934621809001</v>
      </c>
      <c r="BH42" s="191">
        <v>6.9381520591210997</v>
      </c>
      <c r="BI42" s="192">
        <v>8307</v>
      </c>
      <c r="BJ42" s="190">
        <v>34.809437823522003</v>
      </c>
      <c r="BK42" s="191">
        <v>15.097975795210999</v>
      </c>
      <c r="BL42" s="189">
        <v>8199</v>
      </c>
      <c r="BM42" s="190">
        <v>9.8791511159897603</v>
      </c>
      <c r="BN42" s="191">
        <v>1.0675451093963999</v>
      </c>
      <c r="BO42" s="189">
        <v>8374</v>
      </c>
      <c r="BP42" s="190">
        <v>139.24886553618001</v>
      </c>
      <c r="BQ42" s="191">
        <v>21.919647851366999</v>
      </c>
      <c r="BR42" s="192">
        <v>8363</v>
      </c>
      <c r="BS42" s="190">
        <v>13.333373191438</v>
      </c>
      <c r="BT42" s="191">
        <v>4.9303029858176002</v>
      </c>
    </row>
    <row r="43" spans="1:72" ht="21">
      <c r="A43" s="38"/>
      <c r="B43" s="59" ph="1"/>
      <c r="C43" s="39"/>
      <c r="D43" s="4"/>
      <c r="E43" s="133" t="str">
        <f t="shared" si="29"/>
        <v/>
      </c>
      <c r="F43" s="4"/>
      <c r="G43" s="133" t="str">
        <f t="shared" si="30"/>
        <v/>
      </c>
      <c r="H43" s="4"/>
      <c r="I43" s="133" t="str">
        <f t="shared" si="31"/>
        <v/>
      </c>
      <c r="J43" s="4"/>
      <c r="K43" s="133" t="str">
        <f t="shared" si="32"/>
        <v/>
      </c>
      <c r="L43" s="134" t="str">
        <f t="shared" si="33"/>
        <v/>
      </c>
      <c r="M43" s="134" t="str">
        <f t="shared" si="34"/>
        <v/>
      </c>
      <c r="N43" s="4"/>
      <c r="O43" s="133" t="str">
        <f t="shared" si="35"/>
        <v/>
      </c>
      <c r="P43" s="134" t="str">
        <f t="shared" si="36"/>
        <v/>
      </c>
      <c r="Q43" s="134" t="str">
        <f t="shared" si="37"/>
        <v/>
      </c>
      <c r="R43" s="4"/>
      <c r="S43" s="133" t="str">
        <f t="shared" si="38"/>
        <v/>
      </c>
      <c r="T43" s="134" t="str">
        <f t="shared" si="39"/>
        <v/>
      </c>
      <c r="U43" s="134" t="str">
        <f t="shared" si="40"/>
        <v/>
      </c>
      <c r="V43" s="4"/>
      <c r="W43" s="133" t="str">
        <f t="shared" si="41"/>
        <v/>
      </c>
      <c r="X43" s="134" t="str">
        <f t="shared" si="42"/>
        <v/>
      </c>
      <c r="Y43" s="134" t="str">
        <f t="shared" si="43"/>
        <v/>
      </c>
      <c r="Z43" s="4"/>
      <c r="AA43" s="133" t="str">
        <f t="shared" si="44"/>
        <v/>
      </c>
      <c r="AB43" s="134" t="str">
        <f t="shared" si="45"/>
        <v/>
      </c>
      <c r="AC43" s="134" t="str">
        <f t="shared" si="46"/>
        <v/>
      </c>
      <c r="AD43" s="4"/>
      <c r="AE43" s="133" t="str">
        <f t="shared" si="47"/>
        <v/>
      </c>
      <c r="AF43" s="134" t="str">
        <f t="shared" si="48"/>
        <v/>
      </c>
      <c r="AG43" s="134" t="str">
        <f t="shared" si="49"/>
        <v/>
      </c>
      <c r="AH43" s="4"/>
      <c r="AI43" s="133" t="str">
        <f t="shared" si="50"/>
        <v/>
      </c>
      <c r="AJ43" s="134" t="str">
        <f t="shared" si="51"/>
        <v/>
      </c>
      <c r="AK43" s="134" t="str">
        <f t="shared" si="52"/>
        <v/>
      </c>
      <c r="AL43" s="4"/>
      <c r="AM43" s="133" t="str">
        <f t="shared" si="53"/>
        <v/>
      </c>
      <c r="AN43" s="134" t="str">
        <f t="shared" si="54"/>
        <v/>
      </c>
      <c r="AO43" s="134" t="str">
        <f t="shared" si="55"/>
        <v/>
      </c>
      <c r="AP43" s="135">
        <f t="shared" si="56"/>
        <v>0</v>
      </c>
      <c r="AQ43" s="137" t="str">
        <f t="shared" si="57"/>
        <v/>
      </c>
      <c r="AR43" s="137"/>
      <c r="AV43" s="45" t="s">
        <v>59</v>
      </c>
      <c r="AW43" s="193">
        <v>9021</v>
      </c>
      <c r="AX43" s="194">
        <v>19.224143664782002</v>
      </c>
      <c r="AY43" s="195">
        <v>4.9804137610932004</v>
      </c>
      <c r="AZ43" s="196">
        <v>8924</v>
      </c>
      <c r="BA43" s="194">
        <v>21.170663379650001</v>
      </c>
      <c r="BB43" s="197">
        <v>6.0480822088955</v>
      </c>
      <c r="BC43" s="196">
        <v>9151</v>
      </c>
      <c r="BD43" s="194">
        <v>36.855982952683</v>
      </c>
      <c r="BE43" s="197">
        <v>8.9002339868139</v>
      </c>
      <c r="BF43" s="180">
        <v>8956</v>
      </c>
      <c r="BG43" s="181">
        <v>44.568445734702998</v>
      </c>
      <c r="BH43" s="182">
        <v>7.8911710077284001</v>
      </c>
      <c r="BI43" s="183">
        <v>8829</v>
      </c>
      <c r="BJ43" s="181">
        <v>52.319855023218999</v>
      </c>
      <c r="BK43" s="182">
        <v>22.641676813618002</v>
      </c>
      <c r="BL43" s="180">
        <v>8810</v>
      </c>
      <c r="BM43" s="181">
        <v>9.1576992054483295</v>
      </c>
      <c r="BN43" s="182">
        <v>1.10352106059285</v>
      </c>
      <c r="BO43" s="180">
        <v>8958</v>
      </c>
      <c r="BP43" s="181">
        <v>159.48794373743999</v>
      </c>
      <c r="BQ43" s="182">
        <v>25.791150692626001</v>
      </c>
      <c r="BR43" s="183">
        <v>8974</v>
      </c>
      <c r="BS43" s="181">
        <v>24.937040338755999</v>
      </c>
      <c r="BT43" s="182">
        <v>9.8379912795394002</v>
      </c>
    </row>
    <row r="44" spans="1:72" ht="21.75" thickBot="1">
      <c r="A44" s="38"/>
      <c r="B44" s="60" ph="1"/>
      <c r="C44" s="39"/>
      <c r="D44" s="4"/>
      <c r="E44" s="133" t="str">
        <f t="shared" si="29"/>
        <v/>
      </c>
      <c r="F44" s="4"/>
      <c r="G44" s="133" t="str">
        <f t="shared" si="30"/>
        <v/>
      </c>
      <c r="H44" s="4"/>
      <c r="I44" s="133" t="str">
        <f t="shared" si="31"/>
        <v/>
      </c>
      <c r="J44" s="4"/>
      <c r="K44" s="133" t="str">
        <f t="shared" si="32"/>
        <v/>
      </c>
      <c r="L44" s="134" t="str">
        <f t="shared" si="33"/>
        <v/>
      </c>
      <c r="M44" s="134" t="str">
        <f t="shared" si="34"/>
        <v/>
      </c>
      <c r="N44" s="4"/>
      <c r="O44" s="133" t="str">
        <f t="shared" si="35"/>
        <v/>
      </c>
      <c r="P44" s="134" t="str">
        <f t="shared" si="36"/>
        <v/>
      </c>
      <c r="Q44" s="134" t="str">
        <f t="shared" si="37"/>
        <v/>
      </c>
      <c r="R44" s="4"/>
      <c r="S44" s="133" t="str">
        <f t="shared" si="38"/>
        <v/>
      </c>
      <c r="T44" s="134" t="str">
        <f t="shared" si="39"/>
        <v/>
      </c>
      <c r="U44" s="134" t="str">
        <f t="shared" si="40"/>
        <v/>
      </c>
      <c r="V44" s="4"/>
      <c r="W44" s="133" t="str">
        <f t="shared" si="41"/>
        <v/>
      </c>
      <c r="X44" s="134" t="str">
        <f t="shared" si="42"/>
        <v/>
      </c>
      <c r="Y44" s="134" t="str">
        <f t="shared" si="43"/>
        <v/>
      </c>
      <c r="Z44" s="4"/>
      <c r="AA44" s="133" t="str">
        <f t="shared" si="44"/>
        <v/>
      </c>
      <c r="AB44" s="134" t="str">
        <f t="shared" si="45"/>
        <v/>
      </c>
      <c r="AC44" s="134" t="str">
        <f t="shared" si="46"/>
        <v/>
      </c>
      <c r="AD44" s="4"/>
      <c r="AE44" s="133" t="str">
        <f t="shared" si="47"/>
        <v/>
      </c>
      <c r="AF44" s="134" t="str">
        <f t="shared" si="48"/>
        <v/>
      </c>
      <c r="AG44" s="134" t="str">
        <f t="shared" si="49"/>
        <v/>
      </c>
      <c r="AH44" s="4"/>
      <c r="AI44" s="133" t="str">
        <f t="shared" si="50"/>
        <v/>
      </c>
      <c r="AJ44" s="134" t="str">
        <f t="shared" si="51"/>
        <v/>
      </c>
      <c r="AK44" s="134" t="str">
        <f t="shared" si="52"/>
        <v/>
      </c>
      <c r="AL44" s="4"/>
      <c r="AM44" s="133" t="str">
        <f t="shared" si="53"/>
        <v/>
      </c>
      <c r="AN44" s="134" t="str">
        <f t="shared" si="54"/>
        <v/>
      </c>
      <c r="AO44" s="134" t="str">
        <f t="shared" si="55"/>
        <v/>
      </c>
      <c r="AP44" s="135">
        <f t="shared" si="56"/>
        <v>0</v>
      </c>
      <c r="AQ44" s="137" t="str">
        <f t="shared" si="57"/>
        <v/>
      </c>
      <c r="AR44" s="137"/>
      <c r="AV44" s="46" t="s">
        <v>65</v>
      </c>
      <c r="AW44" s="198">
        <v>8613</v>
      </c>
      <c r="AX44" s="199">
        <v>18.870196215023999</v>
      </c>
      <c r="AY44" s="200">
        <v>4.4325056446523003</v>
      </c>
      <c r="AZ44" s="201">
        <v>8547</v>
      </c>
      <c r="BA44" s="199">
        <v>19.219960219960001</v>
      </c>
      <c r="BB44" s="202">
        <v>5.3898830737859997</v>
      </c>
      <c r="BC44" s="201">
        <v>8595</v>
      </c>
      <c r="BD44" s="199">
        <v>40.812914485165997</v>
      </c>
      <c r="BE44" s="202">
        <v>9.2334245156531001</v>
      </c>
      <c r="BF44" s="189">
        <v>8569</v>
      </c>
      <c r="BG44" s="190">
        <v>41.529816781420998</v>
      </c>
      <c r="BH44" s="191">
        <v>6.9346912708485</v>
      </c>
      <c r="BI44" s="192">
        <v>8417</v>
      </c>
      <c r="BJ44" s="190">
        <v>38.850184151123003</v>
      </c>
      <c r="BK44" s="191">
        <v>16.618139405402001</v>
      </c>
      <c r="BL44" s="189">
        <v>8413</v>
      </c>
      <c r="BM44" s="190">
        <v>9.5212884821110197</v>
      </c>
      <c r="BN44" s="191">
        <v>0.98671978470584998</v>
      </c>
      <c r="BO44" s="189">
        <v>8856</v>
      </c>
      <c r="BP44" s="190">
        <v>148.15006775067999</v>
      </c>
      <c r="BQ44" s="191">
        <v>23.410513113107999</v>
      </c>
      <c r="BR44" s="192">
        <v>8556</v>
      </c>
      <c r="BS44" s="190">
        <v>14.92613370734</v>
      </c>
      <c r="BT44" s="191">
        <v>5.5274176237852002</v>
      </c>
    </row>
    <row r="45" spans="1:72" ht="21">
      <c r="A45" s="38"/>
      <c r="B45" s="59" ph="1"/>
      <c r="C45" s="39"/>
      <c r="D45" s="4"/>
      <c r="E45" s="133" t="str">
        <f t="shared" si="29"/>
        <v/>
      </c>
      <c r="F45" s="4"/>
      <c r="G45" s="133" t="str">
        <f t="shared" si="30"/>
        <v/>
      </c>
      <c r="H45" s="4"/>
      <c r="I45" s="133" t="str">
        <f t="shared" si="31"/>
        <v/>
      </c>
      <c r="J45" s="4"/>
      <c r="K45" s="133" t="str">
        <f t="shared" si="32"/>
        <v/>
      </c>
      <c r="L45" s="134" t="str">
        <f t="shared" si="33"/>
        <v/>
      </c>
      <c r="M45" s="134" t="str">
        <f t="shared" si="34"/>
        <v/>
      </c>
      <c r="N45" s="4"/>
      <c r="O45" s="133" t="str">
        <f t="shared" si="35"/>
        <v/>
      </c>
      <c r="P45" s="134" t="str">
        <f t="shared" si="36"/>
        <v/>
      </c>
      <c r="Q45" s="134" t="str">
        <f t="shared" si="37"/>
        <v/>
      </c>
      <c r="R45" s="4"/>
      <c r="S45" s="133" t="str">
        <f t="shared" si="38"/>
        <v/>
      </c>
      <c r="T45" s="134" t="str">
        <f t="shared" si="39"/>
        <v/>
      </c>
      <c r="U45" s="134" t="str">
        <f t="shared" si="40"/>
        <v/>
      </c>
      <c r="V45" s="4"/>
      <c r="W45" s="133" t="str">
        <f t="shared" si="41"/>
        <v/>
      </c>
      <c r="X45" s="134" t="str">
        <f t="shared" si="42"/>
        <v/>
      </c>
      <c r="Y45" s="134" t="str">
        <f t="shared" si="43"/>
        <v/>
      </c>
      <c r="Z45" s="4"/>
      <c r="AA45" s="133" t="str">
        <f t="shared" si="44"/>
        <v/>
      </c>
      <c r="AB45" s="134" t="str">
        <f t="shared" si="45"/>
        <v/>
      </c>
      <c r="AC45" s="134" t="str">
        <f t="shared" si="46"/>
        <v/>
      </c>
      <c r="AD45" s="4"/>
      <c r="AE45" s="133" t="str">
        <f t="shared" si="47"/>
        <v/>
      </c>
      <c r="AF45" s="134" t="str">
        <f t="shared" si="48"/>
        <v/>
      </c>
      <c r="AG45" s="134" t="str">
        <f t="shared" si="49"/>
        <v/>
      </c>
      <c r="AH45" s="4"/>
      <c r="AI45" s="133" t="str">
        <f t="shared" si="50"/>
        <v/>
      </c>
      <c r="AJ45" s="134" t="str">
        <f t="shared" si="51"/>
        <v/>
      </c>
      <c r="AK45" s="134" t="str">
        <f t="shared" si="52"/>
        <v/>
      </c>
      <c r="AL45" s="4"/>
      <c r="AM45" s="133" t="str">
        <f t="shared" si="53"/>
        <v/>
      </c>
      <c r="AN45" s="134" t="str">
        <f t="shared" si="54"/>
        <v/>
      </c>
      <c r="AO45" s="134" t="str">
        <f t="shared" si="55"/>
        <v/>
      </c>
      <c r="AP45" s="135">
        <f t="shared" si="56"/>
        <v>0</v>
      </c>
      <c r="AQ45" s="137" t="str">
        <f t="shared" si="57"/>
        <v/>
      </c>
      <c r="AR45" s="137"/>
    </row>
    <row r="46" spans="1:72" ht="21">
      <c r="A46" s="38"/>
      <c r="B46" s="60" ph="1"/>
      <c r="C46" s="39"/>
      <c r="D46" s="4"/>
      <c r="E46" s="133" t="str">
        <f t="shared" si="29"/>
        <v/>
      </c>
      <c r="F46" s="4"/>
      <c r="G46" s="133" t="str">
        <f t="shared" si="30"/>
        <v/>
      </c>
      <c r="H46" s="4"/>
      <c r="I46" s="133" t="str">
        <f t="shared" si="31"/>
        <v/>
      </c>
      <c r="J46" s="4"/>
      <c r="K46" s="133" t="str">
        <f t="shared" si="32"/>
        <v/>
      </c>
      <c r="L46" s="134" t="str">
        <f t="shared" si="33"/>
        <v/>
      </c>
      <c r="M46" s="134" t="str">
        <f t="shared" si="34"/>
        <v/>
      </c>
      <c r="N46" s="4"/>
      <c r="O46" s="133" t="str">
        <f t="shared" si="35"/>
        <v/>
      </c>
      <c r="P46" s="134" t="str">
        <f t="shared" si="36"/>
        <v/>
      </c>
      <c r="Q46" s="134" t="str">
        <f t="shared" si="37"/>
        <v/>
      </c>
      <c r="R46" s="4"/>
      <c r="S46" s="133" t="str">
        <f t="shared" si="38"/>
        <v/>
      </c>
      <c r="T46" s="134" t="str">
        <f t="shared" si="39"/>
        <v/>
      </c>
      <c r="U46" s="134" t="str">
        <f t="shared" si="40"/>
        <v/>
      </c>
      <c r="V46" s="4"/>
      <c r="W46" s="133" t="str">
        <f t="shared" si="41"/>
        <v/>
      </c>
      <c r="X46" s="134" t="str">
        <f t="shared" si="42"/>
        <v/>
      </c>
      <c r="Y46" s="134" t="str">
        <f t="shared" si="43"/>
        <v/>
      </c>
      <c r="Z46" s="4"/>
      <c r="AA46" s="133" t="str">
        <f t="shared" si="44"/>
        <v/>
      </c>
      <c r="AB46" s="134" t="str">
        <f t="shared" si="45"/>
        <v/>
      </c>
      <c r="AC46" s="134" t="str">
        <f t="shared" si="46"/>
        <v/>
      </c>
      <c r="AD46" s="4"/>
      <c r="AE46" s="133" t="str">
        <f t="shared" si="47"/>
        <v/>
      </c>
      <c r="AF46" s="134" t="str">
        <f t="shared" si="48"/>
        <v/>
      </c>
      <c r="AG46" s="134" t="str">
        <f t="shared" si="49"/>
        <v/>
      </c>
      <c r="AH46" s="4"/>
      <c r="AI46" s="133" t="str">
        <f t="shared" si="50"/>
        <v/>
      </c>
      <c r="AJ46" s="134" t="str">
        <f t="shared" si="51"/>
        <v/>
      </c>
      <c r="AK46" s="134" t="str">
        <f t="shared" si="52"/>
        <v/>
      </c>
      <c r="AL46" s="4"/>
      <c r="AM46" s="133" t="str">
        <f t="shared" si="53"/>
        <v/>
      </c>
      <c r="AN46" s="134" t="str">
        <f t="shared" si="54"/>
        <v/>
      </c>
      <c r="AO46" s="134" t="str">
        <f t="shared" si="55"/>
        <v/>
      </c>
      <c r="AP46" s="135">
        <f t="shared" si="56"/>
        <v>0</v>
      </c>
      <c r="AQ46" s="137" t="str">
        <f t="shared" si="57"/>
        <v/>
      </c>
      <c r="AR46" s="137"/>
    </row>
    <row r="47" spans="1:72" ht="21.75" thickBot="1">
      <c r="A47" s="38"/>
      <c r="B47" s="60" ph="1"/>
      <c r="C47" s="39"/>
      <c r="D47" s="4"/>
      <c r="E47" s="133" t="str">
        <f t="shared" si="29"/>
        <v/>
      </c>
      <c r="F47" s="4"/>
      <c r="G47" s="133" t="str">
        <f t="shared" si="30"/>
        <v/>
      </c>
      <c r="H47" s="4"/>
      <c r="I47" s="133" t="str">
        <f t="shared" si="31"/>
        <v/>
      </c>
      <c r="J47" s="4"/>
      <c r="K47" s="133" t="str">
        <f t="shared" si="32"/>
        <v/>
      </c>
      <c r="L47" s="134" t="str">
        <f t="shared" si="33"/>
        <v/>
      </c>
      <c r="M47" s="134" t="str">
        <f t="shared" si="34"/>
        <v/>
      </c>
      <c r="N47" s="4"/>
      <c r="O47" s="133" t="str">
        <f t="shared" si="35"/>
        <v/>
      </c>
      <c r="P47" s="134" t="str">
        <f t="shared" si="36"/>
        <v/>
      </c>
      <c r="Q47" s="134" t="str">
        <f t="shared" si="37"/>
        <v/>
      </c>
      <c r="R47" s="4"/>
      <c r="S47" s="133" t="str">
        <f t="shared" si="38"/>
        <v/>
      </c>
      <c r="T47" s="134" t="str">
        <f t="shared" si="39"/>
        <v/>
      </c>
      <c r="U47" s="134" t="str">
        <f t="shared" si="40"/>
        <v/>
      </c>
      <c r="V47" s="4"/>
      <c r="W47" s="133" t="str">
        <f t="shared" si="41"/>
        <v/>
      </c>
      <c r="X47" s="134" t="str">
        <f t="shared" si="42"/>
        <v/>
      </c>
      <c r="Y47" s="134" t="str">
        <f t="shared" si="43"/>
        <v/>
      </c>
      <c r="Z47" s="4"/>
      <c r="AA47" s="133" t="str">
        <f t="shared" si="44"/>
        <v/>
      </c>
      <c r="AB47" s="134" t="str">
        <f t="shared" si="45"/>
        <v/>
      </c>
      <c r="AC47" s="134" t="str">
        <f t="shared" si="46"/>
        <v/>
      </c>
      <c r="AD47" s="4"/>
      <c r="AE47" s="133" t="str">
        <f t="shared" si="47"/>
        <v/>
      </c>
      <c r="AF47" s="134" t="str">
        <f t="shared" si="48"/>
        <v/>
      </c>
      <c r="AG47" s="134" t="str">
        <f t="shared" si="49"/>
        <v/>
      </c>
      <c r="AH47" s="4"/>
      <c r="AI47" s="133" t="str">
        <f t="shared" si="50"/>
        <v/>
      </c>
      <c r="AJ47" s="134" t="str">
        <f t="shared" si="51"/>
        <v/>
      </c>
      <c r="AK47" s="134" t="str">
        <f t="shared" si="52"/>
        <v/>
      </c>
      <c r="AL47" s="4"/>
      <c r="AM47" s="133" t="str">
        <f t="shared" si="53"/>
        <v/>
      </c>
      <c r="AN47" s="134" t="str">
        <f t="shared" si="54"/>
        <v/>
      </c>
      <c r="AO47" s="134" t="str">
        <f t="shared" si="55"/>
        <v/>
      </c>
      <c r="AP47" s="135">
        <f t="shared" si="56"/>
        <v>0</v>
      </c>
      <c r="AQ47" s="137" t="str">
        <f t="shared" si="57"/>
        <v/>
      </c>
      <c r="AR47" s="137"/>
      <c r="AV47" s="205" t="s">
        <v>153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59" ph="1"/>
      <c r="C48" s="39"/>
      <c r="D48" s="4"/>
      <c r="E48" s="133" t="str">
        <f t="shared" si="29"/>
        <v/>
      </c>
      <c r="F48" s="4"/>
      <c r="G48" s="133" t="str">
        <f t="shared" si="30"/>
        <v/>
      </c>
      <c r="H48" s="4"/>
      <c r="I48" s="133" t="str">
        <f t="shared" si="31"/>
        <v/>
      </c>
      <c r="J48" s="4"/>
      <c r="K48" s="133" t="str">
        <f t="shared" si="32"/>
        <v/>
      </c>
      <c r="L48" s="134" t="str">
        <f t="shared" si="33"/>
        <v/>
      </c>
      <c r="M48" s="134" t="str">
        <f t="shared" si="34"/>
        <v/>
      </c>
      <c r="N48" s="4"/>
      <c r="O48" s="133" t="str">
        <f t="shared" si="35"/>
        <v/>
      </c>
      <c r="P48" s="134" t="str">
        <f t="shared" si="36"/>
        <v/>
      </c>
      <c r="Q48" s="134" t="str">
        <f t="shared" si="37"/>
        <v/>
      </c>
      <c r="R48" s="4"/>
      <c r="S48" s="133" t="str">
        <f t="shared" si="38"/>
        <v/>
      </c>
      <c r="T48" s="134" t="str">
        <f t="shared" si="39"/>
        <v/>
      </c>
      <c r="U48" s="134" t="str">
        <f t="shared" si="40"/>
        <v/>
      </c>
      <c r="V48" s="4"/>
      <c r="W48" s="133" t="str">
        <f t="shared" si="41"/>
        <v/>
      </c>
      <c r="X48" s="134" t="str">
        <f t="shared" si="42"/>
        <v/>
      </c>
      <c r="Y48" s="134" t="str">
        <f t="shared" si="43"/>
        <v/>
      </c>
      <c r="Z48" s="4"/>
      <c r="AA48" s="133" t="str">
        <f t="shared" si="44"/>
        <v/>
      </c>
      <c r="AB48" s="134" t="str">
        <f t="shared" si="45"/>
        <v/>
      </c>
      <c r="AC48" s="134" t="str">
        <f t="shared" si="46"/>
        <v/>
      </c>
      <c r="AD48" s="4"/>
      <c r="AE48" s="133" t="str">
        <f t="shared" si="47"/>
        <v/>
      </c>
      <c r="AF48" s="134" t="str">
        <f t="shared" si="48"/>
        <v/>
      </c>
      <c r="AG48" s="134" t="str">
        <f t="shared" si="49"/>
        <v/>
      </c>
      <c r="AH48" s="4"/>
      <c r="AI48" s="133" t="str">
        <f t="shared" si="50"/>
        <v/>
      </c>
      <c r="AJ48" s="134" t="str">
        <f t="shared" si="51"/>
        <v/>
      </c>
      <c r="AK48" s="134" t="str">
        <f t="shared" si="52"/>
        <v/>
      </c>
      <c r="AL48" s="4"/>
      <c r="AM48" s="133" t="str">
        <f t="shared" si="53"/>
        <v/>
      </c>
      <c r="AN48" s="134" t="str">
        <f t="shared" si="54"/>
        <v/>
      </c>
      <c r="AO48" s="134" t="str">
        <f t="shared" si="55"/>
        <v/>
      </c>
      <c r="AP48" s="135">
        <f t="shared" si="56"/>
        <v>0</v>
      </c>
      <c r="AQ48" s="137" t="str">
        <f t="shared" si="57"/>
        <v/>
      </c>
      <c r="AR48" s="137"/>
      <c r="AV48" s="306" t="s">
        <v>118</v>
      </c>
      <c r="AW48" s="307"/>
      <c r="AX48" s="307"/>
      <c r="AY48" s="308"/>
      <c r="AZ48" s="297" t="s">
        <v>119</v>
      </c>
      <c r="BA48" s="298"/>
      <c r="BB48" s="298"/>
      <c r="BC48" s="299"/>
      <c r="BD48" s="298" t="s">
        <v>120</v>
      </c>
      <c r="BE48" s="298"/>
      <c r="BF48" s="298"/>
      <c r="BG48" s="299"/>
    </row>
    <row r="49" spans="1:59" ht="21.75" thickBot="1">
      <c r="A49" s="38"/>
      <c r="B49" s="60" ph="1"/>
      <c r="C49" s="39"/>
      <c r="D49" s="4"/>
      <c r="E49" s="133" t="str">
        <f t="shared" si="29"/>
        <v/>
      </c>
      <c r="F49" s="4"/>
      <c r="G49" s="133" t="str">
        <f t="shared" si="30"/>
        <v/>
      </c>
      <c r="H49" s="4"/>
      <c r="I49" s="133" t="str">
        <f t="shared" si="31"/>
        <v/>
      </c>
      <c r="J49" s="4"/>
      <c r="K49" s="133" t="str">
        <f t="shared" si="32"/>
        <v/>
      </c>
      <c r="L49" s="134" t="str">
        <f t="shared" si="33"/>
        <v/>
      </c>
      <c r="M49" s="134" t="str">
        <f t="shared" si="34"/>
        <v/>
      </c>
      <c r="N49" s="4"/>
      <c r="O49" s="133" t="str">
        <f t="shared" si="35"/>
        <v/>
      </c>
      <c r="P49" s="134" t="str">
        <f t="shared" si="36"/>
        <v/>
      </c>
      <c r="Q49" s="134" t="str">
        <f t="shared" si="37"/>
        <v/>
      </c>
      <c r="R49" s="4"/>
      <c r="S49" s="133" t="str">
        <f t="shared" si="38"/>
        <v/>
      </c>
      <c r="T49" s="134" t="str">
        <f t="shared" si="39"/>
        <v/>
      </c>
      <c r="U49" s="134" t="str">
        <f t="shared" si="40"/>
        <v/>
      </c>
      <c r="V49" s="4"/>
      <c r="W49" s="133" t="str">
        <f t="shared" si="41"/>
        <v/>
      </c>
      <c r="X49" s="134" t="str">
        <f t="shared" si="42"/>
        <v/>
      </c>
      <c r="Y49" s="134" t="str">
        <f t="shared" si="43"/>
        <v/>
      </c>
      <c r="Z49" s="4"/>
      <c r="AA49" s="133" t="str">
        <f t="shared" si="44"/>
        <v/>
      </c>
      <c r="AB49" s="134" t="str">
        <f t="shared" si="45"/>
        <v/>
      </c>
      <c r="AC49" s="134" t="str">
        <f t="shared" si="46"/>
        <v/>
      </c>
      <c r="AD49" s="4"/>
      <c r="AE49" s="133" t="str">
        <f t="shared" si="47"/>
        <v/>
      </c>
      <c r="AF49" s="134" t="str">
        <f t="shared" si="48"/>
        <v/>
      </c>
      <c r="AG49" s="134" t="str">
        <f t="shared" si="49"/>
        <v/>
      </c>
      <c r="AH49" s="4"/>
      <c r="AI49" s="133" t="str">
        <f t="shared" si="50"/>
        <v/>
      </c>
      <c r="AJ49" s="134" t="str">
        <f t="shared" si="51"/>
        <v/>
      </c>
      <c r="AK49" s="134" t="str">
        <f t="shared" si="52"/>
        <v/>
      </c>
      <c r="AL49" s="4"/>
      <c r="AM49" s="133" t="str">
        <f t="shared" si="53"/>
        <v/>
      </c>
      <c r="AN49" s="134" t="str">
        <f t="shared" si="54"/>
        <v/>
      </c>
      <c r="AO49" s="134" t="str">
        <f t="shared" si="55"/>
        <v/>
      </c>
      <c r="AP49" s="135">
        <f t="shared" si="56"/>
        <v>0</v>
      </c>
      <c r="AQ49" s="137" t="str">
        <f t="shared" si="57"/>
        <v/>
      </c>
      <c r="AR49" s="137"/>
      <c r="AV49" s="309"/>
      <c r="AW49" s="310"/>
      <c r="AX49" s="310"/>
      <c r="AY49" s="311"/>
      <c r="AZ49" s="206" t="s">
        <v>121</v>
      </c>
      <c r="BA49" s="207" t="s">
        <v>122</v>
      </c>
      <c r="BB49" s="208" t="s">
        <v>123</v>
      </c>
      <c r="BC49" s="209" t="s">
        <v>124</v>
      </c>
      <c r="BD49" s="210" t="s">
        <v>121</v>
      </c>
      <c r="BE49" s="207" t="s">
        <v>122</v>
      </c>
      <c r="BF49" s="207" t="s">
        <v>123</v>
      </c>
      <c r="BG49" s="209" t="s">
        <v>124</v>
      </c>
    </row>
    <row r="50" spans="1:59" ht="21" customHeight="1">
      <c r="A50" s="38"/>
      <c r="B50" s="58" ph="1"/>
      <c r="C50" s="39"/>
      <c r="D50" s="4"/>
      <c r="E50" s="133" t="str">
        <f t="shared" si="29"/>
        <v/>
      </c>
      <c r="F50" s="4"/>
      <c r="G50" s="133" t="str">
        <f t="shared" si="30"/>
        <v/>
      </c>
      <c r="H50" s="4"/>
      <c r="I50" s="133" t="str">
        <f t="shared" si="31"/>
        <v/>
      </c>
      <c r="J50" s="4"/>
      <c r="K50" s="133" t="str">
        <f t="shared" si="32"/>
        <v/>
      </c>
      <c r="L50" s="134" t="str">
        <f t="shared" si="33"/>
        <v/>
      </c>
      <c r="M50" s="134" t="str">
        <f t="shared" si="34"/>
        <v/>
      </c>
      <c r="N50" s="4"/>
      <c r="O50" s="133" t="str">
        <f t="shared" si="35"/>
        <v/>
      </c>
      <c r="P50" s="134" t="str">
        <f t="shared" si="36"/>
        <v/>
      </c>
      <c r="Q50" s="134" t="str">
        <f t="shared" si="37"/>
        <v/>
      </c>
      <c r="R50" s="4"/>
      <c r="S50" s="133" t="str">
        <f t="shared" si="38"/>
        <v/>
      </c>
      <c r="T50" s="134" t="str">
        <f t="shared" si="39"/>
        <v/>
      </c>
      <c r="U50" s="134" t="str">
        <f t="shared" si="40"/>
        <v/>
      </c>
      <c r="V50" s="4"/>
      <c r="W50" s="133" t="str">
        <f t="shared" si="41"/>
        <v/>
      </c>
      <c r="X50" s="134" t="str">
        <f t="shared" si="42"/>
        <v/>
      </c>
      <c r="Y50" s="134" t="str">
        <f t="shared" si="43"/>
        <v/>
      </c>
      <c r="Z50" s="4"/>
      <c r="AA50" s="133" t="str">
        <f t="shared" si="44"/>
        <v/>
      </c>
      <c r="AB50" s="134" t="str">
        <f t="shared" si="45"/>
        <v/>
      </c>
      <c r="AC50" s="134" t="str">
        <f t="shared" si="46"/>
        <v/>
      </c>
      <c r="AD50" s="4"/>
      <c r="AE50" s="133" t="str">
        <f t="shared" si="47"/>
        <v/>
      </c>
      <c r="AF50" s="134" t="str">
        <f t="shared" si="48"/>
        <v/>
      </c>
      <c r="AG50" s="134" t="str">
        <f t="shared" si="49"/>
        <v/>
      </c>
      <c r="AH50" s="4"/>
      <c r="AI50" s="133" t="str">
        <f t="shared" si="50"/>
        <v/>
      </c>
      <c r="AJ50" s="134" t="str">
        <f t="shared" si="51"/>
        <v/>
      </c>
      <c r="AK50" s="134" t="str">
        <f t="shared" si="52"/>
        <v/>
      </c>
      <c r="AL50" s="4"/>
      <c r="AM50" s="133" t="str">
        <f t="shared" si="53"/>
        <v/>
      </c>
      <c r="AN50" s="134" t="str">
        <f t="shared" si="54"/>
        <v/>
      </c>
      <c r="AO50" s="134" t="str">
        <f t="shared" si="55"/>
        <v/>
      </c>
      <c r="AP50" s="135">
        <f t="shared" si="56"/>
        <v>0</v>
      </c>
      <c r="AQ50" s="137" t="str">
        <f t="shared" si="57"/>
        <v/>
      </c>
      <c r="AR50" s="137"/>
      <c r="AV50" s="300" t="s">
        <v>125</v>
      </c>
      <c r="AW50" s="303" t="s">
        <v>126</v>
      </c>
      <c r="AX50" s="211" t="s">
        <v>127</v>
      </c>
      <c r="AY50" s="212" t="s">
        <v>128</v>
      </c>
      <c r="AZ50" s="213">
        <v>116.8</v>
      </c>
      <c r="BA50" s="214">
        <v>116.6</v>
      </c>
      <c r="BB50" s="215">
        <v>0.20000000000000284</v>
      </c>
      <c r="BC50" s="216">
        <v>15</v>
      </c>
      <c r="BD50" s="213">
        <v>21.7</v>
      </c>
      <c r="BE50" s="214">
        <v>21.4</v>
      </c>
      <c r="BF50" s="214">
        <v>0.30000000000000071</v>
      </c>
      <c r="BG50" s="217">
        <v>6</v>
      </c>
    </row>
    <row r="51" spans="1:59" ht="21">
      <c r="A51" s="38"/>
      <c r="B51" s="60" ph="1"/>
      <c r="C51" s="39"/>
      <c r="D51" s="4"/>
      <c r="E51" s="133" t="str">
        <f t="shared" si="29"/>
        <v/>
      </c>
      <c r="F51" s="4"/>
      <c r="G51" s="133" t="str">
        <f t="shared" si="30"/>
        <v/>
      </c>
      <c r="H51" s="4"/>
      <c r="I51" s="133" t="str">
        <f t="shared" si="31"/>
        <v/>
      </c>
      <c r="J51" s="4"/>
      <c r="K51" s="133" t="str">
        <f t="shared" si="32"/>
        <v/>
      </c>
      <c r="L51" s="134" t="str">
        <f t="shared" si="33"/>
        <v/>
      </c>
      <c r="M51" s="134" t="str">
        <f t="shared" si="34"/>
        <v/>
      </c>
      <c r="N51" s="4"/>
      <c r="O51" s="133" t="str">
        <f t="shared" si="35"/>
        <v/>
      </c>
      <c r="P51" s="134" t="str">
        <f t="shared" si="36"/>
        <v/>
      </c>
      <c r="Q51" s="134" t="str">
        <f t="shared" si="37"/>
        <v/>
      </c>
      <c r="R51" s="4"/>
      <c r="S51" s="133" t="str">
        <f t="shared" si="38"/>
        <v/>
      </c>
      <c r="T51" s="134" t="str">
        <f t="shared" si="39"/>
        <v/>
      </c>
      <c r="U51" s="134" t="str">
        <f t="shared" si="40"/>
        <v/>
      </c>
      <c r="V51" s="4"/>
      <c r="W51" s="133" t="str">
        <f t="shared" si="41"/>
        <v/>
      </c>
      <c r="X51" s="134" t="str">
        <f t="shared" si="42"/>
        <v/>
      </c>
      <c r="Y51" s="134" t="str">
        <f t="shared" si="43"/>
        <v/>
      </c>
      <c r="Z51" s="4"/>
      <c r="AA51" s="133" t="str">
        <f t="shared" si="44"/>
        <v/>
      </c>
      <c r="AB51" s="134" t="str">
        <f t="shared" si="45"/>
        <v/>
      </c>
      <c r="AC51" s="134" t="str">
        <f t="shared" si="46"/>
        <v/>
      </c>
      <c r="AD51" s="4"/>
      <c r="AE51" s="133" t="str">
        <f t="shared" si="47"/>
        <v/>
      </c>
      <c r="AF51" s="134" t="str">
        <f t="shared" si="48"/>
        <v/>
      </c>
      <c r="AG51" s="134" t="str">
        <f t="shared" si="49"/>
        <v/>
      </c>
      <c r="AH51" s="4"/>
      <c r="AI51" s="133" t="str">
        <f t="shared" si="50"/>
        <v/>
      </c>
      <c r="AJ51" s="134" t="str">
        <f t="shared" si="51"/>
        <v/>
      </c>
      <c r="AK51" s="134" t="str">
        <f t="shared" si="52"/>
        <v/>
      </c>
      <c r="AL51" s="4"/>
      <c r="AM51" s="133" t="str">
        <f t="shared" si="53"/>
        <v/>
      </c>
      <c r="AN51" s="134" t="str">
        <f t="shared" si="54"/>
        <v/>
      </c>
      <c r="AO51" s="134" t="str">
        <f t="shared" si="55"/>
        <v/>
      </c>
      <c r="AP51" s="135">
        <f t="shared" si="56"/>
        <v>0</v>
      </c>
      <c r="AQ51" s="137" t="str">
        <f t="shared" si="57"/>
        <v/>
      </c>
      <c r="AR51" s="137"/>
      <c r="AV51" s="301"/>
      <c r="AW51" s="304"/>
      <c r="AX51" s="218" t="s">
        <v>129</v>
      </c>
      <c r="AY51" s="219" t="s">
        <v>130</v>
      </c>
      <c r="AZ51" s="220">
        <v>122.7</v>
      </c>
      <c r="BA51" s="221">
        <v>122.7</v>
      </c>
      <c r="BB51" s="222">
        <v>0</v>
      </c>
      <c r="BC51" s="223">
        <v>17</v>
      </c>
      <c r="BD51" s="220">
        <v>24.5</v>
      </c>
      <c r="BE51" s="221">
        <v>24.2</v>
      </c>
      <c r="BF51" s="221">
        <v>0.30000000000000071</v>
      </c>
      <c r="BG51" s="224">
        <v>13</v>
      </c>
    </row>
    <row r="52" spans="1:59" ht="21">
      <c r="A52" s="38"/>
      <c r="B52" s="60" ph="1"/>
      <c r="C52" s="39"/>
      <c r="D52" s="4"/>
      <c r="E52" s="133" t="str">
        <f t="shared" si="29"/>
        <v/>
      </c>
      <c r="F52" s="4"/>
      <c r="G52" s="133" t="str">
        <f t="shared" si="30"/>
        <v/>
      </c>
      <c r="H52" s="4"/>
      <c r="I52" s="133" t="str">
        <f t="shared" si="31"/>
        <v/>
      </c>
      <c r="J52" s="4"/>
      <c r="K52" s="133" t="str">
        <f t="shared" si="32"/>
        <v/>
      </c>
      <c r="L52" s="134" t="str">
        <f t="shared" si="33"/>
        <v/>
      </c>
      <c r="M52" s="134" t="str">
        <f t="shared" si="34"/>
        <v/>
      </c>
      <c r="N52" s="4"/>
      <c r="O52" s="133" t="str">
        <f t="shared" si="35"/>
        <v/>
      </c>
      <c r="P52" s="134" t="str">
        <f t="shared" si="36"/>
        <v/>
      </c>
      <c r="Q52" s="134" t="str">
        <f t="shared" si="37"/>
        <v/>
      </c>
      <c r="R52" s="4"/>
      <c r="S52" s="133" t="str">
        <f t="shared" si="38"/>
        <v/>
      </c>
      <c r="T52" s="134" t="str">
        <f t="shared" si="39"/>
        <v/>
      </c>
      <c r="U52" s="134" t="str">
        <f t="shared" si="40"/>
        <v/>
      </c>
      <c r="V52" s="4"/>
      <c r="W52" s="133" t="str">
        <f t="shared" si="41"/>
        <v/>
      </c>
      <c r="X52" s="134" t="str">
        <f t="shared" si="42"/>
        <v/>
      </c>
      <c r="Y52" s="134" t="str">
        <f t="shared" si="43"/>
        <v/>
      </c>
      <c r="Z52" s="4"/>
      <c r="AA52" s="133" t="str">
        <f t="shared" si="44"/>
        <v/>
      </c>
      <c r="AB52" s="134" t="str">
        <f t="shared" si="45"/>
        <v/>
      </c>
      <c r="AC52" s="134" t="str">
        <f t="shared" si="46"/>
        <v/>
      </c>
      <c r="AD52" s="4"/>
      <c r="AE52" s="133" t="str">
        <f t="shared" si="47"/>
        <v/>
      </c>
      <c r="AF52" s="134" t="str">
        <f t="shared" si="48"/>
        <v/>
      </c>
      <c r="AG52" s="134" t="str">
        <f t="shared" si="49"/>
        <v/>
      </c>
      <c r="AH52" s="4"/>
      <c r="AI52" s="133" t="str">
        <f t="shared" si="50"/>
        <v/>
      </c>
      <c r="AJ52" s="134" t="str">
        <f t="shared" si="51"/>
        <v/>
      </c>
      <c r="AK52" s="134" t="str">
        <f t="shared" si="52"/>
        <v/>
      </c>
      <c r="AL52" s="4"/>
      <c r="AM52" s="133" t="str">
        <f t="shared" si="53"/>
        <v/>
      </c>
      <c r="AN52" s="134" t="str">
        <f t="shared" si="54"/>
        <v/>
      </c>
      <c r="AO52" s="134" t="str">
        <f t="shared" si="55"/>
        <v/>
      </c>
      <c r="AP52" s="135">
        <f t="shared" si="56"/>
        <v>0</v>
      </c>
      <c r="AQ52" s="137" t="str">
        <f t="shared" si="57"/>
        <v/>
      </c>
      <c r="AR52" s="137"/>
      <c r="AV52" s="301"/>
      <c r="AW52" s="304"/>
      <c r="AX52" s="218" t="s">
        <v>131</v>
      </c>
      <c r="AY52" s="219" t="s">
        <v>132</v>
      </c>
      <c r="AZ52" s="220">
        <v>129</v>
      </c>
      <c r="BA52" s="221">
        <v>128.30000000000001</v>
      </c>
      <c r="BB52" s="222">
        <v>0.69999999999998863</v>
      </c>
      <c r="BC52" s="223">
        <v>3</v>
      </c>
      <c r="BD52" s="220">
        <v>28</v>
      </c>
      <c r="BE52" s="221">
        <v>27.4</v>
      </c>
      <c r="BF52" s="221">
        <v>0.60000000000000142</v>
      </c>
      <c r="BG52" s="224">
        <v>7</v>
      </c>
    </row>
    <row r="53" spans="1:59" ht="21">
      <c r="A53" s="38"/>
      <c r="B53" s="59" ph="1"/>
      <c r="C53" s="39"/>
      <c r="D53" s="4"/>
      <c r="E53" s="133" t="str">
        <f t="shared" si="29"/>
        <v/>
      </c>
      <c r="F53" s="4"/>
      <c r="G53" s="133" t="str">
        <f t="shared" si="30"/>
        <v/>
      </c>
      <c r="H53" s="4"/>
      <c r="I53" s="133" t="str">
        <f t="shared" si="31"/>
        <v/>
      </c>
      <c r="J53" s="4"/>
      <c r="K53" s="133" t="str">
        <f t="shared" si="32"/>
        <v/>
      </c>
      <c r="L53" s="134" t="str">
        <f t="shared" si="33"/>
        <v/>
      </c>
      <c r="M53" s="134" t="str">
        <f t="shared" si="34"/>
        <v/>
      </c>
      <c r="N53" s="4"/>
      <c r="O53" s="133" t="str">
        <f t="shared" si="35"/>
        <v/>
      </c>
      <c r="P53" s="134" t="str">
        <f t="shared" si="36"/>
        <v/>
      </c>
      <c r="Q53" s="134" t="str">
        <f t="shared" si="37"/>
        <v/>
      </c>
      <c r="R53" s="4"/>
      <c r="S53" s="133" t="str">
        <f t="shared" si="38"/>
        <v/>
      </c>
      <c r="T53" s="134" t="str">
        <f t="shared" si="39"/>
        <v/>
      </c>
      <c r="U53" s="134" t="str">
        <f t="shared" si="40"/>
        <v/>
      </c>
      <c r="V53" s="4"/>
      <c r="W53" s="133" t="str">
        <f t="shared" si="41"/>
        <v/>
      </c>
      <c r="X53" s="134" t="str">
        <f t="shared" si="42"/>
        <v/>
      </c>
      <c r="Y53" s="134" t="str">
        <f t="shared" si="43"/>
        <v/>
      </c>
      <c r="Z53" s="4"/>
      <c r="AA53" s="133" t="str">
        <f t="shared" si="44"/>
        <v/>
      </c>
      <c r="AB53" s="134" t="str">
        <f t="shared" si="45"/>
        <v/>
      </c>
      <c r="AC53" s="134" t="str">
        <f t="shared" si="46"/>
        <v/>
      </c>
      <c r="AD53" s="4"/>
      <c r="AE53" s="133" t="str">
        <f t="shared" si="47"/>
        <v/>
      </c>
      <c r="AF53" s="134" t="str">
        <f t="shared" si="48"/>
        <v/>
      </c>
      <c r="AG53" s="134" t="str">
        <f t="shared" si="49"/>
        <v/>
      </c>
      <c r="AH53" s="4"/>
      <c r="AI53" s="133" t="str">
        <f t="shared" si="50"/>
        <v/>
      </c>
      <c r="AJ53" s="134" t="str">
        <f t="shared" si="51"/>
        <v/>
      </c>
      <c r="AK53" s="134" t="str">
        <f t="shared" si="52"/>
        <v/>
      </c>
      <c r="AL53" s="4"/>
      <c r="AM53" s="133" t="str">
        <f t="shared" si="53"/>
        <v/>
      </c>
      <c r="AN53" s="134" t="str">
        <f t="shared" si="54"/>
        <v/>
      </c>
      <c r="AO53" s="134" t="str">
        <f t="shared" si="55"/>
        <v/>
      </c>
      <c r="AP53" s="135">
        <f t="shared" si="56"/>
        <v>0</v>
      </c>
      <c r="AQ53" s="137" t="str">
        <f t="shared" si="57"/>
        <v/>
      </c>
      <c r="AR53" s="137"/>
      <c r="AV53" s="301"/>
      <c r="AW53" s="304"/>
      <c r="AX53" s="218" t="s">
        <v>133</v>
      </c>
      <c r="AY53" s="219" t="s">
        <v>134</v>
      </c>
      <c r="AZ53" s="220">
        <v>134.9</v>
      </c>
      <c r="BA53" s="221">
        <v>134</v>
      </c>
      <c r="BB53" s="222">
        <v>0.90000000000000568</v>
      </c>
      <c r="BC53" s="223">
        <v>2</v>
      </c>
      <c r="BD53" s="220">
        <v>32.700000000000003</v>
      </c>
      <c r="BE53" s="221">
        <v>31.2</v>
      </c>
      <c r="BF53" s="221">
        <v>1.5000000000000036</v>
      </c>
      <c r="BG53" s="224">
        <v>2</v>
      </c>
    </row>
    <row r="54" spans="1:59" ht="21">
      <c r="A54" s="38"/>
      <c r="B54" s="59" ph="1"/>
      <c r="C54" s="39"/>
      <c r="D54" s="4"/>
      <c r="E54" s="133" t="str">
        <f t="shared" si="29"/>
        <v/>
      </c>
      <c r="F54" s="4"/>
      <c r="G54" s="133" t="str">
        <f t="shared" si="30"/>
        <v/>
      </c>
      <c r="H54" s="4"/>
      <c r="I54" s="133" t="str">
        <f t="shared" si="31"/>
        <v/>
      </c>
      <c r="J54" s="4"/>
      <c r="K54" s="133" t="str">
        <f t="shared" si="32"/>
        <v/>
      </c>
      <c r="L54" s="134" t="str">
        <f t="shared" si="33"/>
        <v/>
      </c>
      <c r="M54" s="134" t="str">
        <f t="shared" si="34"/>
        <v/>
      </c>
      <c r="N54" s="4"/>
      <c r="O54" s="133" t="str">
        <f t="shared" si="35"/>
        <v/>
      </c>
      <c r="P54" s="134" t="str">
        <f t="shared" si="36"/>
        <v/>
      </c>
      <c r="Q54" s="134" t="str">
        <f t="shared" si="37"/>
        <v/>
      </c>
      <c r="R54" s="4"/>
      <c r="S54" s="133" t="str">
        <f t="shared" si="38"/>
        <v/>
      </c>
      <c r="T54" s="134" t="str">
        <f t="shared" si="39"/>
        <v/>
      </c>
      <c r="U54" s="134" t="str">
        <f t="shared" si="40"/>
        <v/>
      </c>
      <c r="V54" s="4"/>
      <c r="W54" s="133" t="str">
        <f t="shared" si="41"/>
        <v/>
      </c>
      <c r="X54" s="134" t="str">
        <f t="shared" si="42"/>
        <v/>
      </c>
      <c r="Y54" s="134" t="str">
        <f t="shared" si="43"/>
        <v/>
      </c>
      <c r="Z54" s="4"/>
      <c r="AA54" s="133" t="str">
        <f t="shared" si="44"/>
        <v/>
      </c>
      <c r="AB54" s="134" t="str">
        <f t="shared" si="45"/>
        <v/>
      </c>
      <c r="AC54" s="134" t="str">
        <f t="shared" si="46"/>
        <v/>
      </c>
      <c r="AD54" s="4"/>
      <c r="AE54" s="133" t="str">
        <f t="shared" si="47"/>
        <v/>
      </c>
      <c r="AF54" s="134" t="str">
        <f t="shared" si="48"/>
        <v/>
      </c>
      <c r="AG54" s="134" t="str">
        <f t="shared" si="49"/>
        <v/>
      </c>
      <c r="AH54" s="4"/>
      <c r="AI54" s="133" t="str">
        <f t="shared" si="50"/>
        <v/>
      </c>
      <c r="AJ54" s="134" t="str">
        <f t="shared" si="51"/>
        <v/>
      </c>
      <c r="AK54" s="134" t="str">
        <f t="shared" si="52"/>
        <v/>
      </c>
      <c r="AL54" s="4"/>
      <c r="AM54" s="133" t="str">
        <f t="shared" si="53"/>
        <v/>
      </c>
      <c r="AN54" s="134" t="str">
        <f t="shared" si="54"/>
        <v/>
      </c>
      <c r="AO54" s="134" t="str">
        <f t="shared" si="55"/>
        <v/>
      </c>
      <c r="AP54" s="135">
        <f t="shared" si="56"/>
        <v>0</v>
      </c>
      <c r="AQ54" s="137" t="str">
        <f t="shared" si="57"/>
        <v/>
      </c>
      <c r="AR54" s="137"/>
      <c r="AV54" s="301"/>
      <c r="AW54" s="304"/>
      <c r="AX54" s="218" t="s">
        <v>135</v>
      </c>
      <c r="AY54" s="219" t="s">
        <v>136</v>
      </c>
      <c r="AZ54" s="220">
        <v>140.19999999999999</v>
      </c>
      <c r="BA54" s="221">
        <v>139.5</v>
      </c>
      <c r="BB54" s="222">
        <v>0.69999999999998863</v>
      </c>
      <c r="BC54" s="223">
        <v>4</v>
      </c>
      <c r="BD54" s="220">
        <v>36.6</v>
      </c>
      <c r="BE54" s="221">
        <v>35.1</v>
      </c>
      <c r="BF54" s="221">
        <v>1.5</v>
      </c>
      <c r="BG54" s="224">
        <v>4</v>
      </c>
    </row>
    <row r="55" spans="1:59" ht="21.75" thickBot="1">
      <c r="A55" s="38"/>
      <c r="B55" s="58" ph="1"/>
      <c r="C55" s="39"/>
      <c r="D55" s="4"/>
      <c r="E55" s="133" t="str">
        <f t="shared" si="29"/>
        <v/>
      </c>
      <c r="F55" s="4"/>
      <c r="G55" s="133" t="str">
        <f t="shared" si="30"/>
        <v/>
      </c>
      <c r="H55" s="4"/>
      <c r="I55" s="133" t="str">
        <f t="shared" si="31"/>
        <v/>
      </c>
      <c r="J55" s="4"/>
      <c r="K55" s="133" t="str">
        <f t="shared" si="32"/>
        <v/>
      </c>
      <c r="L55" s="134" t="str">
        <f t="shared" si="33"/>
        <v/>
      </c>
      <c r="M55" s="134" t="str">
        <f t="shared" si="34"/>
        <v/>
      </c>
      <c r="N55" s="4"/>
      <c r="O55" s="133" t="str">
        <f t="shared" si="35"/>
        <v/>
      </c>
      <c r="P55" s="134" t="str">
        <f t="shared" si="36"/>
        <v/>
      </c>
      <c r="Q55" s="134" t="str">
        <f t="shared" si="37"/>
        <v/>
      </c>
      <c r="R55" s="4"/>
      <c r="S55" s="133" t="str">
        <f t="shared" si="38"/>
        <v/>
      </c>
      <c r="T55" s="134" t="str">
        <f t="shared" si="39"/>
        <v/>
      </c>
      <c r="U55" s="134" t="str">
        <f t="shared" si="40"/>
        <v/>
      </c>
      <c r="V55" s="4"/>
      <c r="W55" s="133" t="str">
        <f t="shared" si="41"/>
        <v/>
      </c>
      <c r="X55" s="134" t="str">
        <f t="shared" si="42"/>
        <v/>
      </c>
      <c r="Y55" s="134" t="str">
        <f t="shared" si="43"/>
        <v/>
      </c>
      <c r="Z55" s="4"/>
      <c r="AA55" s="133" t="str">
        <f t="shared" si="44"/>
        <v/>
      </c>
      <c r="AB55" s="134" t="str">
        <f t="shared" si="45"/>
        <v/>
      </c>
      <c r="AC55" s="134" t="str">
        <f t="shared" si="46"/>
        <v/>
      </c>
      <c r="AD55" s="4"/>
      <c r="AE55" s="133" t="str">
        <f t="shared" si="47"/>
        <v/>
      </c>
      <c r="AF55" s="134" t="str">
        <f t="shared" si="48"/>
        <v/>
      </c>
      <c r="AG55" s="134" t="str">
        <f t="shared" si="49"/>
        <v/>
      </c>
      <c r="AH55" s="4"/>
      <c r="AI55" s="133" t="str">
        <f t="shared" si="50"/>
        <v/>
      </c>
      <c r="AJ55" s="134" t="str">
        <f t="shared" si="51"/>
        <v/>
      </c>
      <c r="AK55" s="134" t="str">
        <f t="shared" si="52"/>
        <v/>
      </c>
      <c r="AL55" s="4"/>
      <c r="AM55" s="133" t="str">
        <f t="shared" si="53"/>
        <v/>
      </c>
      <c r="AN55" s="134" t="str">
        <f t="shared" si="54"/>
        <v/>
      </c>
      <c r="AO55" s="134" t="str">
        <f t="shared" si="55"/>
        <v/>
      </c>
      <c r="AP55" s="135">
        <f t="shared" si="56"/>
        <v>0</v>
      </c>
      <c r="AQ55" s="137" t="str">
        <f t="shared" si="57"/>
        <v/>
      </c>
      <c r="AR55" s="137"/>
      <c r="AV55" s="301"/>
      <c r="AW55" s="305"/>
      <c r="AX55" s="225" t="s">
        <v>137</v>
      </c>
      <c r="AY55" s="226" t="s">
        <v>138</v>
      </c>
      <c r="AZ55" s="227">
        <v>147.1</v>
      </c>
      <c r="BA55" s="228">
        <v>146.1</v>
      </c>
      <c r="BB55" s="229">
        <v>1</v>
      </c>
      <c r="BC55" s="230">
        <v>4</v>
      </c>
      <c r="BD55" s="227">
        <v>41.5</v>
      </c>
      <c r="BE55" s="228">
        <v>39.6</v>
      </c>
      <c r="BF55" s="228">
        <v>1.8999999999999986</v>
      </c>
      <c r="BG55" s="231">
        <v>4</v>
      </c>
    </row>
    <row r="56" spans="1:59" ht="21">
      <c r="A56" s="38"/>
      <c r="B56" s="59" ph="1"/>
      <c r="C56" s="39"/>
      <c r="D56" s="4"/>
      <c r="E56" s="133" t="str">
        <f t="shared" si="29"/>
        <v/>
      </c>
      <c r="F56" s="4"/>
      <c r="G56" s="133" t="str">
        <f t="shared" si="30"/>
        <v/>
      </c>
      <c r="H56" s="4"/>
      <c r="I56" s="133" t="str">
        <f t="shared" si="31"/>
        <v/>
      </c>
      <c r="J56" s="4"/>
      <c r="K56" s="133" t="str">
        <f t="shared" si="32"/>
        <v/>
      </c>
      <c r="L56" s="134" t="str">
        <f t="shared" si="33"/>
        <v/>
      </c>
      <c r="M56" s="134" t="str">
        <f t="shared" si="34"/>
        <v/>
      </c>
      <c r="N56" s="4"/>
      <c r="O56" s="133" t="str">
        <f t="shared" si="35"/>
        <v/>
      </c>
      <c r="P56" s="134" t="str">
        <f t="shared" si="36"/>
        <v/>
      </c>
      <c r="Q56" s="134" t="str">
        <f t="shared" si="37"/>
        <v/>
      </c>
      <c r="R56" s="4"/>
      <c r="S56" s="133" t="str">
        <f t="shared" si="38"/>
        <v/>
      </c>
      <c r="T56" s="134" t="str">
        <f t="shared" si="39"/>
        <v/>
      </c>
      <c r="U56" s="134" t="str">
        <f t="shared" si="40"/>
        <v/>
      </c>
      <c r="V56" s="4"/>
      <c r="W56" s="133" t="str">
        <f t="shared" si="41"/>
        <v/>
      </c>
      <c r="X56" s="134" t="str">
        <f t="shared" si="42"/>
        <v/>
      </c>
      <c r="Y56" s="134" t="str">
        <f t="shared" si="43"/>
        <v/>
      </c>
      <c r="Z56" s="4"/>
      <c r="AA56" s="133" t="str">
        <f t="shared" si="44"/>
        <v/>
      </c>
      <c r="AB56" s="134" t="str">
        <f t="shared" si="45"/>
        <v/>
      </c>
      <c r="AC56" s="134" t="str">
        <f t="shared" si="46"/>
        <v/>
      </c>
      <c r="AD56" s="4"/>
      <c r="AE56" s="133" t="str">
        <f t="shared" si="47"/>
        <v/>
      </c>
      <c r="AF56" s="134" t="str">
        <f t="shared" si="48"/>
        <v/>
      </c>
      <c r="AG56" s="134" t="str">
        <f t="shared" si="49"/>
        <v/>
      </c>
      <c r="AH56" s="4"/>
      <c r="AI56" s="133" t="str">
        <f t="shared" si="50"/>
        <v/>
      </c>
      <c r="AJ56" s="134" t="str">
        <f t="shared" si="51"/>
        <v/>
      </c>
      <c r="AK56" s="134" t="str">
        <f t="shared" si="52"/>
        <v/>
      </c>
      <c r="AL56" s="4"/>
      <c r="AM56" s="133" t="str">
        <f t="shared" si="53"/>
        <v/>
      </c>
      <c r="AN56" s="134" t="str">
        <f t="shared" si="54"/>
        <v/>
      </c>
      <c r="AO56" s="134" t="str">
        <f t="shared" si="55"/>
        <v/>
      </c>
      <c r="AP56" s="135">
        <f t="shared" si="56"/>
        <v>0</v>
      </c>
      <c r="AQ56" s="137" t="str">
        <f t="shared" si="57"/>
        <v/>
      </c>
      <c r="AR56" s="137"/>
      <c r="AV56" s="301"/>
      <c r="AW56" s="303" t="s">
        <v>139</v>
      </c>
      <c r="AX56" s="211" t="s">
        <v>127</v>
      </c>
      <c r="AY56" s="212" t="s">
        <v>140</v>
      </c>
      <c r="AZ56" s="213">
        <v>154.5</v>
      </c>
      <c r="BA56" s="214">
        <v>153.80000000000001</v>
      </c>
      <c r="BB56" s="214">
        <v>0.69999999999998863</v>
      </c>
      <c r="BC56" s="216">
        <v>6</v>
      </c>
      <c r="BD56" s="213">
        <v>46.9</v>
      </c>
      <c r="BE56" s="214">
        <v>45.2</v>
      </c>
      <c r="BF56" s="214">
        <v>1.6999999999999957</v>
      </c>
      <c r="BG56" s="217">
        <v>6</v>
      </c>
    </row>
    <row r="57" spans="1:59" ht="21">
      <c r="A57" s="38"/>
      <c r="B57" s="60" ph="1"/>
      <c r="C57" s="39"/>
      <c r="D57" s="4"/>
      <c r="E57" s="133" t="str">
        <f t="shared" si="29"/>
        <v/>
      </c>
      <c r="F57" s="4"/>
      <c r="G57" s="133" t="str">
        <f t="shared" si="30"/>
        <v/>
      </c>
      <c r="H57" s="4"/>
      <c r="I57" s="133" t="str">
        <f t="shared" si="31"/>
        <v/>
      </c>
      <c r="J57" s="4"/>
      <c r="K57" s="133" t="str">
        <f t="shared" si="32"/>
        <v/>
      </c>
      <c r="L57" s="134" t="str">
        <f t="shared" si="33"/>
        <v/>
      </c>
      <c r="M57" s="134" t="str">
        <f t="shared" si="34"/>
        <v/>
      </c>
      <c r="N57" s="4"/>
      <c r="O57" s="133" t="str">
        <f t="shared" si="35"/>
        <v/>
      </c>
      <c r="P57" s="134" t="str">
        <f t="shared" si="36"/>
        <v/>
      </c>
      <c r="Q57" s="134" t="str">
        <f t="shared" si="37"/>
        <v/>
      </c>
      <c r="R57" s="4"/>
      <c r="S57" s="133" t="str">
        <f t="shared" si="38"/>
        <v/>
      </c>
      <c r="T57" s="134" t="str">
        <f t="shared" si="39"/>
        <v/>
      </c>
      <c r="U57" s="134" t="str">
        <f t="shared" si="40"/>
        <v/>
      </c>
      <c r="V57" s="4"/>
      <c r="W57" s="133" t="str">
        <f t="shared" si="41"/>
        <v/>
      </c>
      <c r="X57" s="134" t="str">
        <f t="shared" si="42"/>
        <v/>
      </c>
      <c r="Y57" s="134" t="str">
        <f t="shared" si="43"/>
        <v/>
      </c>
      <c r="Z57" s="4"/>
      <c r="AA57" s="133" t="str">
        <f t="shared" si="44"/>
        <v/>
      </c>
      <c r="AB57" s="134" t="str">
        <f t="shared" si="45"/>
        <v/>
      </c>
      <c r="AC57" s="134" t="str">
        <f t="shared" si="46"/>
        <v/>
      </c>
      <c r="AD57" s="4"/>
      <c r="AE57" s="133" t="str">
        <f t="shared" si="47"/>
        <v/>
      </c>
      <c r="AF57" s="134" t="str">
        <f t="shared" si="48"/>
        <v/>
      </c>
      <c r="AG57" s="134" t="str">
        <f t="shared" si="49"/>
        <v/>
      </c>
      <c r="AH57" s="4"/>
      <c r="AI57" s="133" t="str">
        <f t="shared" si="50"/>
        <v/>
      </c>
      <c r="AJ57" s="134" t="str">
        <f t="shared" si="51"/>
        <v/>
      </c>
      <c r="AK57" s="134" t="str">
        <f t="shared" si="52"/>
        <v/>
      </c>
      <c r="AL57" s="4"/>
      <c r="AM57" s="133" t="str">
        <f t="shared" si="53"/>
        <v/>
      </c>
      <c r="AN57" s="134" t="str">
        <f t="shared" si="54"/>
        <v/>
      </c>
      <c r="AO57" s="134" t="str">
        <f t="shared" si="55"/>
        <v/>
      </c>
      <c r="AP57" s="135">
        <f t="shared" si="56"/>
        <v>0</v>
      </c>
      <c r="AQ57" s="137" t="str">
        <f t="shared" si="57"/>
        <v/>
      </c>
      <c r="AR57" s="137"/>
      <c r="AV57" s="301"/>
      <c r="AW57" s="304"/>
      <c r="AX57" s="218" t="s">
        <v>129</v>
      </c>
      <c r="AY57" s="219" t="s">
        <v>141</v>
      </c>
      <c r="AZ57" s="220">
        <v>161.69999999999999</v>
      </c>
      <c r="BA57" s="221">
        <v>161.1</v>
      </c>
      <c r="BB57" s="221">
        <v>0.59999999999999432</v>
      </c>
      <c r="BC57" s="223">
        <v>8</v>
      </c>
      <c r="BD57" s="220">
        <v>51.9</v>
      </c>
      <c r="BE57" s="221">
        <v>50.4</v>
      </c>
      <c r="BF57" s="221">
        <v>1.5</v>
      </c>
      <c r="BG57" s="224">
        <v>4</v>
      </c>
    </row>
    <row r="58" spans="1:59" ht="21.75" thickBot="1">
      <c r="A58" s="38"/>
      <c r="B58" s="60" ph="1"/>
      <c r="C58" s="39"/>
      <c r="D58" s="4"/>
      <c r="E58" s="133" t="str">
        <f t="shared" si="29"/>
        <v/>
      </c>
      <c r="F58" s="4"/>
      <c r="G58" s="133" t="str">
        <f t="shared" si="30"/>
        <v/>
      </c>
      <c r="H58" s="4"/>
      <c r="I58" s="133" t="str">
        <f t="shared" si="31"/>
        <v/>
      </c>
      <c r="J58" s="4"/>
      <c r="K58" s="133" t="str">
        <f t="shared" si="32"/>
        <v/>
      </c>
      <c r="L58" s="134" t="str">
        <f t="shared" si="33"/>
        <v/>
      </c>
      <c r="M58" s="134" t="str">
        <f t="shared" si="34"/>
        <v/>
      </c>
      <c r="N58" s="4"/>
      <c r="O58" s="133" t="str">
        <f t="shared" si="35"/>
        <v/>
      </c>
      <c r="P58" s="134" t="str">
        <f t="shared" si="36"/>
        <v/>
      </c>
      <c r="Q58" s="134" t="str">
        <f t="shared" si="37"/>
        <v/>
      </c>
      <c r="R58" s="4"/>
      <c r="S58" s="133" t="str">
        <f t="shared" si="38"/>
        <v/>
      </c>
      <c r="T58" s="134" t="str">
        <f t="shared" si="39"/>
        <v/>
      </c>
      <c r="U58" s="134" t="str">
        <f t="shared" si="40"/>
        <v/>
      </c>
      <c r="V58" s="4"/>
      <c r="W58" s="133" t="str">
        <f t="shared" si="41"/>
        <v/>
      </c>
      <c r="X58" s="134" t="str">
        <f t="shared" si="42"/>
        <v/>
      </c>
      <c r="Y58" s="134" t="str">
        <f t="shared" si="43"/>
        <v/>
      </c>
      <c r="Z58" s="4"/>
      <c r="AA58" s="133" t="str">
        <f t="shared" si="44"/>
        <v/>
      </c>
      <c r="AB58" s="134" t="str">
        <f t="shared" si="45"/>
        <v/>
      </c>
      <c r="AC58" s="134" t="str">
        <f t="shared" si="46"/>
        <v/>
      </c>
      <c r="AD58" s="4"/>
      <c r="AE58" s="133" t="str">
        <f t="shared" si="47"/>
        <v/>
      </c>
      <c r="AF58" s="134" t="str">
        <f t="shared" si="48"/>
        <v/>
      </c>
      <c r="AG58" s="134" t="str">
        <f t="shared" si="49"/>
        <v/>
      </c>
      <c r="AH58" s="4"/>
      <c r="AI58" s="133" t="str">
        <f t="shared" si="50"/>
        <v/>
      </c>
      <c r="AJ58" s="134" t="str">
        <f t="shared" si="51"/>
        <v/>
      </c>
      <c r="AK58" s="134" t="str">
        <f t="shared" si="52"/>
        <v/>
      </c>
      <c r="AL58" s="4"/>
      <c r="AM58" s="133" t="str">
        <f t="shared" si="53"/>
        <v/>
      </c>
      <c r="AN58" s="134" t="str">
        <f t="shared" si="54"/>
        <v/>
      </c>
      <c r="AO58" s="134" t="str">
        <f t="shared" si="55"/>
        <v/>
      </c>
      <c r="AP58" s="135">
        <f t="shared" si="56"/>
        <v>0</v>
      </c>
      <c r="AQ58" s="137" t="str">
        <f t="shared" si="57"/>
        <v/>
      </c>
      <c r="AR58" s="137"/>
      <c r="AV58" s="301"/>
      <c r="AW58" s="305"/>
      <c r="AX58" s="225" t="s">
        <v>131</v>
      </c>
      <c r="AY58" s="226" t="s">
        <v>142</v>
      </c>
      <c r="AZ58" s="227">
        <v>166.5</v>
      </c>
      <c r="BA58" s="228">
        <v>166.1</v>
      </c>
      <c r="BB58" s="232">
        <v>0.40000000000000568</v>
      </c>
      <c r="BC58" s="230">
        <v>11</v>
      </c>
      <c r="BD58" s="227">
        <v>56.6</v>
      </c>
      <c r="BE58" s="228">
        <v>55</v>
      </c>
      <c r="BF58" s="228">
        <v>1.6000000000000014</v>
      </c>
      <c r="BG58" s="231">
        <v>3</v>
      </c>
    </row>
    <row r="59" spans="1:59" ht="21">
      <c r="A59" s="38"/>
      <c r="B59" s="61" ph="1"/>
      <c r="C59" s="39"/>
      <c r="D59" s="4"/>
      <c r="E59" s="133" t="str">
        <f t="shared" si="29"/>
        <v/>
      </c>
      <c r="F59" s="4"/>
      <c r="G59" s="133" t="str">
        <f t="shared" si="30"/>
        <v/>
      </c>
      <c r="H59" s="4"/>
      <c r="I59" s="133" t="str">
        <f t="shared" si="31"/>
        <v/>
      </c>
      <c r="J59" s="4"/>
      <c r="K59" s="133" t="str">
        <f t="shared" si="32"/>
        <v/>
      </c>
      <c r="L59" s="134" t="str">
        <f t="shared" si="33"/>
        <v/>
      </c>
      <c r="M59" s="134" t="str">
        <f t="shared" si="34"/>
        <v/>
      </c>
      <c r="N59" s="4"/>
      <c r="O59" s="133" t="str">
        <f t="shared" si="35"/>
        <v/>
      </c>
      <c r="P59" s="134" t="str">
        <f t="shared" si="36"/>
        <v/>
      </c>
      <c r="Q59" s="134" t="str">
        <f t="shared" si="37"/>
        <v/>
      </c>
      <c r="R59" s="4"/>
      <c r="S59" s="133" t="str">
        <f t="shared" si="38"/>
        <v/>
      </c>
      <c r="T59" s="134" t="str">
        <f t="shared" si="39"/>
        <v/>
      </c>
      <c r="U59" s="134" t="str">
        <f t="shared" si="40"/>
        <v/>
      </c>
      <c r="V59" s="4"/>
      <c r="W59" s="133" t="str">
        <f t="shared" si="41"/>
        <v/>
      </c>
      <c r="X59" s="134" t="str">
        <f t="shared" si="42"/>
        <v/>
      </c>
      <c r="Y59" s="134" t="str">
        <f t="shared" si="43"/>
        <v/>
      </c>
      <c r="Z59" s="4"/>
      <c r="AA59" s="133" t="str">
        <f t="shared" si="44"/>
        <v/>
      </c>
      <c r="AB59" s="134" t="str">
        <f t="shared" si="45"/>
        <v/>
      </c>
      <c r="AC59" s="134" t="str">
        <f t="shared" si="46"/>
        <v/>
      </c>
      <c r="AD59" s="4"/>
      <c r="AE59" s="133" t="str">
        <f t="shared" si="47"/>
        <v/>
      </c>
      <c r="AF59" s="134" t="str">
        <f t="shared" si="48"/>
        <v/>
      </c>
      <c r="AG59" s="134" t="str">
        <f t="shared" si="49"/>
        <v/>
      </c>
      <c r="AH59" s="4"/>
      <c r="AI59" s="133" t="str">
        <f t="shared" si="50"/>
        <v/>
      </c>
      <c r="AJ59" s="134" t="str">
        <f t="shared" si="51"/>
        <v/>
      </c>
      <c r="AK59" s="134" t="str">
        <f t="shared" si="52"/>
        <v/>
      </c>
      <c r="AL59" s="4"/>
      <c r="AM59" s="133" t="str">
        <f t="shared" si="53"/>
        <v/>
      </c>
      <c r="AN59" s="134" t="str">
        <f t="shared" si="54"/>
        <v/>
      </c>
      <c r="AO59" s="134" t="str">
        <f t="shared" si="55"/>
        <v/>
      </c>
      <c r="AP59" s="135">
        <f t="shared" si="56"/>
        <v>0</v>
      </c>
      <c r="AQ59" s="137" t="str">
        <f t="shared" si="57"/>
        <v/>
      </c>
      <c r="AR59" s="137"/>
      <c r="AV59" s="301"/>
      <c r="AW59" s="303" t="s">
        <v>143</v>
      </c>
      <c r="AX59" s="211" t="s">
        <v>127</v>
      </c>
      <c r="AY59" s="212" t="s">
        <v>144</v>
      </c>
      <c r="AZ59" s="213">
        <v>169.1</v>
      </c>
      <c r="BA59" s="214">
        <v>168.6</v>
      </c>
      <c r="BB59" s="214">
        <v>0.5</v>
      </c>
      <c r="BC59" s="216">
        <v>7</v>
      </c>
      <c r="BD59" s="213">
        <v>61.6</v>
      </c>
      <c r="BE59" s="214">
        <v>59.1</v>
      </c>
      <c r="BF59" s="214">
        <v>2.5</v>
      </c>
      <c r="BG59" s="217">
        <v>2</v>
      </c>
    </row>
    <row r="60" spans="1:59" ht="21">
      <c r="A60" s="38"/>
      <c r="B60" s="61" ph="1"/>
      <c r="C60" s="39"/>
      <c r="D60" s="4"/>
      <c r="E60" s="133" t="str">
        <f t="shared" si="29"/>
        <v/>
      </c>
      <c r="F60" s="4"/>
      <c r="G60" s="133" t="str">
        <f t="shared" si="30"/>
        <v/>
      </c>
      <c r="H60" s="4"/>
      <c r="I60" s="133" t="str">
        <f t="shared" si="31"/>
        <v/>
      </c>
      <c r="J60" s="4"/>
      <c r="K60" s="133" t="str">
        <f t="shared" si="32"/>
        <v/>
      </c>
      <c r="L60" s="134" t="str">
        <f t="shared" si="33"/>
        <v/>
      </c>
      <c r="M60" s="134" t="str">
        <f t="shared" si="34"/>
        <v/>
      </c>
      <c r="N60" s="4"/>
      <c r="O60" s="133" t="str">
        <f t="shared" si="35"/>
        <v/>
      </c>
      <c r="P60" s="134" t="str">
        <f t="shared" si="36"/>
        <v/>
      </c>
      <c r="Q60" s="134" t="str">
        <f t="shared" si="37"/>
        <v/>
      </c>
      <c r="R60" s="4"/>
      <c r="S60" s="133" t="str">
        <f t="shared" si="38"/>
        <v/>
      </c>
      <c r="T60" s="134" t="str">
        <f t="shared" si="39"/>
        <v/>
      </c>
      <c r="U60" s="134" t="str">
        <f t="shared" si="40"/>
        <v/>
      </c>
      <c r="V60" s="4"/>
      <c r="W60" s="133" t="str">
        <f t="shared" si="41"/>
        <v/>
      </c>
      <c r="X60" s="134" t="str">
        <f t="shared" si="42"/>
        <v/>
      </c>
      <c r="Y60" s="134" t="str">
        <f t="shared" si="43"/>
        <v/>
      </c>
      <c r="Z60" s="4"/>
      <c r="AA60" s="133" t="str">
        <f t="shared" si="44"/>
        <v/>
      </c>
      <c r="AB60" s="134" t="str">
        <f t="shared" si="45"/>
        <v/>
      </c>
      <c r="AC60" s="134" t="str">
        <f t="shared" si="46"/>
        <v/>
      </c>
      <c r="AD60" s="4"/>
      <c r="AE60" s="133" t="str">
        <f t="shared" si="47"/>
        <v/>
      </c>
      <c r="AF60" s="134" t="str">
        <f t="shared" si="48"/>
        <v/>
      </c>
      <c r="AG60" s="134" t="str">
        <f t="shared" si="49"/>
        <v/>
      </c>
      <c r="AH60" s="4"/>
      <c r="AI60" s="133" t="str">
        <f t="shared" si="50"/>
        <v/>
      </c>
      <c r="AJ60" s="134" t="str">
        <f t="shared" si="51"/>
        <v/>
      </c>
      <c r="AK60" s="134" t="str">
        <f t="shared" si="52"/>
        <v/>
      </c>
      <c r="AL60" s="4"/>
      <c r="AM60" s="133" t="str">
        <f t="shared" si="53"/>
        <v/>
      </c>
      <c r="AN60" s="134" t="str">
        <f t="shared" si="54"/>
        <v/>
      </c>
      <c r="AO60" s="134" t="str">
        <f t="shared" si="55"/>
        <v/>
      </c>
      <c r="AP60" s="135">
        <f t="shared" si="56"/>
        <v>0</v>
      </c>
      <c r="AQ60" s="137" t="str">
        <f t="shared" si="57"/>
        <v/>
      </c>
      <c r="AR60" s="137"/>
      <c r="AV60" s="301"/>
      <c r="AW60" s="304"/>
      <c r="AX60" s="218" t="s">
        <v>129</v>
      </c>
      <c r="AY60" s="219" t="s">
        <v>145</v>
      </c>
      <c r="AZ60" s="220">
        <v>170.1</v>
      </c>
      <c r="BA60" s="221">
        <v>169.9</v>
      </c>
      <c r="BB60" s="221">
        <v>0.19999999999998863</v>
      </c>
      <c r="BC60" s="223">
        <v>16</v>
      </c>
      <c r="BD60" s="220">
        <v>61.6</v>
      </c>
      <c r="BE60" s="221">
        <v>60.3</v>
      </c>
      <c r="BF60" s="221">
        <v>1.3000000000000043</v>
      </c>
      <c r="BG60" s="224">
        <v>9</v>
      </c>
    </row>
    <row r="61" spans="1:59" ht="21.75" thickBot="1">
      <c r="A61" s="38"/>
      <c r="B61" s="58" ph="1"/>
      <c r="C61" s="39"/>
      <c r="D61" s="4"/>
      <c r="E61" s="133" t="str">
        <f t="shared" si="29"/>
        <v/>
      </c>
      <c r="F61" s="4"/>
      <c r="G61" s="133" t="str">
        <f t="shared" si="30"/>
        <v/>
      </c>
      <c r="H61" s="4"/>
      <c r="I61" s="133" t="str">
        <f t="shared" si="31"/>
        <v/>
      </c>
      <c r="J61" s="4"/>
      <c r="K61" s="133" t="str">
        <f t="shared" si="32"/>
        <v/>
      </c>
      <c r="L61" s="134" t="str">
        <f t="shared" si="33"/>
        <v/>
      </c>
      <c r="M61" s="134" t="str">
        <f t="shared" si="34"/>
        <v/>
      </c>
      <c r="N61" s="4"/>
      <c r="O61" s="133" t="str">
        <f t="shared" si="35"/>
        <v/>
      </c>
      <c r="P61" s="134" t="str">
        <f t="shared" si="36"/>
        <v/>
      </c>
      <c r="Q61" s="134" t="str">
        <f t="shared" si="37"/>
        <v/>
      </c>
      <c r="R61" s="4"/>
      <c r="S61" s="133" t="str">
        <f t="shared" si="38"/>
        <v/>
      </c>
      <c r="T61" s="134" t="str">
        <f t="shared" si="39"/>
        <v/>
      </c>
      <c r="U61" s="134" t="str">
        <f t="shared" si="40"/>
        <v/>
      </c>
      <c r="V61" s="4"/>
      <c r="W61" s="133" t="str">
        <f t="shared" si="41"/>
        <v/>
      </c>
      <c r="X61" s="134" t="str">
        <f t="shared" si="42"/>
        <v/>
      </c>
      <c r="Y61" s="134" t="str">
        <f t="shared" si="43"/>
        <v/>
      </c>
      <c r="Z61" s="4"/>
      <c r="AA61" s="133" t="str">
        <f t="shared" si="44"/>
        <v/>
      </c>
      <c r="AB61" s="134" t="str">
        <f t="shared" si="45"/>
        <v/>
      </c>
      <c r="AC61" s="134" t="str">
        <f t="shared" si="46"/>
        <v/>
      </c>
      <c r="AD61" s="4"/>
      <c r="AE61" s="133" t="str">
        <f t="shared" si="47"/>
        <v/>
      </c>
      <c r="AF61" s="134" t="str">
        <f t="shared" si="48"/>
        <v/>
      </c>
      <c r="AG61" s="134" t="str">
        <f t="shared" si="49"/>
        <v/>
      </c>
      <c r="AH61" s="4"/>
      <c r="AI61" s="133" t="str">
        <f t="shared" si="50"/>
        <v/>
      </c>
      <c r="AJ61" s="134" t="str">
        <f t="shared" si="51"/>
        <v/>
      </c>
      <c r="AK61" s="134" t="str">
        <f t="shared" si="52"/>
        <v/>
      </c>
      <c r="AL61" s="4"/>
      <c r="AM61" s="133" t="str">
        <f t="shared" si="53"/>
        <v/>
      </c>
      <c r="AN61" s="134" t="str">
        <f t="shared" si="54"/>
        <v/>
      </c>
      <c r="AO61" s="134" t="str">
        <f t="shared" si="55"/>
        <v/>
      </c>
      <c r="AP61" s="135">
        <f t="shared" si="56"/>
        <v>0</v>
      </c>
      <c r="AQ61" s="137" t="str">
        <f t="shared" si="57"/>
        <v/>
      </c>
      <c r="AR61" s="137"/>
      <c r="AV61" s="302"/>
      <c r="AW61" s="305"/>
      <c r="AX61" s="225" t="s">
        <v>131</v>
      </c>
      <c r="AY61" s="226" t="s">
        <v>146</v>
      </c>
      <c r="AZ61" s="227">
        <v>170.4</v>
      </c>
      <c r="BA61" s="228">
        <v>170.6</v>
      </c>
      <c r="BB61" s="232">
        <v>-0.19999999999998863</v>
      </c>
      <c r="BC61" s="230">
        <v>28</v>
      </c>
      <c r="BD61" s="227">
        <v>62.9</v>
      </c>
      <c r="BE61" s="228">
        <v>62.2</v>
      </c>
      <c r="BF61" s="228">
        <v>0.69999999999999574</v>
      </c>
      <c r="BG61" s="231">
        <v>11</v>
      </c>
    </row>
    <row r="62" spans="1:59" ht="21" customHeight="1">
      <c r="A62" s="38"/>
      <c r="B62" s="60" ph="1"/>
      <c r="C62" s="39"/>
      <c r="D62" s="4"/>
      <c r="E62" s="133" t="str">
        <f t="shared" si="29"/>
        <v/>
      </c>
      <c r="F62" s="4"/>
      <c r="G62" s="133" t="str">
        <f t="shared" si="30"/>
        <v/>
      </c>
      <c r="H62" s="4"/>
      <c r="I62" s="133" t="str">
        <f t="shared" si="31"/>
        <v/>
      </c>
      <c r="J62" s="4"/>
      <c r="K62" s="133" t="str">
        <f t="shared" si="32"/>
        <v/>
      </c>
      <c r="L62" s="134" t="str">
        <f t="shared" si="33"/>
        <v/>
      </c>
      <c r="M62" s="134" t="str">
        <f t="shared" si="34"/>
        <v/>
      </c>
      <c r="N62" s="4"/>
      <c r="O62" s="133" t="str">
        <f t="shared" si="35"/>
        <v/>
      </c>
      <c r="P62" s="134" t="str">
        <f t="shared" si="36"/>
        <v/>
      </c>
      <c r="Q62" s="134" t="str">
        <f t="shared" si="37"/>
        <v/>
      </c>
      <c r="R62" s="4"/>
      <c r="S62" s="133" t="str">
        <f t="shared" si="38"/>
        <v/>
      </c>
      <c r="T62" s="134" t="str">
        <f t="shared" si="39"/>
        <v/>
      </c>
      <c r="U62" s="134" t="str">
        <f t="shared" si="40"/>
        <v/>
      </c>
      <c r="V62" s="4"/>
      <c r="W62" s="133" t="str">
        <f t="shared" si="41"/>
        <v/>
      </c>
      <c r="X62" s="134" t="str">
        <f t="shared" si="42"/>
        <v/>
      </c>
      <c r="Y62" s="134" t="str">
        <f t="shared" si="43"/>
        <v/>
      </c>
      <c r="Z62" s="4"/>
      <c r="AA62" s="133" t="str">
        <f t="shared" si="44"/>
        <v/>
      </c>
      <c r="AB62" s="134" t="str">
        <f t="shared" si="45"/>
        <v/>
      </c>
      <c r="AC62" s="134" t="str">
        <f t="shared" si="46"/>
        <v/>
      </c>
      <c r="AD62" s="4"/>
      <c r="AE62" s="133" t="str">
        <f t="shared" si="47"/>
        <v/>
      </c>
      <c r="AF62" s="134" t="str">
        <f t="shared" si="48"/>
        <v/>
      </c>
      <c r="AG62" s="134" t="str">
        <f t="shared" si="49"/>
        <v/>
      </c>
      <c r="AH62" s="4"/>
      <c r="AI62" s="133" t="str">
        <f t="shared" si="50"/>
        <v/>
      </c>
      <c r="AJ62" s="134" t="str">
        <f t="shared" si="51"/>
        <v/>
      </c>
      <c r="AK62" s="134" t="str">
        <f t="shared" si="52"/>
        <v/>
      </c>
      <c r="AL62" s="4"/>
      <c r="AM62" s="133" t="str">
        <f t="shared" si="53"/>
        <v/>
      </c>
      <c r="AN62" s="134" t="str">
        <f t="shared" si="54"/>
        <v/>
      </c>
      <c r="AO62" s="134" t="str">
        <f t="shared" si="55"/>
        <v/>
      </c>
      <c r="AP62" s="135">
        <f t="shared" si="56"/>
        <v>0</v>
      </c>
      <c r="AQ62" s="137" t="str">
        <f t="shared" si="57"/>
        <v/>
      </c>
      <c r="AR62" s="137"/>
      <c r="AV62" s="300" t="s">
        <v>147</v>
      </c>
      <c r="AW62" s="303" t="s">
        <v>126</v>
      </c>
      <c r="AX62" s="211" t="s">
        <v>127</v>
      </c>
      <c r="AY62" s="212" t="s">
        <v>128</v>
      </c>
      <c r="AZ62" s="213">
        <v>116.1</v>
      </c>
      <c r="BA62" s="214">
        <v>115.6</v>
      </c>
      <c r="BB62" s="214">
        <v>0.5</v>
      </c>
      <c r="BC62" s="216">
        <v>7</v>
      </c>
      <c r="BD62" s="213">
        <v>21.2</v>
      </c>
      <c r="BE62" s="214">
        <v>21</v>
      </c>
      <c r="BF62" s="214">
        <v>0.19999999999999929</v>
      </c>
      <c r="BG62" s="217">
        <v>9</v>
      </c>
    </row>
    <row r="63" spans="1:59" ht="21">
      <c r="A63" s="38"/>
      <c r="B63" s="60" ph="1"/>
      <c r="C63" s="39"/>
      <c r="D63" s="4"/>
      <c r="E63" s="133" t="str">
        <f t="shared" si="29"/>
        <v/>
      </c>
      <c r="F63" s="4"/>
      <c r="G63" s="133" t="str">
        <f t="shared" si="30"/>
        <v/>
      </c>
      <c r="H63" s="4"/>
      <c r="I63" s="133" t="str">
        <f t="shared" si="31"/>
        <v/>
      </c>
      <c r="J63" s="4"/>
      <c r="K63" s="133" t="str">
        <f t="shared" si="32"/>
        <v/>
      </c>
      <c r="L63" s="134" t="str">
        <f t="shared" si="33"/>
        <v/>
      </c>
      <c r="M63" s="134" t="str">
        <f t="shared" si="34"/>
        <v/>
      </c>
      <c r="N63" s="4"/>
      <c r="O63" s="133" t="str">
        <f t="shared" si="35"/>
        <v/>
      </c>
      <c r="P63" s="134" t="str">
        <f t="shared" si="36"/>
        <v/>
      </c>
      <c r="Q63" s="134" t="str">
        <f t="shared" si="37"/>
        <v/>
      </c>
      <c r="R63" s="4"/>
      <c r="S63" s="133" t="str">
        <f t="shared" si="38"/>
        <v/>
      </c>
      <c r="T63" s="134" t="str">
        <f t="shared" si="39"/>
        <v/>
      </c>
      <c r="U63" s="134" t="str">
        <f t="shared" si="40"/>
        <v/>
      </c>
      <c r="V63" s="4"/>
      <c r="W63" s="133" t="str">
        <f t="shared" si="41"/>
        <v/>
      </c>
      <c r="X63" s="134" t="str">
        <f t="shared" si="42"/>
        <v/>
      </c>
      <c r="Y63" s="134" t="str">
        <f t="shared" si="43"/>
        <v/>
      </c>
      <c r="Z63" s="4"/>
      <c r="AA63" s="133" t="str">
        <f t="shared" si="44"/>
        <v/>
      </c>
      <c r="AB63" s="134" t="str">
        <f t="shared" si="45"/>
        <v/>
      </c>
      <c r="AC63" s="134" t="str">
        <f t="shared" si="46"/>
        <v/>
      </c>
      <c r="AD63" s="4"/>
      <c r="AE63" s="133" t="str">
        <f t="shared" si="47"/>
        <v/>
      </c>
      <c r="AF63" s="134" t="str">
        <f t="shared" si="48"/>
        <v/>
      </c>
      <c r="AG63" s="134" t="str">
        <f t="shared" si="49"/>
        <v/>
      </c>
      <c r="AH63" s="4"/>
      <c r="AI63" s="133" t="str">
        <f t="shared" si="50"/>
        <v/>
      </c>
      <c r="AJ63" s="134" t="str">
        <f t="shared" si="51"/>
        <v/>
      </c>
      <c r="AK63" s="134" t="str">
        <f t="shared" si="52"/>
        <v/>
      </c>
      <c r="AL63" s="4"/>
      <c r="AM63" s="133" t="str">
        <f t="shared" si="53"/>
        <v/>
      </c>
      <c r="AN63" s="134" t="str">
        <f t="shared" si="54"/>
        <v/>
      </c>
      <c r="AO63" s="134" t="str">
        <f t="shared" si="55"/>
        <v/>
      </c>
      <c r="AP63" s="135">
        <f t="shared" si="56"/>
        <v>0</v>
      </c>
      <c r="AQ63" s="137" t="str">
        <f t="shared" si="57"/>
        <v/>
      </c>
      <c r="AR63" s="137"/>
      <c r="AV63" s="301"/>
      <c r="AW63" s="304"/>
      <c r="AX63" s="218" t="s">
        <v>129</v>
      </c>
      <c r="AY63" s="219" t="s">
        <v>130</v>
      </c>
      <c r="AZ63" s="220">
        <v>122.5</v>
      </c>
      <c r="BA63" s="221">
        <v>121.6</v>
      </c>
      <c r="BB63" s="221">
        <v>0.90000000000000568</v>
      </c>
      <c r="BC63" s="223">
        <v>3</v>
      </c>
      <c r="BD63" s="220">
        <v>24.1</v>
      </c>
      <c r="BE63" s="221">
        <v>23.6</v>
      </c>
      <c r="BF63" s="221">
        <v>0.5</v>
      </c>
      <c r="BG63" s="224">
        <v>4</v>
      </c>
    </row>
    <row r="64" spans="1:59" ht="21">
      <c r="A64" s="38"/>
      <c r="B64" s="60" ph="1"/>
      <c r="C64" s="39"/>
      <c r="D64" s="4"/>
      <c r="E64" s="133" t="str">
        <f t="shared" si="29"/>
        <v/>
      </c>
      <c r="F64" s="4"/>
      <c r="G64" s="133" t="str">
        <f t="shared" si="30"/>
        <v/>
      </c>
      <c r="H64" s="4"/>
      <c r="I64" s="133" t="str">
        <f t="shared" si="31"/>
        <v/>
      </c>
      <c r="J64" s="4"/>
      <c r="K64" s="133" t="str">
        <f t="shared" si="32"/>
        <v/>
      </c>
      <c r="L64" s="134" t="str">
        <f t="shared" si="33"/>
        <v/>
      </c>
      <c r="M64" s="134" t="str">
        <f t="shared" si="34"/>
        <v/>
      </c>
      <c r="N64" s="4"/>
      <c r="O64" s="133" t="str">
        <f t="shared" si="35"/>
        <v/>
      </c>
      <c r="P64" s="134" t="str">
        <f t="shared" si="36"/>
        <v/>
      </c>
      <c r="Q64" s="134" t="str">
        <f t="shared" si="37"/>
        <v/>
      </c>
      <c r="R64" s="4"/>
      <c r="S64" s="133" t="str">
        <f t="shared" si="38"/>
        <v/>
      </c>
      <c r="T64" s="134" t="str">
        <f t="shared" si="39"/>
        <v/>
      </c>
      <c r="U64" s="134" t="str">
        <f t="shared" si="40"/>
        <v/>
      </c>
      <c r="V64" s="4"/>
      <c r="W64" s="133" t="str">
        <f t="shared" si="41"/>
        <v/>
      </c>
      <c r="X64" s="134" t="str">
        <f t="shared" si="42"/>
        <v/>
      </c>
      <c r="Y64" s="134" t="str">
        <f t="shared" si="43"/>
        <v/>
      </c>
      <c r="Z64" s="4"/>
      <c r="AA64" s="133" t="str">
        <f t="shared" si="44"/>
        <v/>
      </c>
      <c r="AB64" s="134" t="str">
        <f t="shared" si="45"/>
        <v/>
      </c>
      <c r="AC64" s="134" t="str">
        <f t="shared" si="46"/>
        <v/>
      </c>
      <c r="AD64" s="4"/>
      <c r="AE64" s="133" t="str">
        <f t="shared" si="47"/>
        <v/>
      </c>
      <c r="AF64" s="134" t="str">
        <f t="shared" si="48"/>
        <v/>
      </c>
      <c r="AG64" s="134" t="str">
        <f t="shared" si="49"/>
        <v/>
      </c>
      <c r="AH64" s="4"/>
      <c r="AI64" s="133" t="str">
        <f t="shared" si="50"/>
        <v/>
      </c>
      <c r="AJ64" s="134" t="str">
        <f t="shared" si="51"/>
        <v/>
      </c>
      <c r="AK64" s="134" t="str">
        <f t="shared" si="52"/>
        <v/>
      </c>
      <c r="AL64" s="4"/>
      <c r="AM64" s="133" t="str">
        <f t="shared" si="53"/>
        <v/>
      </c>
      <c r="AN64" s="134" t="str">
        <f t="shared" si="54"/>
        <v/>
      </c>
      <c r="AO64" s="134" t="str">
        <f t="shared" si="55"/>
        <v/>
      </c>
      <c r="AP64" s="135">
        <f t="shared" si="56"/>
        <v>0</v>
      </c>
      <c r="AQ64" s="137" t="str">
        <f t="shared" si="57"/>
        <v/>
      </c>
      <c r="AR64" s="137"/>
      <c r="AV64" s="301"/>
      <c r="AW64" s="304"/>
      <c r="AX64" s="218" t="s">
        <v>131</v>
      </c>
      <c r="AY64" s="219" t="s">
        <v>132</v>
      </c>
      <c r="AZ64" s="220">
        <v>127.9</v>
      </c>
      <c r="BA64" s="221">
        <v>127.5</v>
      </c>
      <c r="BB64" s="221">
        <v>0.40000000000000568</v>
      </c>
      <c r="BC64" s="223">
        <v>8</v>
      </c>
      <c r="BD64" s="220">
        <v>27.6</v>
      </c>
      <c r="BE64" s="221">
        <v>26.8</v>
      </c>
      <c r="BF64" s="221">
        <v>0.80000000000000071</v>
      </c>
      <c r="BG64" s="224">
        <v>4</v>
      </c>
    </row>
    <row r="65" spans="1:59" ht="21">
      <c r="A65" s="38"/>
      <c r="B65" s="60" ph="1"/>
      <c r="C65" s="39"/>
      <c r="D65" s="4"/>
      <c r="E65" s="133" t="str">
        <f t="shared" si="29"/>
        <v/>
      </c>
      <c r="F65" s="4"/>
      <c r="G65" s="133" t="str">
        <f t="shared" si="30"/>
        <v/>
      </c>
      <c r="H65" s="4"/>
      <c r="I65" s="133" t="str">
        <f t="shared" si="31"/>
        <v/>
      </c>
      <c r="J65" s="4"/>
      <c r="K65" s="133" t="str">
        <f t="shared" si="32"/>
        <v/>
      </c>
      <c r="L65" s="134" t="str">
        <f t="shared" si="33"/>
        <v/>
      </c>
      <c r="M65" s="134" t="str">
        <f t="shared" si="34"/>
        <v/>
      </c>
      <c r="N65" s="4"/>
      <c r="O65" s="133" t="str">
        <f t="shared" si="35"/>
        <v/>
      </c>
      <c r="P65" s="134" t="str">
        <f t="shared" si="36"/>
        <v/>
      </c>
      <c r="Q65" s="134" t="str">
        <f t="shared" si="37"/>
        <v/>
      </c>
      <c r="R65" s="4"/>
      <c r="S65" s="133" t="str">
        <f t="shared" si="38"/>
        <v/>
      </c>
      <c r="T65" s="134" t="str">
        <f t="shared" si="39"/>
        <v/>
      </c>
      <c r="U65" s="134" t="str">
        <f t="shared" si="40"/>
        <v/>
      </c>
      <c r="V65" s="4"/>
      <c r="W65" s="133" t="str">
        <f t="shared" si="41"/>
        <v/>
      </c>
      <c r="X65" s="134" t="str">
        <f t="shared" si="42"/>
        <v/>
      </c>
      <c r="Y65" s="134" t="str">
        <f t="shared" si="43"/>
        <v/>
      </c>
      <c r="Z65" s="4"/>
      <c r="AA65" s="133" t="str">
        <f t="shared" si="44"/>
        <v/>
      </c>
      <c r="AB65" s="134" t="str">
        <f t="shared" si="45"/>
        <v/>
      </c>
      <c r="AC65" s="134" t="str">
        <f t="shared" si="46"/>
        <v/>
      </c>
      <c r="AD65" s="4"/>
      <c r="AE65" s="133" t="str">
        <f t="shared" si="47"/>
        <v/>
      </c>
      <c r="AF65" s="134" t="str">
        <f t="shared" si="48"/>
        <v/>
      </c>
      <c r="AG65" s="134" t="str">
        <f t="shared" si="49"/>
        <v/>
      </c>
      <c r="AH65" s="4"/>
      <c r="AI65" s="133" t="str">
        <f t="shared" si="50"/>
        <v/>
      </c>
      <c r="AJ65" s="134" t="str">
        <f t="shared" si="51"/>
        <v/>
      </c>
      <c r="AK65" s="134" t="str">
        <f t="shared" si="52"/>
        <v/>
      </c>
      <c r="AL65" s="4"/>
      <c r="AM65" s="133" t="str">
        <f t="shared" si="53"/>
        <v/>
      </c>
      <c r="AN65" s="134" t="str">
        <f t="shared" si="54"/>
        <v/>
      </c>
      <c r="AO65" s="134" t="str">
        <f t="shared" si="55"/>
        <v/>
      </c>
      <c r="AP65" s="135">
        <f t="shared" si="56"/>
        <v>0</v>
      </c>
      <c r="AQ65" s="137" t="str">
        <f t="shared" si="57"/>
        <v/>
      </c>
      <c r="AR65" s="137"/>
      <c r="AV65" s="301"/>
      <c r="AW65" s="304"/>
      <c r="AX65" s="218" t="s">
        <v>133</v>
      </c>
      <c r="AY65" s="219" t="s">
        <v>134</v>
      </c>
      <c r="AZ65" s="220">
        <v>134.30000000000001</v>
      </c>
      <c r="BA65" s="221">
        <v>133.80000000000001</v>
      </c>
      <c r="BB65" s="221">
        <v>0.5</v>
      </c>
      <c r="BC65" s="223">
        <v>6</v>
      </c>
      <c r="BD65" s="220">
        <v>31.2</v>
      </c>
      <c r="BE65" s="221">
        <v>30.4</v>
      </c>
      <c r="BF65" s="221">
        <v>0.80000000000000071</v>
      </c>
      <c r="BG65" s="224">
        <v>7</v>
      </c>
    </row>
    <row r="66" spans="1:59">
      <c r="A66" s="2"/>
      <c r="B66" s="3"/>
      <c r="C66" s="3"/>
      <c r="D66" s="4"/>
      <c r="E66" s="133" t="str">
        <f t="shared" si="29"/>
        <v/>
      </c>
      <c r="F66" s="4"/>
      <c r="G66" s="133" t="str">
        <f t="shared" si="30"/>
        <v/>
      </c>
      <c r="H66" s="4"/>
      <c r="I66" s="133" t="str">
        <f t="shared" si="31"/>
        <v/>
      </c>
      <c r="J66" s="4"/>
      <c r="K66" s="133" t="str">
        <f t="shared" si="32"/>
        <v/>
      </c>
      <c r="L66" s="134" t="str">
        <f t="shared" si="33"/>
        <v/>
      </c>
      <c r="M66" s="134" t="str">
        <f t="shared" si="34"/>
        <v/>
      </c>
      <c r="N66" s="4"/>
      <c r="O66" s="133" t="str">
        <f t="shared" si="35"/>
        <v/>
      </c>
      <c r="P66" s="134" t="str">
        <f t="shared" si="36"/>
        <v/>
      </c>
      <c r="Q66" s="134" t="str">
        <f t="shared" si="37"/>
        <v/>
      </c>
      <c r="R66" s="4"/>
      <c r="S66" s="133" t="str">
        <f t="shared" si="38"/>
        <v/>
      </c>
      <c r="T66" s="134" t="str">
        <f t="shared" si="39"/>
        <v/>
      </c>
      <c r="U66" s="134" t="str">
        <f t="shared" si="40"/>
        <v/>
      </c>
      <c r="V66" s="4"/>
      <c r="W66" s="133" t="str">
        <f t="shared" si="41"/>
        <v/>
      </c>
      <c r="X66" s="134" t="str">
        <f t="shared" si="42"/>
        <v/>
      </c>
      <c r="Y66" s="134" t="str">
        <f t="shared" si="43"/>
        <v/>
      </c>
      <c r="Z66" s="4"/>
      <c r="AA66" s="133" t="str">
        <f t="shared" si="44"/>
        <v/>
      </c>
      <c r="AB66" s="134" t="str">
        <f t="shared" si="45"/>
        <v/>
      </c>
      <c r="AC66" s="134" t="str">
        <f t="shared" si="46"/>
        <v/>
      </c>
      <c r="AD66" s="4"/>
      <c r="AE66" s="133" t="str">
        <f t="shared" si="47"/>
        <v/>
      </c>
      <c r="AF66" s="134" t="str">
        <f t="shared" si="48"/>
        <v/>
      </c>
      <c r="AG66" s="134" t="str">
        <f t="shared" si="49"/>
        <v/>
      </c>
      <c r="AH66" s="4"/>
      <c r="AI66" s="133" t="str">
        <f t="shared" si="50"/>
        <v/>
      </c>
      <c r="AJ66" s="134" t="str">
        <f t="shared" si="51"/>
        <v/>
      </c>
      <c r="AK66" s="134" t="str">
        <f t="shared" si="52"/>
        <v/>
      </c>
      <c r="AL66" s="4"/>
      <c r="AM66" s="133" t="str">
        <f t="shared" si="53"/>
        <v/>
      </c>
      <c r="AN66" s="134" t="str">
        <f t="shared" si="54"/>
        <v/>
      </c>
      <c r="AO66" s="134" t="str">
        <f t="shared" si="55"/>
        <v/>
      </c>
      <c r="AP66" s="135">
        <f t="shared" si="56"/>
        <v>0</v>
      </c>
      <c r="AQ66" s="137" t="str">
        <f t="shared" si="57"/>
        <v/>
      </c>
      <c r="AR66" s="137"/>
      <c r="AV66" s="301"/>
      <c r="AW66" s="304"/>
      <c r="AX66" s="218" t="s">
        <v>135</v>
      </c>
      <c r="AY66" s="219" t="s">
        <v>136</v>
      </c>
      <c r="AZ66" s="220">
        <v>141.69999999999999</v>
      </c>
      <c r="BA66" s="221">
        <v>140.9</v>
      </c>
      <c r="BB66" s="233">
        <v>0.79999999999998295</v>
      </c>
      <c r="BC66" s="223">
        <v>3</v>
      </c>
      <c r="BD66" s="220">
        <v>36.200000000000003</v>
      </c>
      <c r="BE66" s="221">
        <v>34.9</v>
      </c>
      <c r="BF66" s="221">
        <v>1.3000000000000043</v>
      </c>
      <c r="BG66" s="224">
        <v>3</v>
      </c>
    </row>
    <row r="67" spans="1:59" ht="14.25" thickBot="1">
      <c r="A67" s="2"/>
      <c r="B67" s="3"/>
      <c r="C67" s="3"/>
      <c r="D67" s="4"/>
      <c r="E67" s="133" t="str">
        <f t="shared" si="29"/>
        <v/>
      </c>
      <c r="F67" s="4"/>
      <c r="G67" s="133" t="str">
        <f t="shared" si="30"/>
        <v/>
      </c>
      <c r="H67" s="4"/>
      <c r="I67" s="133" t="str">
        <f t="shared" si="31"/>
        <v/>
      </c>
      <c r="J67" s="4"/>
      <c r="K67" s="133" t="str">
        <f t="shared" si="32"/>
        <v/>
      </c>
      <c r="L67" s="134" t="str">
        <f t="shared" si="33"/>
        <v/>
      </c>
      <c r="M67" s="134" t="str">
        <f t="shared" si="34"/>
        <v/>
      </c>
      <c r="N67" s="4"/>
      <c r="O67" s="133" t="str">
        <f t="shared" si="35"/>
        <v/>
      </c>
      <c r="P67" s="134" t="str">
        <f t="shared" si="36"/>
        <v/>
      </c>
      <c r="Q67" s="134" t="str">
        <f t="shared" si="37"/>
        <v/>
      </c>
      <c r="R67" s="4"/>
      <c r="S67" s="133" t="str">
        <f t="shared" si="38"/>
        <v/>
      </c>
      <c r="T67" s="134" t="str">
        <f t="shared" si="39"/>
        <v/>
      </c>
      <c r="U67" s="134" t="str">
        <f t="shared" si="40"/>
        <v/>
      </c>
      <c r="V67" s="4"/>
      <c r="W67" s="133" t="str">
        <f t="shared" si="41"/>
        <v/>
      </c>
      <c r="X67" s="134" t="str">
        <f t="shared" si="42"/>
        <v/>
      </c>
      <c r="Y67" s="134" t="str">
        <f t="shared" si="43"/>
        <v/>
      </c>
      <c r="Z67" s="4"/>
      <c r="AA67" s="133" t="str">
        <f t="shared" si="44"/>
        <v/>
      </c>
      <c r="AB67" s="134" t="str">
        <f t="shared" si="45"/>
        <v/>
      </c>
      <c r="AC67" s="134" t="str">
        <f t="shared" si="46"/>
        <v/>
      </c>
      <c r="AD67" s="4"/>
      <c r="AE67" s="133" t="str">
        <f t="shared" si="47"/>
        <v/>
      </c>
      <c r="AF67" s="134" t="str">
        <f t="shared" si="48"/>
        <v/>
      </c>
      <c r="AG67" s="134" t="str">
        <f t="shared" si="49"/>
        <v/>
      </c>
      <c r="AH67" s="4"/>
      <c r="AI67" s="133" t="str">
        <f t="shared" si="50"/>
        <v/>
      </c>
      <c r="AJ67" s="134" t="str">
        <f t="shared" si="51"/>
        <v/>
      </c>
      <c r="AK67" s="134" t="str">
        <f t="shared" si="52"/>
        <v/>
      </c>
      <c r="AL67" s="4"/>
      <c r="AM67" s="133" t="str">
        <f t="shared" si="53"/>
        <v/>
      </c>
      <c r="AN67" s="134" t="str">
        <f t="shared" si="54"/>
        <v/>
      </c>
      <c r="AO67" s="134" t="str">
        <f t="shared" si="55"/>
        <v/>
      </c>
      <c r="AP67" s="135">
        <f t="shared" si="56"/>
        <v>0</v>
      </c>
      <c r="AQ67" s="137" t="str">
        <f t="shared" si="57"/>
        <v/>
      </c>
      <c r="AR67" s="137"/>
      <c r="AV67" s="301"/>
      <c r="AW67" s="305"/>
      <c r="AX67" s="225" t="s">
        <v>137</v>
      </c>
      <c r="AY67" s="226" t="s">
        <v>138</v>
      </c>
      <c r="AZ67" s="227">
        <v>147.6</v>
      </c>
      <c r="BA67" s="228">
        <v>147.4</v>
      </c>
      <c r="BB67" s="232">
        <v>0.19999999999998863</v>
      </c>
      <c r="BC67" s="230">
        <v>12</v>
      </c>
      <c r="BD67" s="227">
        <v>40.799999999999997</v>
      </c>
      <c r="BE67" s="228">
        <v>39.799999999999997</v>
      </c>
      <c r="BF67" s="228">
        <v>1</v>
      </c>
      <c r="BG67" s="231">
        <v>6</v>
      </c>
    </row>
    <row r="68" spans="1:59">
      <c r="A68" s="2"/>
      <c r="B68" s="3"/>
      <c r="C68" s="3"/>
      <c r="D68" s="4"/>
      <c r="E68" s="133" t="str">
        <f t="shared" si="29"/>
        <v/>
      </c>
      <c r="F68" s="4"/>
      <c r="G68" s="133" t="str">
        <f t="shared" si="30"/>
        <v/>
      </c>
      <c r="H68" s="4"/>
      <c r="I68" s="133" t="str">
        <f t="shared" si="31"/>
        <v/>
      </c>
      <c r="J68" s="4"/>
      <c r="K68" s="133" t="str">
        <f t="shared" si="32"/>
        <v/>
      </c>
      <c r="L68" s="134" t="str">
        <f t="shared" si="33"/>
        <v/>
      </c>
      <c r="M68" s="134" t="str">
        <f t="shared" si="34"/>
        <v/>
      </c>
      <c r="N68" s="4"/>
      <c r="O68" s="133" t="str">
        <f t="shared" si="35"/>
        <v/>
      </c>
      <c r="P68" s="134" t="str">
        <f t="shared" si="36"/>
        <v/>
      </c>
      <c r="Q68" s="134" t="str">
        <f t="shared" si="37"/>
        <v/>
      </c>
      <c r="R68" s="4"/>
      <c r="S68" s="133" t="str">
        <f t="shared" si="38"/>
        <v/>
      </c>
      <c r="T68" s="134" t="str">
        <f t="shared" si="39"/>
        <v/>
      </c>
      <c r="U68" s="134" t="str">
        <f t="shared" si="40"/>
        <v/>
      </c>
      <c r="V68" s="4"/>
      <c r="W68" s="133" t="str">
        <f t="shared" si="41"/>
        <v/>
      </c>
      <c r="X68" s="134" t="str">
        <f t="shared" si="42"/>
        <v/>
      </c>
      <c r="Y68" s="134" t="str">
        <f t="shared" si="43"/>
        <v/>
      </c>
      <c r="Z68" s="4"/>
      <c r="AA68" s="133" t="str">
        <f t="shared" si="44"/>
        <v/>
      </c>
      <c r="AB68" s="134" t="str">
        <f t="shared" si="45"/>
        <v/>
      </c>
      <c r="AC68" s="134" t="str">
        <f t="shared" si="46"/>
        <v/>
      </c>
      <c r="AD68" s="4"/>
      <c r="AE68" s="133" t="str">
        <f t="shared" si="47"/>
        <v/>
      </c>
      <c r="AF68" s="134" t="str">
        <f t="shared" si="48"/>
        <v/>
      </c>
      <c r="AG68" s="134" t="str">
        <f t="shared" si="49"/>
        <v/>
      </c>
      <c r="AH68" s="4"/>
      <c r="AI68" s="133" t="str">
        <f t="shared" si="50"/>
        <v/>
      </c>
      <c r="AJ68" s="134" t="str">
        <f t="shared" si="51"/>
        <v/>
      </c>
      <c r="AK68" s="134" t="str">
        <f t="shared" si="52"/>
        <v/>
      </c>
      <c r="AL68" s="4"/>
      <c r="AM68" s="133" t="str">
        <f t="shared" si="53"/>
        <v/>
      </c>
      <c r="AN68" s="134" t="str">
        <f t="shared" si="54"/>
        <v/>
      </c>
      <c r="AO68" s="134" t="str">
        <f t="shared" si="55"/>
        <v/>
      </c>
      <c r="AP68" s="135">
        <f t="shared" si="56"/>
        <v>0</v>
      </c>
      <c r="AQ68" s="137" t="str">
        <f t="shared" si="57"/>
        <v/>
      </c>
      <c r="AR68" s="137"/>
      <c r="AV68" s="301"/>
      <c r="AW68" s="303" t="s">
        <v>139</v>
      </c>
      <c r="AX68" s="211" t="s">
        <v>127</v>
      </c>
      <c r="AY68" s="212" t="s">
        <v>140</v>
      </c>
      <c r="AZ68" s="213">
        <v>152.6</v>
      </c>
      <c r="BA68" s="214">
        <v>152.4</v>
      </c>
      <c r="BB68" s="214">
        <v>0.19999999999998863</v>
      </c>
      <c r="BC68" s="216">
        <v>11</v>
      </c>
      <c r="BD68" s="213">
        <v>44.8</v>
      </c>
      <c r="BE68" s="214">
        <v>44.4</v>
      </c>
      <c r="BF68" s="214">
        <v>0.39999999999999858</v>
      </c>
      <c r="BG68" s="217">
        <v>17</v>
      </c>
    </row>
    <row r="69" spans="1:59">
      <c r="A69" s="2"/>
      <c r="B69" s="3"/>
      <c r="C69" s="3"/>
      <c r="D69" s="4"/>
      <c r="E69" s="133" t="str">
        <f t="shared" si="29"/>
        <v/>
      </c>
      <c r="F69" s="4"/>
      <c r="G69" s="133" t="str">
        <f t="shared" si="30"/>
        <v/>
      </c>
      <c r="H69" s="4"/>
      <c r="I69" s="133" t="str">
        <f t="shared" si="31"/>
        <v/>
      </c>
      <c r="J69" s="4"/>
      <c r="K69" s="133" t="str">
        <f t="shared" si="32"/>
        <v/>
      </c>
      <c r="L69" s="134" t="str">
        <f t="shared" si="33"/>
        <v/>
      </c>
      <c r="M69" s="134" t="str">
        <f t="shared" si="34"/>
        <v/>
      </c>
      <c r="N69" s="4"/>
      <c r="O69" s="133" t="str">
        <f t="shared" si="35"/>
        <v/>
      </c>
      <c r="P69" s="134" t="str">
        <f t="shared" si="36"/>
        <v/>
      </c>
      <c r="Q69" s="134" t="str">
        <f t="shared" si="37"/>
        <v/>
      </c>
      <c r="R69" s="4"/>
      <c r="S69" s="133" t="str">
        <f t="shared" si="38"/>
        <v/>
      </c>
      <c r="T69" s="134" t="str">
        <f t="shared" si="39"/>
        <v/>
      </c>
      <c r="U69" s="134" t="str">
        <f t="shared" si="40"/>
        <v/>
      </c>
      <c r="V69" s="4"/>
      <c r="W69" s="133" t="str">
        <f t="shared" si="41"/>
        <v/>
      </c>
      <c r="X69" s="134" t="str">
        <f t="shared" si="42"/>
        <v/>
      </c>
      <c r="Y69" s="134" t="str">
        <f t="shared" si="43"/>
        <v/>
      </c>
      <c r="Z69" s="4"/>
      <c r="AA69" s="133" t="str">
        <f t="shared" si="44"/>
        <v/>
      </c>
      <c r="AB69" s="134" t="str">
        <f t="shared" si="45"/>
        <v/>
      </c>
      <c r="AC69" s="134" t="str">
        <f t="shared" si="46"/>
        <v/>
      </c>
      <c r="AD69" s="4"/>
      <c r="AE69" s="133" t="str">
        <f t="shared" si="47"/>
        <v/>
      </c>
      <c r="AF69" s="134" t="str">
        <f t="shared" si="48"/>
        <v/>
      </c>
      <c r="AG69" s="134" t="str">
        <f t="shared" si="49"/>
        <v/>
      </c>
      <c r="AH69" s="4"/>
      <c r="AI69" s="133" t="str">
        <f t="shared" si="50"/>
        <v/>
      </c>
      <c r="AJ69" s="134" t="str">
        <f t="shared" si="51"/>
        <v/>
      </c>
      <c r="AK69" s="134" t="str">
        <f t="shared" si="52"/>
        <v/>
      </c>
      <c r="AL69" s="4"/>
      <c r="AM69" s="133" t="str">
        <f t="shared" si="53"/>
        <v/>
      </c>
      <c r="AN69" s="134" t="str">
        <f t="shared" si="54"/>
        <v/>
      </c>
      <c r="AO69" s="134" t="str">
        <f t="shared" si="55"/>
        <v/>
      </c>
      <c r="AP69" s="135">
        <f t="shared" si="56"/>
        <v>0</v>
      </c>
      <c r="AQ69" s="137" t="str">
        <f t="shared" si="57"/>
        <v/>
      </c>
      <c r="AR69" s="137"/>
      <c r="AV69" s="301"/>
      <c r="AW69" s="304"/>
      <c r="AX69" s="218" t="s">
        <v>129</v>
      </c>
      <c r="AY69" s="219" t="s">
        <v>141</v>
      </c>
      <c r="AZ69" s="220">
        <v>155.19999999999999</v>
      </c>
      <c r="BA69" s="221">
        <v>155</v>
      </c>
      <c r="BB69" s="233">
        <v>0.19999999999998863</v>
      </c>
      <c r="BC69" s="223">
        <v>10</v>
      </c>
      <c r="BD69" s="220">
        <v>48</v>
      </c>
      <c r="BE69" s="221">
        <v>47.5</v>
      </c>
      <c r="BF69" s="221">
        <v>0.5</v>
      </c>
      <c r="BG69" s="224">
        <v>13</v>
      </c>
    </row>
    <row r="70" spans="1:59" ht="14.25" thickBot="1">
      <c r="A70" s="2"/>
      <c r="B70" s="3"/>
      <c r="C70" s="3"/>
      <c r="D70" s="4"/>
      <c r="E70" s="133" t="str">
        <f t="shared" si="29"/>
        <v/>
      </c>
      <c r="F70" s="4"/>
      <c r="G70" s="133" t="str">
        <f t="shared" si="30"/>
        <v/>
      </c>
      <c r="H70" s="4"/>
      <c r="I70" s="133" t="str">
        <f t="shared" si="31"/>
        <v/>
      </c>
      <c r="J70" s="4"/>
      <c r="K70" s="133" t="str">
        <f t="shared" si="32"/>
        <v/>
      </c>
      <c r="L70" s="134" t="str">
        <f t="shared" si="33"/>
        <v/>
      </c>
      <c r="M70" s="134" t="str">
        <f t="shared" si="34"/>
        <v/>
      </c>
      <c r="N70" s="4"/>
      <c r="O70" s="133" t="str">
        <f t="shared" si="35"/>
        <v/>
      </c>
      <c r="P70" s="134" t="str">
        <f t="shared" si="36"/>
        <v/>
      </c>
      <c r="Q70" s="134" t="str">
        <f t="shared" si="37"/>
        <v/>
      </c>
      <c r="R70" s="4"/>
      <c r="S70" s="133" t="str">
        <f t="shared" si="38"/>
        <v/>
      </c>
      <c r="T70" s="134" t="str">
        <f t="shared" si="39"/>
        <v/>
      </c>
      <c r="U70" s="134" t="str">
        <f t="shared" si="40"/>
        <v/>
      </c>
      <c r="V70" s="4"/>
      <c r="W70" s="133" t="str">
        <f t="shared" si="41"/>
        <v/>
      </c>
      <c r="X70" s="134" t="str">
        <f t="shared" si="42"/>
        <v/>
      </c>
      <c r="Y70" s="134" t="str">
        <f t="shared" si="43"/>
        <v/>
      </c>
      <c r="Z70" s="4"/>
      <c r="AA70" s="133" t="str">
        <f t="shared" si="44"/>
        <v/>
      </c>
      <c r="AB70" s="134" t="str">
        <f t="shared" si="45"/>
        <v/>
      </c>
      <c r="AC70" s="134" t="str">
        <f t="shared" si="46"/>
        <v/>
      </c>
      <c r="AD70" s="4"/>
      <c r="AE70" s="133" t="str">
        <f t="shared" si="47"/>
        <v/>
      </c>
      <c r="AF70" s="134" t="str">
        <f t="shared" si="48"/>
        <v/>
      </c>
      <c r="AG70" s="134" t="str">
        <f t="shared" si="49"/>
        <v/>
      </c>
      <c r="AH70" s="4"/>
      <c r="AI70" s="133" t="str">
        <f t="shared" si="50"/>
        <v/>
      </c>
      <c r="AJ70" s="134" t="str">
        <f t="shared" si="51"/>
        <v/>
      </c>
      <c r="AK70" s="134" t="str">
        <f t="shared" si="52"/>
        <v/>
      </c>
      <c r="AL70" s="4"/>
      <c r="AM70" s="133" t="str">
        <f t="shared" si="53"/>
        <v/>
      </c>
      <c r="AN70" s="134" t="str">
        <f t="shared" si="54"/>
        <v/>
      </c>
      <c r="AO70" s="134" t="str">
        <f t="shared" si="55"/>
        <v/>
      </c>
      <c r="AP70" s="135">
        <f t="shared" si="56"/>
        <v>0</v>
      </c>
      <c r="AQ70" s="137" t="str">
        <f t="shared" si="57"/>
        <v/>
      </c>
      <c r="AR70" s="137"/>
      <c r="AV70" s="301"/>
      <c r="AW70" s="305"/>
      <c r="AX70" s="225" t="s">
        <v>131</v>
      </c>
      <c r="AY70" s="226" t="s">
        <v>142</v>
      </c>
      <c r="AZ70" s="227">
        <v>156.69999999999999</v>
      </c>
      <c r="BA70" s="228">
        <v>156.4</v>
      </c>
      <c r="BB70" s="232">
        <v>0.29999999999998295</v>
      </c>
      <c r="BC70" s="230">
        <v>8</v>
      </c>
      <c r="BD70" s="227">
        <v>50.2</v>
      </c>
      <c r="BE70" s="228">
        <v>49.7</v>
      </c>
      <c r="BF70" s="228">
        <v>0.5</v>
      </c>
      <c r="BG70" s="231">
        <v>11</v>
      </c>
    </row>
    <row r="71" spans="1:59">
      <c r="A71" s="2"/>
      <c r="B71" s="3"/>
      <c r="C71" s="3"/>
      <c r="D71" s="4"/>
      <c r="E71" s="133" t="str">
        <f t="shared" si="29"/>
        <v/>
      </c>
      <c r="F71" s="4"/>
      <c r="G71" s="133" t="str">
        <f t="shared" si="30"/>
        <v/>
      </c>
      <c r="H71" s="4"/>
      <c r="I71" s="133" t="str">
        <f t="shared" si="31"/>
        <v/>
      </c>
      <c r="J71" s="4"/>
      <c r="K71" s="133" t="str">
        <f t="shared" si="32"/>
        <v/>
      </c>
      <c r="L71" s="134" t="str">
        <f t="shared" si="33"/>
        <v/>
      </c>
      <c r="M71" s="134" t="str">
        <f t="shared" si="34"/>
        <v/>
      </c>
      <c r="N71" s="4"/>
      <c r="O71" s="133" t="str">
        <f t="shared" si="35"/>
        <v/>
      </c>
      <c r="P71" s="134" t="str">
        <f t="shared" si="36"/>
        <v/>
      </c>
      <c r="Q71" s="134" t="str">
        <f t="shared" si="37"/>
        <v/>
      </c>
      <c r="R71" s="4"/>
      <c r="S71" s="133" t="str">
        <f t="shared" si="38"/>
        <v/>
      </c>
      <c r="T71" s="134" t="str">
        <f t="shared" si="39"/>
        <v/>
      </c>
      <c r="U71" s="134" t="str">
        <f t="shared" si="40"/>
        <v/>
      </c>
      <c r="V71" s="4"/>
      <c r="W71" s="133" t="str">
        <f t="shared" si="41"/>
        <v/>
      </c>
      <c r="X71" s="134" t="str">
        <f t="shared" si="42"/>
        <v/>
      </c>
      <c r="Y71" s="134" t="str">
        <f t="shared" si="43"/>
        <v/>
      </c>
      <c r="Z71" s="4"/>
      <c r="AA71" s="133" t="str">
        <f t="shared" si="44"/>
        <v/>
      </c>
      <c r="AB71" s="134" t="str">
        <f t="shared" si="45"/>
        <v/>
      </c>
      <c r="AC71" s="134" t="str">
        <f t="shared" si="46"/>
        <v/>
      </c>
      <c r="AD71" s="4"/>
      <c r="AE71" s="133" t="str">
        <f t="shared" si="47"/>
        <v/>
      </c>
      <c r="AF71" s="134" t="str">
        <f t="shared" si="48"/>
        <v/>
      </c>
      <c r="AG71" s="134" t="str">
        <f t="shared" si="49"/>
        <v/>
      </c>
      <c r="AH71" s="4"/>
      <c r="AI71" s="133" t="str">
        <f t="shared" si="50"/>
        <v/>
      </c>
      <c r="AJ71" s="134" t="str">
        <f t="shared" si="51"/>
        <v/>
      </c>
      <c r="AK71" s="134" t="str">
        <f t="shared" si="52"/>
        <v/>
      </c>
      <c r="AL71" s="4"/>
      <c r="AM71" s="133" t="str">
        <f t="shared" si="53"/>
        <v/>
      </c>
      <c r="AN71" s="134" t="str">
        <f t="shared" si="54"/>
        <v/>
      </c>
      <c r="AO71" s="134" t="str">
        <f t="shared" si="55"/>
        <v/>
      </c>
      <c r="AP71" s="135">
        <f t="shared" si="56"/>
        <v>0</v>
      </c>
      <c r="AQ71" s="137" t="str">
        <f t="shared" si="57"/>
        <v/>
      </c>
      <c r="AR71" s="137"/>
      <c r="AV71" s="301"/>
      <c r="AW71" s="303" t="s">
        <v>143</v>
      </c>
      <c r="AX71" s="211" t="s">
        <v>127</v>
      </c>
      <c r="AY71" s="212" t="s">
        <v>144</v>
      </c>
      <c r="AZ71" s="213">
        <v>157.5</v>
      </c>
      <c r="BA71" s="214">
        <v>157</v>
      </c>
      <c r="BB71" s="214">
        <v>0.5</v>
      </c>
      <c r="BC71" s="216">
        <v>4</v>
      </c>
      <c r="BD71" s="213">
        <v>52.7</v>
      </c>
      <c r="BE71" s="214">
        <v>51</v>
      </c>
      <c r="BF71" s="214">
        <v>1.7000000000000028</v>
      </c>
      <c r="BG71" s="217">
        <v>2</v>
      </c>
    </row>
    <row r="72" spans="1:59">
      <c r="A72" s="2"/>
      <c r="B72" s="3"/>
      <c r="C72" s="3"/>
      <c r="D72" s="4"/>
      <c r="E72" s="133" t="str">
        <f t="shared" si="29"/>
        <v/>
      </c>
      <c r="F72" s="4"/>
      <c r="G72" s="133" t="str">
        <f t="shared" si="30"/>
        <v/>
      </c>
      <c r="H72" s="4"/>
      <c r="I72" s="133" t="str">
        <f t="shared" si="31"/>
        <v/>
      </c>
      <c r="J72" s="4"/>
      <c r="K72" s="133" t="str">
        <f t="shared" si="32"/>
        <v/>
      </c>
      <c r="L72" s="134" t="str">
        <f t="shared" si="33"/>
        <v/>
      </c>
      <c r="M72" s="134" t="str">
        <f t="shared" si="34"/>
        <v/>
      </c>
      <c r="N72" s="4"/>
      <c r="O72" s="133" t="str">
        <f t="shared" si="35"/>
        <v/>
      </c>
      <c r="P72" s="134" t="str">
        <f t="shared" si="36"/>
        <v/>
      </c>
      <c r="Q72" s="134" t="str">
        <f t="shared" si="37"/>
        <v/>
      </c>
      <c r="R72" s="4"/>
      <c r="S72" s="133" t="str">
        <f t="shared" si="38"/>
        <v/>
      </c>
      <c r="T72" s="134" t="str">
        <f t="shared" si="39"/>
        <v/>
      </c>
      <c r="U72" s="134" t="str">
        <f t="shared" si="40"/>
        <v/>
      </c>
      <c r="V72" s="4"/>
      <c r="W72" s="133" t="str">
        <f t="shared" si="41"/>
        <v/>
      </c>
      <c r="X72" s="134" t="str">
        <f t="shared" si="42"/>
        <v/>
      </c>
      <c r="Y72" s="134" t="str">
        <f t="shared" si="43"/>
        <v/>
      </c>
      <c r="Z72" s="4"/>
      <c r="AA72" s="133" t="str">
        <f t="shared" si="44"/>
        <v/>
      </c>
      <c r="AB72" s="134" t="str">
        <f t="shared" si="45"/>
        <v/>
      </c>
      <c r="AC72" s="134" t="str">
        <f t="shared" si="46"/>
        <v/>
      </c>
      <c r="AD72" s="4"/>
      <c r="AE72" s="133" t="str">
        <f t="shared" si="47"/>
        <v/>
      </c>
      <c r="AF72" s="134" t="str">
        <f t="shared" si="48"/>
        <v/>
      </c>
      <c r="AG72" s="134" t="str">
        <f t="shared" si="49"/>
        <v/>
      </c>
      <c r="AH72" s="4"/>
      <c r="AI72" s="133" t="str">
        <f t="shared" si="50"/>
        <v/>
      </c>
      <c r="AJ72" s="134" t="str">
        <f t="shared" si="51"/>
        <v/>
      </c>
      <c r="AK72" s="134" t="str">
        <f t="shared" si="52"/>
        <v/>
      </c>
      <c r="AL72" s="4"/>
      <c r="AM72" s="133" t="str">
        <f t="shared" si="53"/>
        <v/>
      </c>
      <c r="AN72" s="134" t="str">
        <f t="shared" si="54"/>
        <v/>
      </c>
      <c r="AO72" s="134" t="str">
        <f t="shared" si="55"/>
        <v/>
      </c>
      <c r="AP72" s="135">
        <f t="shared" si="56"/>
        <v>0</v>
      </c>
      <c r="AQ72" s="137" t="str">
        <f t="shared" si="57"/>
        <v/>
      </c>
      <c r="AR72" s="137"/>
      <c r="AV72" s="301"/>
      <c r="AW72" s="304"/>
      <c r="AX72" s="218" t="s">
        <v>129</v>
      </c>
      <c r="AY72" s="219" t="s">
        <v>145</v>
      </c>
      <c r="AZ72" s="220">
        <v>158</v>
      </c>
      <c r="BA72" s="221">
        <v>157.5</v>
      </c>
      <c r="BB72" s="233">
        <v>0.5</v>
      </c>
      <c r="BC72" s="223">
        <v>6</v>
      </c>
      <c r="BD72" s="220">
        <v>52.5</v>
      </c>
      <c r="BE72" s="221">
        <v>51.9</v>
      </c>
      <c r="BF72" s="221">
        <v>0.60000000000000142</v>
      </c>
      <c r="BG72" s="224">
        <v>13</v>
      </c>
    </row>
    <row r="73" spans="1:59" ht="14.25" thickBot="1">
      <c r="A73" s="2"/>
      <c r="B73" s="3"/>
      <c r="C73" s="3"/>
      <c r="D73" s="4"/>
      <c r="E73" s="133" t="str">
        <f t="shared" si="29"/>
        <v/>
      </c>
      <c r="F73" s="4"/>
      <c r="G73" s="133" t="str">
        <f t="shared" si="30"/>
        <v/>
      </c>
      <c r="H73" s="4"/>
      <c r="I73" s="133" t="str">
        <f t="shared" si="31"/>
        <v/>
      </c>
      <c r="J73" s="4"/>
      <c r="K73" s="133" t="str">
        <f t="shared" si="32"/>
        <v/>
      </c>
      <c r="L73" s="134" t="str">
        <f t="shared" si="33"/>
        <v/>
      </c>
      <c r="M73" s="134" t="str">
        <f t="shared" si="34"/>
        <v/>
      </c>
      <c r="N73" s="4"/>
      <c r="O73" s="133" t="str">
        <f t="shared" si="35"/>
        <v/>
      </c>
      <c r="P73" s="134" t="str">
        <f t="shared" si="36"/>
        <v/>
      </c>
      <c r="Q73" s="134" t="str">
        <f t="shared" si="37"/>
        <v/>
      </c>
      <c r="R73" s="4"/>
      <c r="S73" s="133" t="str">
        <f t="shared" si="38"/>
        <v/>
      </c>
      <c r="T73" s="134" t="str">
        <f t="shared" si="39"/>
        <v/>
      </c>
      <c r="U73" s="134" t="str">
        <f t="shared" si="40"/>
        <v/>
      </c>
      <c r="V73" s="4"/>
      <c r="W73" s="133" t="str">
        <f t="shared" si="41"/>
        <v/>
      </c>
      <c r="X73" s="134" t="str">
        <f t="shared" si="42"/>
        <v/>
      </c>
      <c r="Y73" s="134" t="str">
        <f t="shared" si="43"/>
        <v/>
      </c>
      <c r="Z73" s="4"/>
      <c r="AA73" s="133" t="str">
        <f t="shared" si="44"/>
        <v/>
      </c>
      <c r="AB73" s="134" t="str">
        <f t="shared" si="45"/>
        <v/>
      </c>
      <c r="AC73" s="134" t="str">
        <f t="shared" si="46"/>
        <v/>
      </c>
      <c r="AD73" s="4"/>
      <c r="AE73" s="133" t="str">
        <f t="shared" si="47"/>
        <v/>
      </c>
      <c r="AF73" s="134" t="str">
        <f t="shared" si="48"/>
        <v/>
      </c>
      <c r="AG73" s="134" t="str">
        <f t="shared" si="49"/>
        <v/>
      </c>
      <c r="AH73" s="4"/>
      <c r="AI73" s="133" t="str">
        <f t="shared" si="50"/>
        <v/>
      </c>
      <c r="AJ73" s="134" t="str">
        <f t="shared" si="51"/>
        <v/>
      </c>
      <c r="AK73" s="134" t="str">
        <f t="shared" si="52"/>
        <v/>
      </c>
      <c r="AL73" s="4"/>
      <c r="AM73" s="133" t="str">
        <f t="shared" si="53"/>
        <v/>
      </c>
      <c r="AN73" s="134" t="str">
        <f t="shared" si="54"/>
        <v/>
      </c>
      <c r="AO73" s="134" t="str">
        <f t="shared" si="55"/>
        <v/>
      </c>
      <c r="AP73" s="135">
        <f t="shared" si="56"/>
        <v>0</v>
      </c>
      <c r="AQ73" s="137" t="str">
        <f t="shared" si="57"/>
        <v/>
      </c>
      <c r="AR73" s="137"/>
      <c r="AV73" s="302"/>
      <c r="AW73" s="305"/>
      <c r="AX73" s="225" t="s">
        <v>131</v>
      </c>
      <c r="AY73" s="226" t="s">
        <v>146</v>
      </c>
      <c r="AZ73" s="227">
        <v>158.1</v>
      </c>
      <c r="BA73" s="228">
        <v>157.9</v>
      </c>
      <c r="BB73" s="232">
        <v>0.19999999999998863</v>
      </c>
      <c r="BC73" s="230">
        <v>13</v>
      </c>
      <c r="BD73" s="227">
        <v>53.6</v>
      </c>
      <c r="BE73" s="228">
        <v>52.5</v>
      </c>
      <c r="BF73" s="228">
        <v>1.1000000000000014</v>
      </c>
      <c r="BG73" s="231">
        <v>5</v>
      </c>
    </row>
    <row r="74" spans="1:59">
      <c r="A74" s="2"/>
      <c r="B74" s="3"/>
      <c r="C74" s="3"/>
      <c r="D74" s="4"/>
      <c r="E74" s="133" t="str">
        <f t="shared" ref="E74:E108" si="58">IF((D74&lt;&gt;0),((D74-$D$5)*10/STDEVP($D$10:$D$309)+50),"")</f>
        <v/>
      </c>
      <c r="F74" s="4"/>
      <c r="G74" s="133" t="str">
        <f t="shared" ref="G74:G108" si="59">IF((F74&lt;&gt;0),((F74-$F$5)*10/STDEVP($F$10:$F$309)+50),"")</f>
        <v/>
      </c>
      <c r="H74" s="4"/>
      <c r="I74" s="133" t="str">
        <f t="shared" ref="I74:I108" si="60">IF((H74&lt;&gt;0),((H74-$H$5)*10/STDEVP($H$10:$H$309)+50),"")</f>
        <v/>
      </c>
      <c r="J74" s="4"/>
      <c r="K74" s="133" t="str">
        <f t="shared" ref="K74:K108" si="61">IF((J74&lt;&gt;0),((J74-$J$5)*10/STDEVP($J$10:$J$309)+50),"")</f>
        <v/>
      </c>
      <c r="L74" s="134" t="str">
        <f t="shared" si="33"/>
        <v/>
      </c>
      <c r="M74" s="134" t="str">
        <f t="shared" si="34"/>
        <v/>
      </c>
      <c r="N74" s="4"/>
      <c r="O74" s="133" t="str">
        <f t="shared" ref="O74:O108" si="62">IF((N74&lt;&gt;0),((N74-$N$5)*10/STDEVP($N$10:$N$309)+50),"")</f>
        <v/>
      </c>
      <c r="P74" s="134" t="str">
        <f t="shared" si="36"/>
        <v/>
      </c>
      <c r="Q74" s="134" t="str">
        <f t="shared" si="37"/>
        <v/>
      </c>
      <c r="R74" s="4"/>
      <c r="S74" s="133" t="str">
        <f t="shared" ref="S74:S108" si="63">IF((R74&lt;&gt;0),((R74-$R$5)*10/STDEVP($R$10:$R$309)+50),"")</f>
        <v/>
      </c>
      <c r="T74" s="134" t="str">
        <f t="shared" si="39"/>
        <v/>
      </c>
      <c r="U74" s="134" t="str">
        <f t="shared" si="40"/>
        <v/>
      </c>
      <c r="V74" s="4"/>
      <c r="W74" s="133" t="str">
        <f t="shared" ref="W74:W108" si="64">IF((V74&lt;&gt;0),((V74-$V$5)*10/STDEVP($V$10:$V$309)+50),"")</f>
        <v/>
      </c>
      <c r="X74" s="134" t="str">
        <f t="shared" si="42"/>
        <v/>
      </c>
      <c r="Y74" s="134" t="str">
        <f t="shared" si="43"/>
        <v/>
      </c>
      <c r="Z74" s="4"/>
      <c r="AA74" s="133" t="str">
        <f t="shared" ref="AA74:AA108" si="65">IF((Z74&lt;&gt;0),((Z74-$Z$5)*10/STDEVP($Z$10:$Z$309)+50),"")</f>
        <v/>
      </c>
      <c r="AB74" s="134" t="str">
        <f t="shared" si="45"/>
        <v/>
      </c>
      <c r="AC74" s="134" t="str">
        <f t="shared" si="46"/>
        <v/>
      </c>
      <c r="AD74" s="4"/>
      <c r="AE74" s="133" t="str">
        <f t="shared" ref="AE74:AE108" si="66">IF((AD74&lt;&gt;0),((AD74-$AD$5)*(-1)*10/STDEVP($AD$10:$AD$309)+50),"")</f>
        <v/>
      </c>
      <c r="AF74" s="134" t="str">
        <f t="shared" si="48"/>
        <v/>
      </c>
      <c r="AG74" s="134" t="str">
        <f t="shared" si="49"/>
        <v/>
      </c>
      <c r="AH74" s="4"/>
      <c r="AI74" s="133" t="str">
        <f t="shared" ref="AI74:AI108" si="67">IF((AH74&lt;&gt;0),((AH74-$AH$5)*10/STDEVP($AH$10:$AH$309)+50),"")</f>
        <v/>
      </c>
      <c r="AJ74" s="134" t="str">
        <f t="shared" si="51"/>
        <v/>
      </c>
      <c r="AK74" s="134" t="str">
        <f t="shared" si="52"/>
        <v/>
      </c>
      <c r="AL74" s="4"/>
      <c r="AM74" s="133" t="str">
        <f t="shared" ref="AM74:AM108" si="68">IF((AL74&lt;&gt;0),((AL74-$AL$5)*10/STDEVP($AL$10:$AL$309)+50),"")</f>
        <v/>
      </c>
      <c r="AN74" s="134" t="str">
        <f t="shared" si="54"/>
        <v/>
      </c>
      <c r="AO74" s="134" t="str">
        <f t="shared" si="55"/>
        <v/>
      </c>
      <c r="AP74" s="135">
        <f t="shared" si="56"/>
        <v>0</v>
      </c>
      <c r="AQ74" s="137" t="str">
        <f t="shared" si="57"/>
        <v/>
      </c>
      <c r="AR74" s="137"/>
    </row>
    <row r="75" spans="1:59">
      <c r="A75" s="2"/>
      <c r="B75" s="3"/>
      <c r="C75" s="3"/>
      <c r="D75" s="4"/>
      <c r="E75" s="133" t="str">
        <f t="shared" si="58"/>
        <v/>
      </c>
      <c r="F75" s="4"/>
      <c r="G75" s="133" t="str">
        <f t="shared" si="59"/>
        <v/>
      </c>
      <c r="H75" s="4"/>
      <c r="I75" s="133" t="str">
        <f t="shared" si="60"/>
        <v/>
      </c>
      <c r="J75" s="4"/>
      <c r="K75" s="133" t="str">
        <f t="shared" si="61"/>
        <v/>
      </c>
      <c r="L75" s="134" t="str">
        <f t="shared" ref="L75:L108" si="69">IF((J75&lt;&gt;0),RANK(J75,$J$10:$J$309),"")</f>
        <v/>
      </c>
      <c r="M75" s="134" t="str">
        <f t="shared" ref="M75:M108" si="70">IF((J75&lt;&gt;0),VLOOKUP(J75,$L$311:$M$320,2),"")</f>
        <v/>
      </c>
      <c r="N75" s="4"/>
      <c r="O75" s="133" t="str">
        <f t="shared" si="62"/>
        <v/>
      </c>
      <c r="P75" s="134" t="str">
        <f t="shared" ref="P75:P108" si="71">IF((N75&lt;&gt;0),RANK(N75,$N$10:$N$309),"")</f>
        <v/>
      </c>
      <c r="Q75" s="134" t="str">
        <f t="shared" ref="Q75:Q108" si="72">IF((N75&lt;&gt;0),VLOOKUP(N75,$P$311:$Q$320,2),"")</f>
        <v/>
      </c>
      <c r="R75" s="4"/>
      <c r="S75" s="133" t="str">
        <f t="shared" si="63"/>
        <v/>
      </c>
      <c r="T75" s="134" t="str">
        <f t="shared" ref="T75:T108" si="73">IF((R75&lt;&gt;0),RANK(R75,$R$10:$R$309),"")</f>
        <v/>
      </c>
      <c r="U75" s="134" t="str">
        <f t="shared" ref="U75:U108" si="74">IF((R75&lt;&gt;0),VLOOKUP(R75,$T$311:$U$320,2),"")</f>
        <v/>
      </c>
      <c r="V75" s="4"/>
      <c r="W75" s="133" t="str">
        <f t="shared" si="64"/>
        <v/>
      </c>
      <c r="X75" s="134" t="str">
        <f t="shared" ref="X75:X108" si="75">IF((V75&lt;&gt;0),RANK(V75,$V$10:$V$309),"")</f>
        <v/>
      </c>
      <c r="Y75" s="134" t="str">
        <f t="shared" ref="Y75:Y108" si="76">IF((V75&lt;&gt;0),VLOOKUP(V75,$X$311:$Y$320,2),"")</f>
        <v/>
      </c>
      <c r="Z75" s="4"/>
      <c r="AA75" s="133" t="str">
        <f t="shared" si="65"/>
        <v/>
      </c>
      <c r="AB75" s="134" t="str">
        <f t="shared" ref="AB75:AB108" si="77">IF((Z75&lt;&gt;0),RANK(Z75,$Z$10:$Z$309),"")</f>
        <v/>
      </c>
      <c r="AC75" s="134" t="str">
        <f t="shared" ref="AC75:AC108" si="78">IF((Z75&lt;&gt;0),VLOOKUP(Z75,$AB$311:$AC$320,2),"")</f>
        <v/>
      </c>
      <c r="AD75" s="4"/>
      <c r="AE75" s="133" t="str">
        <f t="shared" si="66"/>
        <v/>
      </c>
      <c r="AF75" s="134" t="str">
        <f t="shared" ref="AF75:AF108" si="79">IF((AD75&lt;&gt;0),RANK(AE75,$AE$10:$AE$309),"")</f>
        <v/>
      </c>
      <c r="AG75" s="134" t="str">
        <f t="shared" si="49"/>
        <v/>
      </c>
      <c r="AH75" s="4"/>
      <c r="AI75" s="133" t="str">
        <f t="shared" si="67"/>
        <v/>
      </c>
      <c r="AJ75" s="134" t="str">
        <f t="shared" si="51"/>
        <v/>
      </c>
      <c r="AK75" s="134" t="str">
        <f t="shared" ref="AK75:AK108" si="80">IF((AH75&lt;&gt;0),VLOOKUP(AH75,$AJ$311:$AK$320,2),"")</f>
        <v/>
      </c>
      <c r="AL75" s="4"/>
      <c r="AM75" s="133" t="str">
        <f t="shared" si="68"/>
        <v/>
      </c>
      <c r="AN75" s="134" t="str">
        <f t="shared" ref="AN75:AN108" si="81">IF((AL75&lt;&gt;0),RANK(AL75,$AL$10:$AL$309),"")</f>
        <v/>
      </c>
      <c r="AO75" s="134" t="str">
        <f t="shared" ref="AO75:AO108" si="82">IF((AL75&lt;&gt;0),VLOOKUP(AL75,$AN$311:$AO$320,2),"")</f>
        <v/>
      </c>
      <c r="AP75" s="135">
        <f t="shared" ref="AP75:AP108" si="83">SUM(M75,Q75,U75,Y75,,AC75,AG75,AK75,AO75)</f>
        <v>0</v>
      </c>
      <c r="AQ75" s="137" t="str">
        <f t="shared" ref="AQ75:AQ108" si="84">IF(AND(J75&lt;&gt;0,N75&lt;&gt;0,R75&lt;&gt;0,V75&lt;&gt;0,Z75&lt;&gt;0,AD75&lt;&gt;0,AH75&lt;&gt;0,AL75&lt;&gt;0),VLOOKUP(AP75,$AP$311:$AQ$315,2),"")</f>
        <v/>
      </c>
      <c r="AR75" s="137"/>
    </row>
    <row r="76" spans="1:59">
      <c r="A76" s="2"/>
      <c r="B76" s="3"/>
      <c r="C76" s="3"/>
      <c r="D76" s="4"/>
      <c r="E76" s="133" t="str">
        <f t="shared" si="58"/>
        <v/>
      </c>
      <c r="F76" s="4"/>
      <c r="G76" s="133" t="str">
        <f t="shared" si="59"/>
        <v/>
      </c>
      <c r="H76" s="4"/>
      <c r="I76" s="133" t="str">
        <f t="shared" si="60"/>
        <v/>
      </c>
      <c r="J76" s="4"/>
      <c r="K76" s="133" t="str">
        <f t="shared" si="61"/>
        <v/>
      </c>
      <c r="L76" s="134" t="str">
        <f t="shared" si="69"/>
        <v/>
      </c>
      <c r="M76" s="134" t="str">
        <f t="shared" si="70"/>
        <v/>
      </c>
      <c r="N76" s="4"/>
      <c r="O76" s="133" t="str">
        <f t="shared" si="62"/>
        <v/>
      </c>
      <c r="P76" s="134" t="str">
        <f t="shared" si="71"/>
        <v/>
      </c>
      <c r="Q76" s="134" t="str">
        <f t="shared" si="72"/>
        <v/>
      </c>
      <c r="R76" s="4"/>
      <c r="S76" s="133" t="str">
        <f t="shared" si="63"/>
        <v/>
      </c>
      <c r="T76" s="134" t="str">
        <f t="shared" si="73"/>
        <v/>
      </c>
      <c r="U76" s="134" t="str">
        <f t="shared" si="74"/>
        <v/>
      </c>
      <c r="V76" s="4"/>
      <c r="W76" s="133" t="str">
        <f t="shared" si="64"/>
        <v/>
      </c>
      <c r="X76" s="134" t="str">
        <f t="shared" si="75"/>
        <v/>
      </c>
      <c r="Y76" s="134" t="str">
        <f t="shared" si="76"/>
        <v/>
      </c>
      <c r="Z76" s="4"/>
      <c r="AA76" s="133" t="str">
        <f t="shared" si="65"/>
        <v/>
      </c>
      <c r="AB76" s="134" t="str">
        <f t="shared" si="77"/>
        <v/>
      </c>
      <c r="AC76" s="134" t="str">
        <f t="shared" si="78"/>
        <v/>
      </c>
      <c r="AD76" s="4"/>
      <c r="AE76" s="133" t="str">
        <f t="shared" si="66"/>
        <v/>
      </c>
      <c r="AF76" s="134" t="str">
        <f t="shared" si="79"/>
        <v/>
      </c>
      <c r="AG76" s="134" t="str">
        <f t="shared" ref="AG76:AG108" si="85">IF((AD76&lt;&gt;0),VLOOKUP(AD76,$AF$311:$AG$320,2),"")</f>
        <v/>
      </c>
      <c r="AH76" s="4"/>
      <c r="AI76" s="133" t="str">
        <f t="shared" si="67"/>
        <v/>
      </c>
      <c r="AJ76" s="134" t="str">
        <f t="shared" ref="AJ76:AJ108" si="86">IF((AH76&lt;&gt;0),RANK(AH76,$AH$10:$AH$309),"")</f>
        <v/>
      </c>
      <c r="AK76" s="134" t="str">
        <f t="shared" si="80"/>
        <v/>
      </c>
      <c r="AL76" s="4"/>
      <c r="AM76" s="133" t="str">
        <f t="shared" si="68"/>
        <v/>
      </c>
      <c r="AN76" s="134" t="str">
        <f t="shared" si="81"/>
        <v/>
      </c>
      <c r="AO76" s="134" t="str">
        <f t="shared" si="82"/>
        <v/>
      </c>
      <c r="AP76" s="135">
        <f t="shared" si="83"/>
        <v>0</v>
      </c>
      <c r="AQ76" s="137" t="str">
        <f t="shared" si="84"/>
        <v/>
      </c>
      <c r="AR76" s="137"/>
    </row>
    <row r="77" spans="1:59">
      <c r="A77" s="2"/>
      <c r="B77" s="3"/>
      <c r="C77" s="3"/>
      <c r="D77" s="4"/>
      <c r="E77" s="133" t="str">
        <f t="shared" si="58"/>
        <v/>
      </c>
      <c r="F77" s="4"/>
      <c r="G77" s="133" t="str">
        <f t="shared" si="59"/>
        <v/>
      </c>
      <c r="H77" s="4"/>
      <c r="I77" s="133" t="str">
        <f t="shared" si="60"/>
        <v/>
      </c>
      <c r="J77" s="4"/>
      <c r="K77" s="133" t="str">
        <f t="shared" si="61"/>
        <v/>
      </c>
      <c r="L77" s="134" t="str">
        <f t="shared" si="69"/>
        <v/>
      </c>
      <c r="M77" s="134" t="str">
        <f t="shared" si="70"/>
        <v/>
      </c>
      <c r="N77" s="4"/>
      <c r="O77" s="133" t="str">
        <f t="shared" si="62"/>
        <v/>
      </c>
      <c r="P77" s="134" t="str">
        <f t="shared" si="71"/>
        <v/>
      </c>
      <c r="Q77" s="134" t="str">
        <f t="shared" si="72"/>
        <v/>
      </c>
      <c r="R77" s="4"/>
      <c r="S77" s="133" t="str">
        <f t="shared" si="63"/>
        <v/>
      </c>
      <c r="T77" s="134" t="str">
        <f t="shared" si="73"/>
        <v/>
      </c>
      <c r="U77" s="134" t="str">
        <f t="shared" si="74"/>
        <v/>
      </c>
      <c r="V77" s="4"/>
      <c r="W77" s="133" t="str">
        <f t="shared" si="64"/>
        <v/>
      </c>
      <c r="X77" s="134" t="str">
        <f t="shared" si="75"/>
        <v/>
      </c>
      <c r="Y77" s="134" t="str">
        <f t="shared" si="76"/>
        <v/>
      </c>
      <c r="Z77" s="4"/>
      <c r="AA77" s="133" t="str">
        <f t="shared" si="65"/>
        <v/>
      </c>
      <c r="AB77" s="134" t="str">
        <f t="shared" si="77"/>
        <v/>
      </c>
      <c r="AC77" s="134" t="str">
        <f t="shared" si="78"/>
        <v/>
      </c>
      <c r="AD77" s="4"/>
      <c r="AE77" s="133" t="str">
        <f t="shared" si="66"/>
        <v/>
      </c>
      <c r="AF77" s="134" t="str">
        <f t="shared" si="79"/>
        <v/>
      </c>
      <c r="AG77" s="134" t="str">
        <f t="shared" si="85"/>
        <v/>
      </c>
      <c r="AH77" s="4"/>
      <c r="AI77" s="133" t="str">
        <f t="shared" si="67"/>
        <v/>
      </c>
      <c r="AJ77" s="134" t="str">
        <f t="shared" si="86"/>
        <v/>
      </c>
      <c r="AK77" s="134" t="str">
        <f t="shared" si="80"/>
        <v/>
      </c>
      <c r="AL77" s="4"/>
      <c r="AM77" s="133" t="str">
        <f t="shared" si="68"/>
        <v/>
      </c>
      <c r="AN77" s="134" t="str">
        <f t="shared" si="81"/>
        <v/>
      </c>
      <c r="AO77" s="134" t="str">
        <f t="shared" si="82"/>
        <v/>
      </c>
      <c r="AP77" s="135">
        <f t="shared" si="83"/>
        <v>0</v>
      </c>
      <c r="AQ77" s="137" t="str">
        <f t="shared" si="84"/>
        <v/>
      </c>
      <c r="AR77" s="137"/>
    </row>
    <row r="78" spans="1:59">
      <c r="A78" s="2"/>
      <c r="B78" s="3"/>
      <c r="C78" s="3"/>
      <c r="D78" s="4"/>
      <c r="E78" s="133" t="str">
        <f t="shared" si="58"/>
        <v/>
      </c>
      <c r="F78" s="4"/>
      <c r="G78" s="133" t="str">
        <f t="shared" si="59"/>
        <v/>
      </c>
      <c r="H78" s="4"/>
      <c r="I78" s="133" t="str">
        <f t="shared" si="60"/>
        <v/>
      </c>
      <c r="J78" s="4"/>
      <c r="K78" s="133" t="str">
        <f t="shared" si="61"/>
        <v/>
      </c>
      <c r="L78" s="134" t="str">
        <f t="shared" si="69"/>
        <v/>
      </c>
      <c r="M78" s="134" t="str">
        <f t="shared" si="70"/>
        <v/>
      </c>
      <c r="N78" s="4"/>
      <c r="O78" s="133" t="str">
        <f t="shared" si="62"/>
        <v/>
      </c>
      <c r="P78" s="134" t="str">
        <f t="shared" si="71"/>
        <v/>
      </c>
      <c r="Q78" s="134" t="str">
        <f t="shared" si="72"/>
        <v/>
      </c>
      <c r="R78" s="4"/>
      <c r="S78" s="133" t="str">
        <f t="shared" si="63"/>
        <v/>
      </c>
      <c r="T78" s="134" t="str">
        <f t="shared" si="73"/>
        <v/>
      </c>
      <c r="U78" s="134" t="str">
        <f t="shared" si="74"/>
        <v/>
      </c>
      <c r="V78" s="4"/>
      <c r="W78" s="133" t="str">
        <f t="shared" si="64"/>
        <v/>
      </c>
      <c r="X78" s="134" t="str">
        <f t="shared" si="75"/>
        <v/>
      </c>
      <c r="Y78" s="134" t="str">
        <f t="shared" si="76"/>
        <v/>
      </c>
      <c r="Z78" s="4"/>
      <c r="AA78" s="133" t="str">
        <f t="shared" si="65"/>
        <v/>
      </c>
      <c r="AB78" s="134" t="str">
        <f t="shared" si="77"/>
        <v/>
      </c>
      <c r="AC78" s="134" t="str">
        <f t="shared" si="78"/>
        <v/>
      </c>
      <c r="AD78" s="4"/>
      <c r="AE78" s="133" t="str">
        <f t="shared" si="66"/>
        <v/>
      </c>
      <c r="AF78" s="134" t="str">
        <f t="shared" si="79"/>
        <v/>
      </c>
      <c r="AG78" s="134" t="str">
        <f t="shared" si="85"/>
        <v/>
      </c>
      <c r="AH78" s="4"/>
      <c r="AI78" s="133" t="str">
        <f t="shared" si="67"/>
        <v/>
      </c>
      <c r="AJ78" s="134" t="str">
        <f t="shared" si="86"/>
        <v/>
      </c>
      <c r="AK78" s="134" t="str">
        <f t="shared" si="80"/>
        <v/>
      </c>
      <c r="AL78" s="4"/>
      <c r="AM78" s="133" t="str">
        <f t="shared" si="68"/>
        <v/>
      </c>
      <c r="AN78" s="134" t="str">
        <f t="shared" si="81"/>
        <v/>
      </c>
      <c r="AO78" s="134" t="str">
        <f t="shared" si="82"/>
        <v/>
      </c>
      <c r="AP78" s="135">
        <f t="shared" si="83"/>
        <v>0</v>
      </c>
      <c r="AQ78" s="137" t="str">
        <f t="shared" si="84"/>
        <v/>
      </c>
      <c r="AR78" s="137"/>
    </row>
    <row r="79" spans="1:59">
      <c r="A79" s="2"/>
      <c r="B79" s="3"/>
      <c r="C79" s="3"/>
      <c r="D79" s="4"/>
      <c r="E79" s="133" t="str">
        <f t="shared" si="58"/>
        <v/>
      </c>
      <c r="F79" s="4"/>
      <c r="G79" s="133" t="str">
        <f t="shared" si="59"/>
        <v/>
      </c>
      <c r="H79" s="4"/>
      <c r="I79" s="133" t="str">
        <f t="shared" si="60"/>
        <v/>
      </c>
      <c r="J79" s="4"/>
      <c r="K79" s="133" t="str">
        <f t="shared" si="61"/>
        <v/>
      </c>
      <c r="L79" s="134" t="str">
        <f t="shared" si="69"/>
        <v/>
      </c>
      <c r="M79" s="134" t="str">
        <f t="shared" si="70"/>
        <v/>
      </c>
      <c r="N79" s="4"/>
      <c r="O79" s="133" t="str">
        <f t="shared" si="62"/>
        <v/>
      </c>
      <c r="P79" s="134" t="str">
        <f t="shared" si="71"/>
        <v/>
      </c>
      <c r="Q79" s="134" t="str">
        <f t="shared" si="72"/>
        <v/>
      </c>
      <c r="R79" s="4"/>
      <c r="S79" s="133" t="str">
        <f t="shared" si="63"/>
        <v/>
      </c>
      <c r="T79" s="134" t="str">
        <f t="shared" si="73"/>
        <v/>
      </c>
      <c r="U79" s="134" t="str">
        <f t="shared" si="74"/>
        <v/>
      </c>
      <c r="V79" s="4"/>
      <c r="W79" s="133" t="str">
        <f t="shared" si="64"/>
        <v/>
      </c>
      <c r="X79" s="134" t="str">
        <f t="shared" si="75"/>
        <v/>
      </c>
      <c r="Y79" s="134" t="str">
        <f t="shared" si="76"/>
        <v/>
      </c>
      <c r="Z79" s="4"/>
      <c r="AA79" s="133" t="str">
        <f t="shared" si="65"/>
        <v/>
      </c>
      <c r="AB79" s="134" t="str">
        <f t="shared" si="77"/>
        <v/>
      </c>
      <c r="AC79" s="134" t="str">
        <f t="shared" si="78"/>
        <v/>
      </c>
      <c r="AD79" s="4"/>
      <c r="AE79" s="133" t="str">
        <f t="shared" si="66"/>
        <v/>
      </c>
      <c r="AF79" s="134" t="str">
        <f t="shared" si="79"/>
        <v/>
      </c>
      <c r="AG79" s="134" t="str">
        <f t="shared" si="85"/>
        <v/>
      </c>
      <c r="AH79" s="4"/>
      <c r="AI79" s="133" t="str">
        <f t="shared" si="67"/>
        <v/>
      </c>
      <c r="AJ79" s="134" t="str">
        <f t="shared" si="86"/>
        <v/>
      </c>
      <c r="AK79" s="134" t="str">
        <f t="shared" si="80"/>
        <v/>
      </c>
      <c r="AL79" s="4"/>
      <c r="AM79" s="133" t="str">
        <f t="shared" si="68"/>
        <v/>
      </c>
      <c r="AN79" s="134" t="str">
        <f t="shared" si="81"/>
        <v/>
      </c>
      <c r="AO79" s="134" t="str">
        <f t="shared" si="82"/>
        <v/>
      </c>
      <c r="AP79" s="135">
        <f t="shared" si="83"/>
        <v>0</v>
      </c>
      <c r="AQ79" s="137" t="str">
        <f t="shared" si="84"/>
        <v/>
      </c>
      <c r="AR79" s="137"/>
    </row>
    <row r="80" spans="1:59">
      <c r="A80" s="2"/>
      <c r="B80" s="3"/>
      <c r="C80" s="3"/>
      <c r="D80" s="4"/>
      <c r="E80" s="133" t="str">
        <f t="shared" si="58"/>
        <v/>
      </c>
      <c r="F80" s="4"/>
      <c r="G80" s="133" t="str">
        <f t="shared" si="59"/>
        <v/>
      </c>
      <c r="H80" s="4"/>
      <c r="I80" s="133" t="str">
        <f t="shared" si="60"/>
        <v/>
      </c>
      <c r="J80" s="4"/>
      <c r="K80" s="133" t="str">
        <f t="shared" si="61"/>
        <v/>
      </c>
      <c r="L80" s="134" t="str">
        <f t="shared" si="69"/>
        <v/>
      </c>
      <c r="M80" s="134" t="str">
        <f t="shared" si="70"/>
        <v/>
      </c>
      <c r="N80" s="4"/>
      <c r="O80" s="133" t="str">
        <f t="shared" si="62"/>
        <v/>
      </c>
      <c r="P80" s="134" t="str">
        <f t="shared" si="71"/>
        <v/>
      </c>
      <c r="Q80" s="134" t="str">
        <f t="shared" si="72"/>
        <v/>
      </c>
      <c r="R80" s="4"/>
      <c r="S80" s="133" t="str">
        <f t="shared" si="63"/>
        <v/>
      </c>
      <c r="T80" s="134" t="str">
        <f t="shared" si="73"/>
        <v/>
      </c>
      <c r="U80" s="134" t="str">
        <f t="shared" si="74"/>
        <v/>
      </c>
      <c r="V80" s="4"/>
      <c r="W80" s="133" t="str">
        <f t="shared" si="64"/>
        <v/>
      </c>
      <c r="X80" s="134" t="str">
        <f t="shared" si="75"/>
        <v/>
      </c>
      <c r="Y80" s="134" t="str">
        <f t="shared" si="76"/>
        <v/>
      </c>
      <c r="Z80" s="4"/>
      <c r="AA80" s="133" t="str">
        <f t="shared" si="65"/>
        <v/>
      </c>
      <c r="AB80" s="134" t="str">
        <f t="shared" si="77"/>
        <v/>
      </c>
      <c r="AC80" s="134" t="str">
        <f t="shared" si="78"/>
        <v/>
      </c>
      <c r="AD80" s="4"/>
      <c r="AE80" s="133" t="str">
        <f t="shared" si="66"/>
        <v/>
      </c>
      <c r="AF80" s="134" t="str">
        <f t="shared" si="79"/>
        <v/>
      </c>
      <c r="AG80" s="134" t="str">
        <f t="shared" si="85"/>
        <v/>
      </c>
      <c r="AH80" s="4"/>
      <c r="AI80" s="133" t="str">
        <f t="shared" si="67"/>
        <v/>
      </c>
      <c r="AJ80" s="134" t="str">
        <f t="shared" si="86"/>
        <v/>
      </c>
      <c r="AK80" s="134" t="str">
        <f t="shared" si="80"/>
        <v/>
      </c>
      <c r="AL80" s="4"/>
      <c r="AM80" s="133" t="str">
        <f t="shared" si="68"/>
        <v/>
      </c>
      <c r="AN80" s="134" t="str">
        <f t="shared" si="81"/>
        <v/>
      </c>
      <c r="AO80" s="134" t="str">
        <f t="shared" si="82"/>
        <v/>
      </c>
      <c r="AP80" s="135">
        <f t="shared" si="83"/>
        <v>0</v>
      </c>
      <c r="AQ80" s="137" t="str">
        <f t="shared" si="84"/>
        <v/>
      </c>
      <c r="AR80" s="137"/>
    </row>
    <row r="81" spans="1:44">
      <c r="A81" s="2"/>
      <c r="B81" s="3"/>
      <c r="C81" s="3"/>
      <c r="D81" s="4"/>
      <c r="E81" s="133" t="str">
        <f t="shared" si="58"/>
        <v/>
      </c>
      <c r="F81" s="4"/>
      <c r="G81" s="133" t="str">
        <f t="shared" si="59"/>
        <v/>
      </c>
      <c r="H81" s="4"/>
      <c r="I81" s="133" t="str">
        <f t="shared" si="60"/>
        <v/>
      </c>
      <c r="J81" s="4"/>
      <c r="K81" s="133" t="str">
        <f t="shared" si="61"/>
        <v/>
      </c>
      <c r="L81" s="134" t="str">
        <f t="shared" si="69"/>
        <v/>
      </c>
      <c r="M81" s="134" t="str">
        <f t="shared" si="70"/>
        <v/>
      </c>
      <c r="N81" s="4"/>
      <c r="O81" s="133" t="str">
        <f t="shared" si="62"/>
        <v/>
      </c>
      <c r="P81" s="134" t="str">
        <f t="shared" si="71"/>
        <v/>
      </c>
      <c r="Q81" s="134" t="str">
        <f t="shared" si="72"/>
        <v/>
      </c>
      <c r="R81" s="4"/>
      <c r="S81" s="133" t="str">
        <f t="shared" si="63"/>
        <v/>
      </c>
      <c r="T81" s="134" t="str">
        <f t="shared" si="73"/>
        <v/>
      </c>
      <c r="U81" s="134" t="str">
        <f t="shared" si="74"/>
        <v/>
      </c>
      <c r="V81" s="4"/>
      <c r="W81" s="133" t="str">
        <f t="shared" si="64"/>
        <v/>
      </c>
      <c r="X81" s="134" t="str">
        <f t="shared" si="75"/>
        <v/>
      </c>
      <c r="Y81" s="134" t="str">
        <f t="shared" si="76"/>
        <v/>
      </c>
      <c r="Z81" s="4"/>
      <c r="AA81" s="133" t="str">
        <f t="shared" si="65"/>
        <v/>
      </c>
      <c r="AB81" s="134" t="str">
        <f t="shared" si="77"/>
        <v/>
      </c>
      <c r="AC81" s="134" t="str">
        <f t="shared" si="78"/>
        <v/>
      </c>
      <c r="AD81" s="4"/>
      <c r="AE81" s="133" t="str">
        <f t="shared" si="66"/>
        <v/>
      </c>
      <c r="AF81" s="134" t="str">
        <f t="shared" si="79"/>
        <v/>
      </c>
      <c r="AG81" s="134" t="str">
        <f t="shared" si="85"/>
        <v/>
      </c>
      <c r="AH81" s="4"/>
      <c r="AI81" s="133" t="str">
        <f t="shared" si="67"/>
        <v/>
      </c>
      <c r="AJ81" s="134" t="str">
        <f t="shared" si="86"/>
        <v/>
      </c>
      <c r="AK81" s="134" t="str">
        <f t="shared" si="80"/>
        <v/>
      </c>
      <c r="AL81" s="4"/>
      <c r="AM81" s="133" t="str">
        <f t="shared" si="68"/>
        <v/>
      </c>
      <c r="AN81" s="134" t="str">
        <f t="shared" si="81"/>
        <v/>
      </c>
      <c r="AO81" s="134" t="str">
        <f t="shared" si="82"/>
        <v/>
      </c>
      <c r="AP81" s="135">
        <f t="shared" si="83"/>
        <v>0</v>
      </c>
      <c r="AQ81" s="137" t="str">
        <f t="shared" si="84"/>
        <v/>
      </c>
      <c r="AR81" s="137"/>
    </row>
    <row r="82" spans="1:44">
      <c r="A82" s="2"/>
      <c r="B82" s="3"/>
      <c r="C82" s="3"/>
      <c r="D82" s="4"/>
      <c r="E82" s="133" t="str">
        <f t="shared" si="58"/>
        <v/>
      </c>
      <c r="F82" s="4"/>
      <c r="G82" s="133" t="str">
        <f t="shared" si="59"/>
        <v/>
      </c>
      <c r="H82" s="4"/>
      <c r="I82" s="133" t="str">
        <f t="shared" si="60"/>
        <v/>
      </c>
      <c r="J82" s="4"/>
      <c r="K82" s="133" t="str">
        <f t="shared" si="61"/>
        <v/>
      </c>
      <c r="L82" s="134" t="str">
        <f t="shared" si="69"/>
        <v/>
      </c>
      <c r="M82" s="134" t="str">
        <f t="shared" si="70"/>
        <v/>
      </c>
      <c r="N82" s="4"/>
      <c r="O82" s="133" t="str">
        <f t="shared" si="62"/>
        <v/>
      </c>
      <c r="P82" s="134" t="str">
        <f t="shared" si="71"/>
        <v/>
      </c>
      <c r="Q82" s="134" t="str">
        <f t="shared" si="72"/>
        <v/>
      </c>
      <c r="R82" s="4"/>
      <c r="S82" s="133" t="str">
        <f t="shared" si="63"/>
        <v/>
      </c>
      <c r="T82" s="134" t="str">
        <f t="shared" si="73"/>
        <v/>
      </c>
      <c r="U82" s="134" t="str">
        <f t="shared" si="74"/>
        <v/>
      </c>
      <c r="V82" s="4"/>
      <c r="W82" s="133" t="str">
        <f t="shared" si="64"/>
        <v/>
      </c>
      <c r="X82" s="134" t="str">
        <f t="shared" si="75"/>
        <v/>
      </c>
      <c r="Y82" s="134" t="str">
        <f t="shared" si="76"/>
        <v/>
      </c>
      <c r="Z82" s="4"/>
      <c r="AA82" s="133" t="str">
        <f t="shared" si="65"/>
        <v/>
      </c>
      <c r="AB82" s="134" t="str">
        <f t="shared" si="77"/>
        <v/>
      </c>
      <c r="AC82" s="134" t="str">
        <f t="shared" si="78"/>
        <v/>
      </c>
      <c r="AD82" s="4"/>
      <c r="AE82" s="133" t="str">
        <f t="shared" si="66"/>
        <v/>
      </c>
      <c r="AF82" s="134" t="str">
        <f t="shared" si="79"/>
        <v/>
      </c>
      <c r="AG82" s="134" t="str">
        <f t="shared" si="85"/>
        <v/>
      </c>
      <c r="AH82" s="4"/>
      <c r="AI82" s="133" t="str">
        <f t="shared" si="67"/>
        <v/>
      </c>
      <c r="AJ82" s="134" t="str">
        <f t="shared" si="86"/>
        <v/>
      </c>
      <c r="AK82" s="134" t="str">
        <f t="shared" si="80"/>
        <v/>
      </c>
      <c r="AL82" s="4"/>
      <c r="AM82" s="133" t="str">
        <f t="shared" si="68"/>
        <v/>
      </c>
      <c r="AN82" s="134" t="str">
        <f t="shared" si="81"/>
        <v/>
      </c>
      <c r="AO82" s="134" t="str">
        <f t="shared" si="82"/>
        <v/>
      </c>
      <c r="AP82" s="135">
        <f t="shared" si="83"/>
        <v>0</v>
      </c>
      <c r="AQ82" s="137" t="str">
        <f t="shared" si="84"/>
        <v/>
      </c>
      <c r="AR82" s="137"/>
    </row>
    <row r="83" spans="1:44">
      <c r="A83" s="2"/>
      <c r="B83" s="3"/>
      <c r="C83" s="3"/>
      <c r="D83" s="4"/>
      <c r="E83" s="133" t="str">
        <f t="shared" si="58"/>
        <v/>
      </c>
      <c r="F83" s="4"/>
      <c r="G83" s="133" t="str">
        <f t="shared" si="59"/>
        <v/>
      </c>
      <c r="H83" s="4"/>
      <c r="I83" s="133" t="str">
        <f t="shared" si="60"/>
        <v/>
      </c>
      <c r="J83" s="4"/>
      <c r="K83" s="133" t="str">
        <f t="shared" si="61"/>
        <v/>
      </c>
      <c r="L83" s="134" t="str">
        <f t="shared" si="69"/>
        <v/>
      </c>
      <c r="M83" s="134" t="str">
        <f t="shared" si="70"/>
        <v/>
      </c>
      <c r="N83" s="4"/>
      <c r="O83" s="133" t="str">
        <f t="shared" si="62"/>
        <v/>
      </c>
      <c r="P83" s="134" t="str">
        <f t="shared" si="71"/>
        <v/>
      </c>
      <c r="Q83" s="134" t="str">
        <f t="shared" si="72"/>
        <v/>
      </c>
      <c r="R83" s="4"/>
      <c r="S83" s="133" t="str">
        <f t="shared" si="63"/>
        <v/>
      </c>
      <c r="T83" s="134" t="str">
        <f t="shared" si="73"/>
        <v/>
      </c>
      <c r="U83" s="134" t="str">
        <f t="shared" si="74"/>
        <v/>
      </c>
      <c r="V83" s="4"/>
      <c r="W83" s="133" t="str">
        <f t="shared" si="64"/>
        <v/>
      </c>
      <c r="X83" s="134" t="str">
        <f t="shared" si="75"/>
        <v/>
      </c>
      <c r="Y83" s="134" t="str">
        <f t="shared" si="76"/>
        <v/>
      </c>
      <c r="Z83" s="4"/>
      <c r="AA83" s="133" t="str">
        <f t="shared" si="65"/>
        <v/>
      </c>
      <c r="AB83" s="134" t="str">
        <f t="shared" si="77"/>
        <v/>
      </c>
      <c r="AC83" s="134" t="str">
        <f t="shared" si="78"/>
        <v/>
      </c>
      <c r="AD83" s="4"/>
      <c r="AE83" s="133" t="str">
        <f t="shared" si="66"/>
        <v/>
      </c>
      <c r="AF83" s="134" t="str">
        <f t="shared" si="79"/>
        <v/>
      </c>
      <c r="AG83" s="134" t="str">
        <f t="shared" si="85"/>
        <v/>
      </c>
      <c r="AH83" s="4"/>
      <c r="AI83" s="133" t="str">
        <f t="shared" si="67"/>
        <v/>
      </c>
      <c r="AJ83" s="134" t="str">
        <f t="shared" si="86"/>
        <v/>
      </c>
      <c r="AK83" s="134" t="str">
        <f t="shared" si="80"/>
        <v/>
      </c>
      <c r="AL83" s="4"/>
      <c r="AM83" s="133" t="str">
        <f t="shared" si="68"/>
        <v/>
      </c>
      <c r="AN83" s="134" t="str">
        <f t="shared" si="81"/>
        <v/>
      </c>
      <c r="AO83" s="134" t="str">
        <f t="shared" si="82"/>
        <v/>
      </c>
      <c r="AP83" s="135">
        <f t="shared" si="83"/>
        <v>0</v>
      </c>
      <c r="AQ83" s="137" t="str">
        <f t="shared" si="84"/>
        <v/>
      </c>
      <c r="AR83" s="137"/>
    </row>
    <row r="84" spans="1:44">
      <c r="A84" s="2"/>
      <c r="B84" s="3"/>
      <c r="C84" s="3"/>
      <c r="D84" s="4"/>
      <c r="E84" s="133" t="str">
        <f t="shared" si="58"/>
        <v/>
      </c>
      <c r="F84" s="4"/>
      <c r="G84" s="133" t="str">
        <f t="shared" si="59"/>
        <v/>
      </c>
      <c r="H84" s="4"/>
      <c r="I84" s="133" t="str">
        <f t="shared" si="60"/>
        <v/>
      </c>
      <c r="J84" s="4"/>
      <c r="K84" s="133" t="str">
        <f t="shared" si="61"/>
        <v/>
      </c>
      <c r="L84" s="134" t="str">
        <f t="shared" si="69"/>
        <v/>
      </c>
      <c r="M84" s="134" t="str">
        <f t="shared" si="70"/>
        <v/>
      </c>
      <c r="N84" s="4"/>
      <c r="O84" s="133" t="str">
        <f t="shared" si="62"/>
        <v/>
      </c>
      <c r="P84" s="134" t="str">
        <f t="shared" si="71"/>
        <v/>
      </c>
      <c r="Q84" s="134" t="str">
        <f t="shared" si="72"/>
        <v/>
      </c>
      <c r="R84" s="4"/>
      <c r="S84" s="133" t="str">
        <f t="shared" si="63"/>
        <v/>
      </c>
      <c r="T84" s="134" t="str">
        <f t="shared" si="73"/>
        <v/>
      </c>
      <c r="U84" s="134" t="str">
        <f t="shared" si="74"/>
        <v/>
      </c>
      <c r="V84" s="4"/>
      <c r="W84" s="133" t="str">
        <f t="shared" si="64"/>
        <v/>
      </c>
      <c r="X84" s="134" t="str">
        <f t="shared" si="75"/>
        <v/>
      </c>
      <c r="Y84" s="134" t="str">
        <f t="shared" si="76"/>
        <v/>
      </c>
      <c r="Z84" s="4"/>
      <c r="AA84" s="133" t="str">
        <f t="shared" si="65"/>
        <v/>
      </c>
      <c r="AB84" s="134" t="str">
        <f t="shared" si="77"/>
        <v/>
      </c>
      <c r="AC84" s="134" t="str">
        <f t="shared" si="78"/>
        <v/>
      </c>
      <c r="AD84" s="4"/>
      <c r="AE84" s="133" t="str">
        <f t="shared" si="66"/>
        <v/>
      </c>
      <c r="AF84" s="134" t="str">
        <f t="shared" si="79"/>
        <v/>
      </c>
      <c r="AG84" s="134" t="str">
        <f t="shared" si="85"/>
        <v/>
      </c>
      <c r="AH84" s="4"/>
      <c r="AI84" s="133" t="str">
        <f t="shared" si="67"/>
        <v/>
      </c>
      <c r="AJ84" s="134" t="str">
        <f t="shared" si="86"/>
        <v/>
      </c>
      <c r="AK84" s="134" t="str">
        <f t="shared" si="80"/>
        <v/>
      </c>
      <c r="AL84" s="4"/>
      <c r="AM84" s="133" t="str">
        <f t="shared" si="68"/>
        <v/>
      </c>
      <c r="AN84" s="134" t="str">
        <f t="shared" si="81"/>
        <v/>
      </c>
      <c r="AO84" s="134" t="str">
        <f t="shared" si="82"/>
        <v/>
      </c>
      <c r="AP84" s="135">
        <f t="shared" si="83"/>
        <v>0</v>
      </c>
      <c r="AQ84" s="137" t="str">
        <f t="shared" si="84"/>
        <v/>
      </c>
      <c r="AR84" s="137"/>
    </row>
    <row r="85" spans="1:44">
      <c r="A85" s="2"/>
      <c r="B85" s="3"/>
      <c r="C85" s="3"/>
      <c r="D85" s="4"/>
      <c r="E85" s="133" t="str">
        <f t="shared" si="58"/>
        <v/>
      </c>
      <c r="F85" s="4"/>
      <c r="G85" s="133" t="str">
        <f t="shared" si="59"/>
        <v/>
      </c>
      <c r="H85" s="4"/>
      <c r="I85" s="133" t="str">
        <f t="shared" si="60"/>
        <v/>
      </c>
      <c r="J85" s="4"/>
      <c r="K85" s="133" t="str">
        <f t="shared" si="61"/>
        <v/>
      </c>
      <c r="L85" s="134" t="str">
        <f t="shared" si="69"/>
        <v/>
      </c>
      <c r="M85" s="134" t="str">
        <f t="shared" si="70"/>
        <v/>
      </c>
      <c r="N85" s="4"/>
      <c r="O85" s="133" t="str">
        <f t="shared" si="62"/>
        <v/>
      </c>
      <c r="P85" s="134" t="str">
        <f t="shared" si="71"/>
        <v/>
      </c>
      <c r="Q85" s="134" t="str">
        <f t="shared" si="72"/>
        <v/>
      </c>
      <c r="R85" s="4"/>
      <c r="S85" s="133" t="str">
        <f t="shared" si="63"/>
        <v/>
      </c>
      <c r="T85" s="134" t="str">
        <f t="shared" si="73"/>
        <v/>
      </c>
      <c r="U85" s="134" t="str">
        <f t="shared" si="74"/>
        <v/>
      </c>
      <c r="V85" s="4"/>
      <c r="W85" s="133" t="str">
        <f t="shared" si="64"/>
        <v/>
      </c>
      <c r="X85" s="134" t="str">
        <f t="shared" si="75"/>
        <v/>
      </c>
      <c r="Y85" s="134" t="str">
        <f t="shared" si="76"/>
        <v/>
      </c>
      <c r="Z85" s="4"/>
      <c r="AA85" s="133" t="str">
        <f t="shared" si="65"/>
        <v/>
      </c>
      <c r="AB85" s="134" t="str">
        <f t="shared" si="77"/>
        <v/>
      </c>
      <c r="AC85" s="134" t="str">
        <f t="shared" si="78"/>
        <v/>
      </c>
      <c r="AD85" s="4"/>
      <c r="AE85" s="133" t="str">
        <f t="shared" si="66"/>
        <v/>
      </c>
      <c r="AF85" s="134" t="str">
        <f t="shared" si="79"/>
        <v/>
      </c>
      <c r="AG85" s="134" t="str">
        <f t="shared" si="85"/>
        <v/>
      </c>
      <c r="AH85" s="4"/>
      <c r="AI85" s="133" t="str">
        <f t="shared" si="67"/>
        <v/>
      </c>
      <c r="AJ85" s="134" t="str">
        <f t="shared" si="86"/>
        <v/>
      </c>
      <c r="AK85" s="134" t="str">
        <f t="shared" si="80"/>
        <v/>
      </c>
      <c r="AL85" s="4"/>
      <c r="AM85" s="133" t="str">
        <f t="shared" si="68"/>
        <v/>
      </c>
      <c r="AN85" s="134" t="str">
        <f t="shared" si="81"/>
        <v/>
      </c>
      <c r="AO85" s="134" t="str">
        <f t="shared" si="82"/>
        <v/>
      </c>
      <c r="AP85" s="135">
        <f t="shared" si="83"/>
        <v>0</v>
      </c>
      <c r="AQ85" s="137" t="str">
        <f t="shared" si="84"/>
        <v/>
      </c>
      <c r="AR85" s="137"/>
    </row>
    <row r="86" spans="1:44">
      <c r="A86" s="2"/>
      <c r="B86" s="3"/>
      <c r="C86" s="3"/>
      <c r="D86" s="4"/>
      <c r="E86" s="133" t="str">
        <f t="shared" si="58"/>
        <v/>
      </c>
      <c r="F86" s="4"/>
      <c r="G86" s="133" t="str">
        <f t="shared" si="59"/>
        <v/>
      </c>
      <c r="H86" s="4"/>
      <c r="I86" s="133" t="str">
        <f t="shared" si="60"/>
        <v/>
      </c>
      <c r="J86" s="4"/>
      <c r="K86" s="133" t="str">
        <f t="shared" si="61"/>
        <v/>
      </c>
      <c r="L86" s="134" t="str">
        <f t="shared" si="69"/>
        <v/>
      </c>
      <c r="M86" s="134" t="str">
        <f t="shared" si="70"/>
        <v/>
      </c>
      <c r="N86" s="4"/>
      <c r="O86" s="133" t="str">
        <f t="shared" si="62"/>
        <v/>
      </c>
      <c r="P86" s="134" t="str">
        <f t="shared" si="71"/>
        <v/>
      </c>
      <c r="Q86" s="134" t="str">
        <f t="shared" si="72"/>
        <v/>
      </c>
      <c r="R86" s="4"/>
      <c r="S86" s="133" t="str">
        <f t="shared" si="63"/>
        <v/>
      </c>
      <c r="T86" s="134" t="str">
        <f t="shared" si="73"/>
        <v/>
      </c>
      <c r="U86" s="134" t="str">
        <f t="shared" si="74"/>
        <v/>
      </c>
      <c r="V86" s="4"/>
      <c r="W86" s="133" t="str">
        <f t="shared" si="64"/>
        <v/>
      </c>
      <c r="X86" s="134" t="str">
        <f t="shared" si="75"/>
        <v/>
      </c>
      <c r="Y86" s="134" t="str">
        <f t="shared" si="76"/>
        <v/>
      </c>
      <c r="Z86" s="4"/>
      <c r="AA86" s="133" t="str">
        <f t="shared" si="65"/>
        <v/>
      </c>
      <c r="AB86" s="134" t="str">
        <f t="shared" si="77"/>
        <v/>
      </c>
      <c r="AC86" s="134" t="str">
        <f t="shared" si="78"/>
        <v/>
      </c>
      <c r="AD86" s="4"/>
      <c r="AE86" s="133" t="str">
        <f t="shared" si="66"/>
        <v/>
      </c>
      <c r="AF86" s="134" t="str">
        <f t="shared" si="79"/>
        <v/>
      </c>
      <c r="AG86" s="134" t="str">
        <f t="shared" si="85"/>
        <v/>
      </c>
      <c r="AH86" s="4"/>
      <c r="AI86" s="133" t="str">
        <f t="shared" si="67"/>
        <v/>
      </c>
      <c r="AJ86" s="134" t="str">
        <f t="shared" si="86"/>
        <v/>
      </c>
      <c r="AK86" s="134" t="str">
        <f t="shared" si="80"/>
        <v/>
      </c>
      <c r="AL86" s="4"/>
      <c r="AM86" s="133" t="str">
        <f t="shared" si="68"/>
        <v/>
      </c>
      <c r="AN86" s="134" t="str">
        <f t="shared" si="81"/>
        <v/>
      </c>
      <c r="AO86" s="134" t="str">
        <f t="shared" si="82"/>
        <v/>
      </c>
      <c r="AP86" s="135">
        <f t="shared" si="83"/>
        <v>0</v>
      </c>
      <c r="AQ86" s="137" t="str">
        <f t="shared" si="84"/>
        <v/>
      </c>
      <c r="AR86" s="137"/>
    </row>
    <row r="87" spans="1:44">
      <c r="A87" s="2"/>
      <c r="B87" s="3"/>
      <c r="C87" s="3"/>
      <c r="D87" s="4"/>
      <c r="E87" s="133" t="str">
        <f t="shared" si="58"/>
        <v/>
      </c>
      <c r="F87" s="4"/>
      <c r="G87" s="133" t="str">
        <f t="shared" si="59"/>
        <v/>
      </c>
      <c r="H87" s="4"/>
      <c r="I87" s="133" t="str">
        <f t="shared" si="60"/>
        <v/>
      </c>
      <c r="J87" s="4"/>
      <c r="K87" s="133" t="str">
        <f t="shared" si="61"/>
        <v/>
      </c>
      <c r="L87" s="134" t="str">
        <f t="shared" si="69"/>
        <v/>
      </c>
      <c r="M87" s="134" t="str">
        <f t="shared" si="70"/>
        <v/>
      </c>
      <c r="N87" s="4"/>
      <c r="O87" s="133" t="str">
        <f t="shared" si="62"/>
        <v/>
      </c>
      <c r="P87" s="134" t="str">
        <f t="shared" si="71"/>
        <v/>
      </c>
      <c r="Q87" s="134" t="str">
        <f t="shared" si="72"/>
        <v/>
      </c>
      <c r="R87" s="4"/>
      <c r="S87" s="133" t="str">
        <f t="shared" si="63"/>
        <v/>
      </c>
      <c r="T87" s="134" t="str">
        <f t="shared" si="73"/>
        <v/>
      </c>
      <c r="U87" s="134" t="str">
        <f t="shared" si="74"/>
        <v/>
      </c>
      <c r="V87" s="4"/>
      <c r="W87" s="133" t="str">
        <f t="shared" si="64"/>
        <v/>
      </c>
      <c r="X87" s="134" t="str">
        <f t="shared" si="75"/>
        <v/>
      </c>
      <c r="Y87" s="134" t="str">
        <f t="shared" si="76"/>
        <v/>
      </c>
      <c r="Z87" s="4"/>
      <c r="AA87" s="133" t="str">
        <f t="shared" si="65"/>
        <v/>
      </c>
      <c r="AB87" s="134" t="str">
        <f t="shared" si="77"/>
        <v/>
      </c>
      <c r="AC87" s="134" t="str">
        <f t="shared" si="78"/>
        <v/>
      </c>
      <c r="AD87" s="4"/>
      <c r="AE87" s="133" t="str">
        <f t="shared" si="66"/>
        <v/>
      </c>
      <c r="AF87" s="134" t="str">
        <f t="shared" si="79"/>
        <v/>
      </c>
      <c r="AG87" s="134" t="str">
        <f t="shared" si="85"/>
        <v/>
      </c>
      <c r="AH87" s="4"/>
      <c r="AI87" s="133" t="str">
        <f t="shared" si="67"/>
        <v/>
      </c>
      <c r="AJ87" s="134" t="str">
        <f t="shared" si="86"/>
        <v/>
      </c>
      <c r="AK87" s="134" t="str">
        <f t="shared" si="80"/>
        <v/>
      </c>
      <c r="AL87" s="4"/>
      <c r="AM87" s="133" t="str">
        <f t="shared" si="68"/>
        <v/>
      </c>
      <c r="AN87" s="134" t="str">
        <f t="shared" si="81"/>
        <v/>
      </c>
      <c r="AO87" s="134" t="str">
        <f t="shared" si="82"/>
        <v/>
      </c>
      <c r="AP87" s="135">
        <f t="shared" si="83"/>
        <v>0</v>
      </c>
      <c r="AQ87" s="137" t="str">
        <f t="shared" si="84"/>
        <v/>
      </c>
      <c r="AR87" s="137"/>
    </row>
    <row r="88" spans="1:44">
      <c r="A88" s="2"/>
      <c r="B88" s="3"/>
      <c r="C88" s="3"/>
      <c r="D88" s="4"/>
      <c r="E88" s="133" t="str">
        <f t="shared" si="58"/>
        <v/>
      </c>
      <c r="F88" s="4"/>
      <c r="G88" s="133" t="str">
        <f t="shared" si="59"/>
        <v/>
      </c>
      <c r="H88" s="4"/>
      <c r="I88" s="133" t="str">
        <f t="shared" si="60"/>
        <v/>
      </c>
      <c r="J88" s="4"/>
      <c r="K88" s="133" t="str">
        <f t="shared" si="61"/>
        <v/>
      </c>
      <c r="L88" s="134" t="str">
        <f t="shared" si="69"/>
        <v/>
      </c>
      <c r="M88" s="134" t="str">
        <f t="shared" si="70"/>
        <v/>
      </c>
      <c r="N88" s="4"/>
      <c r="O88" s="133" t="str">
        <f t="shared" si="62"/>
        <v/>
      </c>
      <c r="P88" s="134" t="str">
        <f t="shared" si="71"/>
        <v/>
      </c>
      <c r="Q88" s="134" t="str">
        <f t="shared" si="72"/>
        <v/>
      </c>
      <c r="R88" s="4"/>
      <c r="S88" s="133" t="str">
        <f t="shared" si="63"/>
        <v/>
      </c>
      <c r="T88" s="134" t="str">
        <f t="shared" si="73"/>
        <v/>
      </c>
      <c r="U88" s="134" t="str">
        <f t="shared" si="74"/>
        <v/>
      </c>
      <c r="V88" s="4"/>
      <c r="W88" s="133" t="str">
        <f t="shared" si="64"/>
        <v/>
      </c>
      <c r="X88" s="134" t="str">
        <f t="shared" si="75"/>
        <v/>
      </c>
      <c r="Y88" s="134" t="str">
        <f t="shared" si="76"/>
        <v/>
      </c>
      <c r="Z88" s="4"/>
      <c r="AA88" s="133" t="str">
        <f t="shared" si="65"/>
        <v/>
      </c>
      <c r="AB88" s="134" t="str">
        <f t="shared" si="77"/>
        <v/>
      </c>
      <c r="AC88" s="134" t="str">
        <f t="shared" si="78"/>
        <v/>
      </c>
      <c r="AD88" s="4"/>
      <c r="AE88" s="133" t="str">
        <f t="shared" si="66"/>
        <v/>
      </c>
      <c r="AF88" s="134" t="str">
        <f t="shared" si="79"/>
        <v/>
      </c>
      <c r="AG88" s="134" t="str">
        <f t="shared" si="85"/>
        <v/>
      </c>
      <c r="AH88" s="4"/>
      <c r="AI88" s="133" t="str">
        <f t="shared" si="67"/>
        <v/>
      </c>
      <c r="AJ88" s="134" t="str">
        <f t="shared" si="86"/>
        <v/>
      </c>
      <c r="AK88" s="134" t="str">
        <f t="shared" si="80"/>
        <v/>
      </c>
      <c r="AL88" s="4"/>
      <c r="AM88" s="133" t="str">
        <f t="shared" si="68"/>
        <v/>
      </c>
      <c r="AN88" s="134" t="str">
        <f t="shared" si="81"/>
        <v/>
      </c>
      <c r="AO88" s="134" t="str">
        <f t="shared" si="82"/>
        <v/>
      </c>
      <c r="AP88" s="135">
        <f t="shared" si="83"/>
        <v>0</v>
      </c>
      <c r="AQ88" s="137" t="str">
        <f t="shared" si="84"/>
        <v/>
      </c>
      <c r="AR88" s="137"/>
    </row>
    <row r="89" spans="1:44">
      <c r="A89" s="2"/>
      <c r="B89" s="3"/>
      <c r="C89" s="3"/>
      <c r="D89" s="4"/>
      <c r="E89" s="133" t="str">
        <f t="shared" si="58"/>
        <v/>
      </c>
      <c r="F89" s="4"/>
      <c r="G89" s="133" t="str">
        <f t="shared" si="59"/>
        <v/>
      </c>
      <c r="H89" s="4"/>
      <c r="I89" s="133" t="str">
        <f t="shared" si="60"/>
        <v/>
      </c>
      <c r="J89" s="4"/>
      <c r="K89" s="133" t="str">
        <f t="shared" si="61"/>
        <v/>
      </c>
      <c r="L89" s="134" t="str">
        <f t="shared" si="69"/>
        <v/>
      </c>
      <c r="M89" s="134" t="str">
        <f t="shared" si="70"/>
        <v/>
      </c>
      <c r="N89" s="4"/>
      <c r="O89" s="133" t="str">
        <f t="shared" si="62"/>
        <v/>
      </c>
      <c r="P89" s="134" t="str">
        <f t="shared" si="71"/>
        <v/>
      </c>
      <c r="Q89" s="134" t="str">
        <f t="shared" si="72"/>
        <v/>
      </c>
      <c r="R89" s="4"/>
      <c r="S89" s="133" t="str">
        <f t="shared" si="63"/>
        <v/>
      </c>
      <c r="T89" s="134" t="str">
        <f t="shared" si="73"/>
        <v/>
      </c>
      <c r="U89" s="134" t="str">
        <f t="shared" si="74"/>
        <v/>
      </c>
      <c r="V89" s="4"/>
      <c r="W89" s="133" t="str">
        <f t="shared" si="64"/>
        <v/>
      </c>
      <c r="X89" s="134" t="str">
        <f t="shared" si="75"/>
        <v/>
      </c>
      <c r="Y89" s="134" t="str">
        <f t="shared" si="76"/>
        <v/>
      </c>
      <c r="Z89" s="4"/>
      <c r="AA89" s="133" t="str">
        <f t="shared" si="65"/>
        <v/>
      </c>
      <c r="AB89" s="134" t="str">
        <f t="shared" si="77"/>
        <v/>
      </c>
      <c r="AC89" s="134" t="str">
        <f t="shared" si="78"/>
        <v/>
      </c>
      <c r="AD89" s="4"/>
      <c r="AE89" s="133" t="str">
        <f t="shared" si="66"/>
        <v/>
      </c>
      <c r="AF89" s="134" t="str">
        <f t="shared" si="79"/>
        <v/>
      </c>
      <c r="AG89" s="134" t="str">
        <f t="shared" si="85"/>
        <v/>
      </c>
      <c r="AH89" s="4"/>
      <c r="AI89" s="133" t="str">
        <f t="shared" si="67"/>
        <v/>
      </c>
      <c r="AJ89" s="134" t="str">
        <f t="shared" si="86"/>
        <v/>
      </c>
      <c r="AK89" s="134" t="str">
        <f t="shared" si="80"/>
        <v/>
      </c>
      <c r="AL89" s="4"/>
      <c r="AM89" s="133" t="str">
        <f t="shared" si="68"/>
        <v/>
      </c>
      <c r="AN89" s="134" t="str">
        <f t="shared" si="81"/>
        <v/>
      </c>
      <c r="AO89" s="134" t="str">
        <f t="shared" si="82"/>
        <v/>
      </c>
      <c r="AP89" s="135">
        <f t="shared" si="83"/>
        <v>0</v>
      </c>
      <c r="AQ89" s="137" t="str">
        <f t="shared" si="84"/>
        <v/>
      </c>
      <c r="AR89" s="137"/>
    </row>
    <row r="90" spans="1:44">
      <c r="A90" s="2"/>
      <c r="B90" s="3"/>
      <c r="C90" s="3"/>
      <c r="D90" s="4"/>
      <c r="E90" s="133" t="str">
        <f t="shared" si="58"/>
        <v/>
      </c>
      <c r="F90" s="4"/>
      <c r="G90" s="133" t="str">
        <f t="shared" si="59"/>
        <v/>
      </c>
      <c r="H90" s="4"/>
      <c r="I90" s="133" t="str">
        <f t="shared" si="60"/>
        <v/>
      </c>
      <c r="J90" s="4"/>
      <c r="K90" s="133" t="str">
        <f t="shared" si="61"/>
        <v/>
      </c>
      <c r="L90" s="134" t="str">
        <f t="shared" si="69"/>
        <v/>
      </c>
      <c r="M90" s="134" t="str">
        <f t="shared" si="70"/>
        <v/>
      </c>
      <c r="N90" s="4"/>
      <c r="O90" s="133" t="str">
        <f t="shared" si="62"/>
        <v/>
      </c>
      <c r="P90" s="134" t="str">
        <f t="shared" si="71"/>
        <v/>
      </c>
      <c r="Q90" s="134" t="str">
        <f t="shared" si="72"/>
        <v/>
      </c>
      <c r="R90" s="4"/>
      <c r="S90" s="133" t="str">
        <f t="shared" si="63"/>
        <v/>
      </c>
      <c r="T90" s="134" t="str">
        <f t="shared" si="73"/>
        <v/>
      </c>
      <c r="U90" s="134" t="str">
        <f t="shared" si="74"/>
        <v/>
      </c>
      <c r="V90" s="4"/>
      <c r="W90" s="133" t="str">
        <f t="shared" si="64"/>
        <v/>
      </c>
      <c r="X90" s="134" t="str">
        <f t="shared" si="75"/>
        <v/>
      </c>
      <c r="Y90" s="134" t="str">
        <f t="shared" si="76"/>
        <v/>
      </c>
      <c r="Z90" s="4"/>
      <c r="AA90" s="133" t="str">
        <f t="shared" si="65"/>
        <v/>
      </c>
      <c r="AB90" s="134" t="str">
        <f t="shared" si="77"/>
        <v/>
      </c>
      <c r="AC90" s="134" t="str">
        <f t="shared" si="78"/>
        <v/>
      </c>
      <c r="AD90" s="4"/>
      <c r="AE90" s="133" t="str">
        <f t="shared" si="66"/>
        <v/>
      </c>
      <c r="AF90" s="134" t="str">
        <f t="shared" si="79"/>
        <v/>
      </c>
      <c r="AG90" s="134" t="str">
        <f t="shared" si="85"/>
        <v/>
      </c>
      <c r="AH90" s="4"/>
      <c r="AI90" s="133" t="str">
        <f t="shared" si="67"/>
        <v/>
      </c>
      <c r="AJ90" s="134" t="str">
        <f t="shared" si="86"/>
        <v/>
      </c>
      <c r="AK90" s="134" t="str">
        <f t="shared" si="80"/>
        <v/>
      </c>
      <c r="AL90" s="4"/>
      <c r="AM90" s="133" t="str">
        <f t="shared" si="68"/>
        <v/>
      </c>
      <c r="AN90" s="134" t="str">
        <f t="shared" si="81"/>
        <v/>
      </c>
      <c r="AO90" s="134" t="str">
        <f t="shared" si="82"/>
        <v/>
      </c>
      <c r="AP90" s="135">
        <f t="shared" si="83"/>
        <v>0</v>
      </c>
      <c r="AQ90" s="137" t="str">
        <f t="shared" si="84"/>
        <v/>
      </c>
      <c r="AR90" s="137"/>
    </row>
    <row r="91" spans="1:44">
      <c r="A91" s="2"/>
      <c r="B91" s="3"/>
      <c r="C91" s="3"/>
      <c r="D91" s="4"/>
      <c r="E91" s="133" t="str">
        <f t="shared" si="58"/>
        <v/>
      </c>
      <c r="F91" s="4"/>
      <c r="G91" s="133" t="str">
        <f t="shared" si="59"/>
        <v/>
      </c>
      <c r="H91" s="4"/>
      <c r="I91" s="133" t="str">
        <f t="shared" si="60"/>
        <v/>
      </c>
      <c r="J91" s="4"/>
      <c r="K91" s="133" t="str">
        <f t="shared" si="61"/>
        <v/>
      </c>
      <c r="L91" s="134" t="str">
        <f t="shared" si="69"/>
        <v/>
      </c>
      <c r="M91" s="134" t="str">
        <f t="shared" si="70"/>
        <v/>
      </c>
      <c r="N91" s="4"/>
      <c r="O91" s="133" t="str">
        <f t="shared" si="62"/>
        <v/>
      </c>
      <c r="P91" s="134" t="str">
        <f t="shared" si="71"/>
        <v/>
      </c>
      <c r="Q91" s="134" t="str">
        <f t="shared" si="72"/>
        <v/>
      </c>
      <c r="R91" s="4"/>
      <c r="S91" s="133" t="str">
        <f t="shared" si="63"/>
        <v/>
      </c>
      <c r="T91" s="134" t="str">
        <f t="shared" si="73"/>
        <v/>
      </c>
      <c r="U91" s="134" t="str">
        <f t="shared" si="74"/>
        <v/>
      </c>
      <c r="V91" s="4"/>
      <c r="W91" s="133" t="str">
        <f t="shared" si="64"/>
        <v/>
      </c>
      <c r="X91" s="134" t="str">
        <f t="shared" si="75"/>
        <v/>
      </c>
      <c r="Y91" s="134" t="str">
        <f t="shared" si="76"/>
        <v/>
      </c>
      <c r="Z91" s="4"/>
      <c r="AA91" s="133" t="str">
        <f t="shared" si="65"/>
        <v/>
      </c>
      <c r="AB91" s="134" t="str">
        <f t="shared" si="77"/>
        <v/>
      </c>
      <c r="AC91" s="134" t="str">
        <f t="shared" si="78"/>
        <v/>
      </c>
      <c r="AD91" s="4"/>
      <c r="AE91" s="133" t="str">
        <f t="shared" si="66"/>
        <v/>
      </c>
      <c r="AF91" s="134" t="str">
        <f t="shared" si="79"/>
        <v/>
      </c>
      <c r="AG91" s="134" t="str">
        <f t="shared" si="85"/>
        <v/>
      </c>
      <c r="AH91" s="4"/>
      <c r="AI91" s="133" t="str">
        <f t="shared" si="67"/>
        <v/>
      </c>
      <c r="AJ91" s="134" t="str">
        <f t="shared" si="86"/>
        <v/>
      </c>
      <c r="AK91" s="134" t="str">
        <f t="shared" si="80"/>
        <v/>
      </c>
      <c r="AL91" s="4"/>
      <c r="AM91" s="133" t="str">
        <f t="shared" si="68"/>
        <v/>
      </c>
      <c r="AN91" s="134" t="str">
        <f t="shared" si="81"/>
        <v/>
      </c>
      <c r="AO91" s="134" t="str">
        <f t="shared" si="82"/>
        <v/>
      </c>
      <c r="AP91" s="135">
        <f t="shared" si="83"/>
        <v>0</v>
      </c>
      <c r="AQ91" s="137" t="str">
        <f t="shared" si="84"/>
        <v/>
      </c>
      <c r="AR91" s="137"/>
    </row>
    <row r="92" spans="1:44">
      <c r="A92" s="2"/>
      <c r="B92" s="3"/>
      <c r="C92" s="3"/>
      <c r="D92" s="4"/>
      <c r="E92" s="133" t="str">
        <f t="shared" si="58"/>
        <v/>
      </c>
      <c r="F92" s="4"/>
      <c r="G92" s="133" t="str">
        <f t="shared" si="59"/>
        <v/>
      </c>
      <c r="H92" s="4"/>
      <c r="I92" s="133" t="str">
        <f t="shared" si="60"/>
        <v/>
      </c>
      <c r="J92" s="4"/>
      <c r="K92" s="133" t="str">
        <f t="shared" si="61"/>
        <v/>
      </c>
      <c r="L92" s="134" t="str">
        <f t="shared" si="69"/>
        <v/>
      </c>
      <c r="M92" s="134" t="str">
        <f t="shared" si="70"/>
        <v/>
      </c>
      <c r="N92" s="4"/>
      <c r="O92" s="133" t="str">
        <f t="shared" si="62"/>
        <v/>
      </c>
      <c r="P92" s="134" t="str">
        <f t="shared" si="71"/>
        <v/>
      </c>
      <c r="Q92" s="134" t="str">
        <f t="shared" si="72"/>
        <v/>
      </c>
      <c r="R92" s="4"/>
      <c r="S92" s="133" t="str">
        <f t="shared" si="63"/>
        <v/>
      </c>
      <c r="T92" s="134" t="str">
        <f t="shared" si="73"/>
        <v/>
      </c>
      <c r="U92" s="134" t="str">
        <f t="shared" si="74"/>
        <v/>
      </c>
      <c r="V92" s="4"/>
      <c r="W92" s="133" t="str">
        <f t="shared" si="64"/>
        <v/>
      </c>
      <c r="X92" s="134" t="str">
        <f t="shared" si="75"/>
        <v/>
      </c>
      <c r="Y92" s="134" t="str">
        <f t="shared" si="76"/>
        <v/>
      </c>
      <c r="Z92" s="4"/>
      <c r="AA92" s="133" t="str">
        <f t="shared" si="65"/>
        <v/>
      </c>
      <c r="AB92" s="134" t="str">
        <f t="shared" si="77"/>
        <v/>
      </c>
      <c r="AC92" s="134" t="str">
        <f t="shared" si="78"/>
        <v/>
      </c>
      <c r="AD92" s="4"/>
      <c r="AE92" s="133" t="str">
        <f t="shared" si="66"/>
        <v/>
      </c>
      <c r="AF92" s="134" t="str">
        <f t="shared" si="79"/>
        <v/>
      </c>
      <c r="AG92" s="134" t="str">
        <f t="shared" si="85"/>
        <v/>
      </c>
      <c r="AH92" s="4"/>
      <c r="AI92" s="133" t="str">
        <f t="shared" si="67"/>
        <v/>
      </c>
      <c r="AJ92" s="134" t="str">
        <f t="shared" si="86"/>
        <v/>
      </c>
      <c r="AK92" s="134" t="str">
        <f t="shared" si="80"/>
        <v/>
      </c>
      <c r="AL92" s="4"/>
      <c r="AM92" s="133" t="str">
        <f t="shared" si="68"/>
        <v/>
      </c>
      <c r="AN92" s="134" t="str">
        <f t="shared" si="81"/>
        <v/>
      </c>
      <c r="AO92" s="134" t="str">
        <f t="shared" si="82"/>
        <v/>
      </c>
      <c r="AP92" s="135">
        <f t="shared" si="83"/>
        <v>0</v>
      </c>
      <c r="AQ92" s="137" t="str">
        <f t="shared" si="84"/>
        <v/>
      </c>
      <c r="AR92" s="137"/>
    </row>
    <row r="93" spans="1:44">
      <c r="A93" s="2"/>
      <c r="B93" s="3"/>
      <c r="C93" s="3"/>
      <c r="D93" s="4"/>
      <c r="E93" s="133" t="str">
        <f t="shared" si="58"/>
        <v/>
      </c>
      <c r="F93" s="4"/>
      <c r="G93" s="133" t="str">
        <f t="shared" si="59"/>
        <v/>
      </c>
      <c r="H93" s="4"/>
      <c r="I93" s="133" t="str">
        <f t="shared" si="60"/>
        <v/>
      </c>
      <c r="J93" s="4"/>
      <c r="K93" s="133" t="str">
        <f t="shared" si="61"/>
        <v/>
      </c>
      <c r="L93" s="134" t="str">
        <f t="shared" si="69"/>
        <v/>
      </c>
      <c r="M93" s="134" t="str">
        <f t="shared" si="70"/>
        <v/>
      </c>
      <c r="N93" s="4"/>
      <c r="O93" s="133" t="str">
        <f t="shared" si="62"/>
        <v/>
      </c>
      <c r="P93" s="134" t="str">
        <f t="shared" si="71"/>
        <v/>
      </c>
      <c r="Q93" s="134" t="str">
        <f t="shared" si="72"/>
        <v/>
      </c>
      <c r="R93" s="4"/>
      <c r="S93" s="133" t="str">
        <f t="shared" si="63"/>
        <v/>
      </c>
      <c r="T93" s="134" t="str">
        <f t="shared" si="73"/>
        <v/>
      </c>
      <c r="U93" s="134" t="str">
        <f t="shared" si="74"/>
        <v/>
      </c>
      <c r="V93" s="4"/>
      <c r="W93" s="133" t="str">
        <f t="shared" si="64"/>
        <v/>
      </c>
      <c r="X93" s="134" t="str">
        <f t="shared" si="75"/>
        <v/>
      </c>
      <c r="Y93" s="134" t="str">
        <f t="shared" si="76"/>
        <v/>
      </c>
      <c r="Z93" s="4"/>
      <c r="AA93" s="133" t="str">
        <f t="shared" si="65"/>
        <v/>
      </c>
      <c r="AB93" s="134" t="str">
        <f t="shared" si="77"/>
        <v/>
      </c>
      <c r="AC93" s="134" t="str">
        <f t="shared" si="78"/>
        <v/>
      </c>
      <c r="AD93" s="4"/>
      <c r="AE93" s="133" t="str">
        <f t="shared" si="66"/>
        <v/>
      </c>
      <c r="AF93" s="134" t="str">
        <f t="shared" si="79"/>
        <v/>
      </c>
      <c r="AG93" s="134" t="str">
        <f t="shared" si="85"/>
        <v/>
      </c>
      <c r="AH93" s="4"/>
      <c r="AI93" s="133" t="str">
        <f t="shared" si="67"/>
        <v/>
      </c>
      <c r="AJ93" s="134" t="str">
        <f t="shared" si="86"/>
        <v/>
      </c>
      <c r="AK93" s="134" t="str">
        <f t="shared" si="80"/>
        <v/>
      </c>
      <c r="AL93" s="4"/>
      <c r="AM93" s="133" t="str">
        <f t="shared" si="68"/>
        <v/>
      </c>
      <c r="AN93" s="134" t="str">
        <f t="shared" si="81"/>
        <v/>
      </c>
      <c r="AO93" s="134" t="str">
        <f t="shared" si="82"/>
        <v/>
      </c>
      <c r="AP93" s="135">
        <f t="shared" si="83"/>
        <v>0</v>
      </c>
      <c r="AQ93" s="137" t="str">
        <f t="shared" si="84"/>
        <v/>
      </c>
      <c r="AR93" s="137"/>
    </row>
    <row r="94" spans="1:44">
      <c r="A94" s="2"/>
      <c r="B94" s="3"/>
      <c r="C94" s="3"/>
      <c r="D94" s="4"/>
      <c r="E94" s="133" t="str">
        <f t="shared" si="58"/>
        <v/>
      </c>
      <c r="F94" s="4"/>
      <c r="G94" s="133" t="str">
        <f t="shared" si="59"/>
        <v/>
      </c>
      <c r="H94" s="4"/>
      <c r="I94" s="133" t="str">
        <f t="shared" si="60"/>
        <v/>
      </c>
      <c r="J94" s="4"/>
      <c r="K94" s="133" t="str">
        <f t="shared" si="61"/>
        <v/>
      </c>
      <c r="L94" s="134" t="str">
        <f t="shared" si="69"/>
        <v/>
      </c>
      <c r="M94" s="134" t="str">
        <f t="shared" si="70"/>
        <v/>
      </c>
      <c r="N94" s="4"/>
      <c r="O94" s="133" t="str">
        <f t="shared" si="62"/>
        <v/>
      </c>
      <c r="P94" s="134" t="str">
        <f t="shared" si="71"/>
        <v/>
      </c>
      <c r="Q94" s="134" t="str">
        <f t="shared" si="72"/>
        <v/>
      </c>
      <c r="R94" s="4"/>
      <c r="S94" s="133" t="str">
        <f t="shared" si="63"/>
        <v/>
      </c>
      <c r="T94" s="134" t="str">
        <f t="shared" si="73"/>
        <v/>
      </c>
      <c r="U94" s="134" t="str">
        <f t="shared" si="74"/>
        <v/>
      </c>
      <c r="V94" s="4"/>
      <c r="W94" s="133" t="str">
        <f t="shared" si="64"/>
        <v/>
      </c>
      <c r="X94" s="134" t="str">
        <f t="shared" si="75"/>
        <v/>
      </c>
      <c r="Y94" s="134" t="str">
        <f t="shared" si="76"/>
        <v/>
      </c>
      <c r="Z94" s="4"/>
      <c r="AA94" s="133" t="str">
        <f t="shared" si="65"/>
        <v/>
      </c>
      <c r="AB94" s="134" t="str">
        <f t="shared" si="77"/>
        <v/>
      </c>
      <c r="AC94" s="134" t="str">
        <f t="shared" si="78"/>
        <v/>
      </c>
      <c r="AD94" s="4"/>
      <c r="AE94" s="133" t="str">
        <f t="shared" si="66"/>
        <v/>
      </c>
      <c r="AF94" s="134" t="str">
        <f t="shared" si="79"/>
        <v/>
      </c>
      <c r="AG94" s="134" t="str">
        <f t="shared" si="85"/>
        <v/>
      </c>
      <c r="AH94" s="4"/>
      <c r="AI94" s="133" t="str">
        <f t="shared" si="67"/>
        <v/>
      </c>
      <c r="AJ94" s="134" t="str">
        <f t="shared" si="86"/>
        <v/>
      </c>
      <c r="AK94" s="134" t="str">
        <f t="shared" si="80"/>
        <v/>
      </c>
      <c r="AL94" s="4"/>
      <c r="AM94" s="133" t="str">
        <f t="shared" si="68"/>
        <v/>
      </c>
      <c r="AN94" s="134" t="str">
        <f t="shared" si="81"/>
        <v/>
      </c>
      <c r="AO94" s="134" t="str">
        <f t="shared" si="82"/>
        <v/>
      </c>
      <c r="AP94" s="135">
        <f t="shared" si="83"/>
        <v>0</v>
      </c>
      <c r="AQ94" s="137" t="str">
        <f t="shared" si="84"/>
        <v/>
      </c>
      <c r="AR94" s="137"/>
    </row>
    <row r="95" spans="1:44">
      <c r="A95" s="2"/>
      <c r="B95" s="3"/>
      <c r="C95" s="3"/>
      <c r="D95" s="4"/>
      <c r="E95" s="133" t="str">
        <f t="shared" si="58"/>
        <v/>
      </c>
      <c r="F95" s="4"/>
      <c r="G95" s="133" t="str">
        <f t="shared" si="59"/>
        <v/>
      </c>
      <c r="H95" s="4"/>
      <c r="I95" s="133" t="str">
        <f t="shared" si="60"/>
        <v/>
      </c>
      <c r="J95" s="4"/>
      <c r="K95" s="133" t="str">
        <f t="shared" si="61"/>
        <v/>
      </c>
      <c r="L95" s="134" t="str">
        <f t="shared" si="69"/>
        <v/>
      </c>
      <c r="M95" s="134" t="str">
        <f t="shared" si="70"/>
        <v/>
      </c>
      <c r="N95" s="4"/>
      <c r="O95" s="133" t="str">
        <f t="shared" si="62"/>
        <v/>
      </c>
      <c r="P95" s="134" t="str">
        <f t="shared" si="71"/>
        <v/>
      </c>
      <c r="Q95" s="134" t="str">
        <f t="shared" si="72"/>
        <v/>
      </c>
      <c r="R95" s="4"/>
      <c r="S95" s="133" t="str">
        <f t="shared" si="63"/>
        <v/>
      </c>
      <c r="T95" s="134" t="str">
        <f t="shared" si="73"/>
        <v/>
      </c>
      <c r="U95" s="134" t="str">
        <f t="shared" si="74"/>
        <v/>
      </c>
      <c r="V95" s="4"/>
      <c r="W95" s="133" t="str">
        <f t="shared" si="64"/>
        <v/>
      </c>
      <c r="X95" s="134" t="str">
        <f t="shared" si="75"/>
        <v/>
      </c>
      <c r="Y95" s="134" t="str">
        <f t="shared" si="76"/>
        <v/>
      </c>
      <c r="Z95" s="4"/>
      <c r="AA95" s="133" t="str">
        <f t="shared" si="65"/>
        <v/>
      </c>
      <c r="AB95" s="134" t="str">
        <f t="shared" si="77"/>
        <v/>
      </c>
      <c r="AC95" s="134" t="str">
        <f t="shared" si="78"/>
        <v/>
      </c>
      <c r="AD95" s="4"/>
      <c r="AE95" s="133" t="str">
        <f t="shared" si="66"/>
        <v/>
      </c>
      <c r="AF95" s="134" t="str">
        <f t="shared" si="79"/>
        <v/>
      </c>
      <c r="AG95" s="134" t="str">
        <f t="shared" si="85"/>
        <v/>
      </c>
      <c r="AH95" s="4"/>
      <c r="AI95" s="133" t="str">
        <f t="shared" si="67"/>
        <v/>
      </c>
      <c r="AJ95" s="134" t="str">
        <f t="shared" si="86"/>
        <v/>
      </c>
      <c r="AK95" s="134" t="str">
        <f t="shared" si="80"/>
        <v/>
      </c>
      <c r="AL95" s="4"/>
      <c r="AM95" s="133" t="str">
        <f t="shared" si="68"/>
        <v/>
      </c>
      <c r="AN95" s="134" t="str">
        <f t="shared" si="81"/>
        <v/>
      </c>
      <c r="AO95" s="134" t="str">
        <f t="shared" si="82"/>
        <v/>
      </c>
      <c r="AP95" s="135">
        <f t="shared" si="83"/>
        <v>0</v>
      </c>
      <c r="AQ95" s="137" t="str">
        <f t="shared" si="84"/>
        <v/>
      </c>
      <c r="AR95" s="137"/>
    </row>
    <row r="96" spans="1:44">
      <c r="A96" s="2"/>
      <c r="B96" s="3"/>
      <c r="C96" s="3"/>
      <c r="D96" s="4"/>
      <c r="E96" s="133" t="str">
        <f t="shared" si="58"/>
        <v/>
      </c>
      <c r="F96" s="4"/>
      <c r="G96" s="133" t="str">
        <f t="shared" si="59"/>
        <v/>
      </c>
      <c r="H96" s="4"/>
      <c r="I96" s="133" t="str">
        <f t="shared" si="60"/>
        <v/>
      </c>
      <c r="J96" s="4"/>
      <c r="K96" s="133" t="str">
        <f t="shared" si="61"/>
        <v/>
      </c>
      <c r="L96" s="134" t="str">
        <f t="shared" si="69"/>
        <v/>
      </c>
      <c r="M96" s="134" t="str">
        <f t="shared" si="70"/>
        <v/>
      </c>
      <c r="N96" s="4"/>
      <c r="O96" s="133" t="str">
        <f t="shared" si="62"/>
        <v/>
      </c>
      <c r="P96" s="134" t="str">
        <f t="shared" si="71"/>
        <v/>
      </c>
      <c r="Q96" s="134" t="str">
        <f t="shared" si="72"/>
        <v/>
      </c>
      <c r="R96" s="4"/>
      <c r="S96" s="133" t="str">
        <f t="shared" si="63"/>
        <v/>
      </c>
      <c r="T96" s="134" t="str">
        <f t="shared" si="73"/>
        <v/>
      </c>
      <c r="U96" s="134" t="str">
        <f t="shared" si="74"/>
        <v/>
      </c>
      <c r="V96" s="4"/>
      <c r="W96" s="133" t="str">
        <f t="shared" si="64"/>
        <v/>
      </c>
      <c r="X96" s="134" t="str">
        <f t="shared" si="75"/>
        <v/>
      </c>
      <c r="Y96" s="134" t="str">
        <f t="shared" si="76"/>
        <v/>
      </c>
      <c r="Z96" s="4"/>
      <c r="AA96" s="133" t="str">
        <f t="shared" si="65"/>
        <v/>
      </c>
      <c r="AB96" s="134" t="str">
        <f t="shared" si="77"/>
        <v/>
      </c>
      <c r="AC96" s="134" t="str">
        <f t="shared" si="78"/>
        <v/>
      </c>
      <c r="AD96" s="4"/>
      <c r="AE96" s="133" t="str">
        <f t="shared" si="66"/>
        <v/>
      </c>
      <c r="AF96" s="134" t="str">
        <f t="shared" si="79"/>
        <v/>
      </c>
      <c r="AG96" s="134" t="str">
        <f t="shared" si="85"/>
        <v/>
      </c>
      <c r="AH96" s="4"/>
      <c r="AI96" s="133" t="str">
        <f t="shared" si="67"/>
        <v/>
      </c>
      <c r="AJ96" s="134" t="str">
        <f t="shared" si="86"/>
        <v/>
      </c>
      <c r="AK96" s="134" t="str">
        <f t="shared" si="80"/>
        <v/>
      </c>
      <c r="AL96" s="4"/>
      <c r="AM96" s="133" t="str">
        <f t="shared" si="68"/>
        <v/>
      </c>
      <c r="AN96" s="134" t="str">
        <f t="shared" si="81"/>
        <v/>
      </c>
      <c r="AO96" s="134" t="str">
        <f t="shared" si="82"/>
        <v/>
      </c>
      <c r="AP96" s="135">
        <f t="shared" si="83"/>
        <v>0</v>
      </c>
      <c r="AQ96" s="137" t="str">
        <f t="shared" si="84"/>
        <v/>
      </c>
      <c r="AR96" s="137"/>
    </row>
    <row r="97" spans="1:44">
      <c r="A97" s="2"/>
      <c r="B97" s="3"/>
      <c r="C97" s="3"/>
      <c r="D97" s="4"/>
      <c r="E97" s="133" t="str">
        <f t="shared" si="58"/>
        <v/>
      </c>
      <c r="F97" s="4"/>
      <c r="G97" s="133" t="str">
        <f t="shared" si="59"/>
        <v/>
      </c>
      <c r="H97" s="4"/>
      <c r="I97" s="133" t="str">
        <f t="shared" si="60"/>
        <v/>
      </c>
      <c r="J97" s="4"/>
      <c r="K97" s="133" t="str">
        <f t="shared" si="61"/>
        <v/>
      </c>
      <c r="L97" s="134" t="str">
        <f t="shared" si="69"/>
        <v/>
      </c>
      <c r="M97" s="134" t="str">
        <f t="shared" si="70"/>
        <v/>
      </c>
      <c r="N97" s="4"/>
      <c r="O97" s="133" t="str">
        <f t="shared" si="62"/>
        <v/>
      </c>
      <c r="P97" s="134" t="str">
        <f t="shared" si="71"/>
        <v/>
      </c>
      <c r="Q97" s="134" t="str">
        <f t="shared" si="72"/>
        <v/>
      </c>
      <c r="R97" s="4"/>
      <c r="S97" s="133" t="str">
        <f t="shared" si="63"/>
        <v/>
      </c>
      <c r="T97" s="134" t="str">
        <f t="shared" si="73"/>
        <v/>
      </c>
      <c r="U97" s="134" t="str">
        <f t="shared" si="74"/>
        <v/>
      </c>
      <c r="V97" s="4"/>
      <c r="W97" s="133" t="str">
        <f t="shared" si="64"/>
        <v/>
      </c>
      <c r="X97" s="134" t="str">
        <f t="shared" si="75"/>
        <v/>
      </c>
      <c r="Y97" s="134" t="str">
        <f t="shared" si="76"/>
        <v/>
      </c>
      <c r="Z97" s="4"/>
      <c r="AA97" s="133" t="str">
        <f t="shared" si="65"/>
        <v/>
      </c>
      <c r="AB97" s="134" t="str">
        <f t="shared" si="77"/>
        <v/>
      </c>
      <c r="AC97" s="134" t="str">
        <f t="shared" si="78"/>
        <v/>
      </c>
      <c r="AD97" s="4"/>
      <c r="AE97" s="133" t="str">
        <f t="shared" si="66"/>
        <v/>
      </c>
      <c r="AF97" s="134" t="str">
        <f t="shared" si="79"/>
        <v/>
      </c>
      <c r="AG97" s="134" t="str">
        <f t="shared" si="85"/>
        <v/>
      </c>
      <c r="AH97" s="4"/>
      <c r="AI97" s="133" t="str">
        <f t="shared" si="67"/>
        <v/>
      </c>
      <c r="AJ97" s="134" t="str">
        <f t="shared" si="86"/>
        <v/>
      </c>
      <c r="AK97" s="134" t="str">
        <f t="shared" si="80"/>
        <v/>
      </c>
      <c r="AL97" s="4"/>
      <c r="AM97" s="133" t="str">
        <f t="shared" si="68"/>
        <v/>
      </c>
      <c r="AN97" s="134" t="str">
        <f t="shared" si="81"/>
        <v/>
      </c>
      <c r="AO97" s="134" t="str">
        <f t="shared" si="82"/>
        <v/>
      </c>
      <c r="AP97" s="135">
        <f t="shared" si="83"/>
        <v>0</v>
      </c>
      <c r="AQ97" s="137" t="str">
        <f t="shared" si="84"/>
        <v/>
      </c>
      <c r="AR97" s="137"/>
    </row>
    <row r="98" spans="1:44">
      <c r="A98" s="2"/>
      <c r="B98" s="3"/>
      <c r="C98" s="3"/>
      <c r="D98" s="4"/>
      <c r="E98" s="133" t="str">
        <f t="shared" si="58"/>
        <v/>
      </c>
      <c r="F98" s="4"/>
      <c r="G98" s="133" t="str">
        <f t="shared" si="59"/>
        <v/>
      </c>
      <c r="H98" s="4"/>
      <c r="I98" s="133" t="str">
        <f t="shared" si="60"/>
        <v/>
      </c>
      <c r="J98" s="4"/>
      <c r="K98" s="133" t="str">
        <f t="shared" si="61"/>
        <v/>
      </c>
      <c r="L98" s="134" t="str">
        <f t="shared" si="69"/>
        <v/>
      </c>
      <c r="M98" s="134" t="str">
        <f t="shared" si="70"/>
        <v/>
      </c>
      <c r="N98" s="4"/>
      <c r="O98" s="133" t="str">
        <f t="shared" si="62"/>
        <v/>
      </c>
      <c r="P98" s="134" t="str">
        <f t="shared" si="71"/>
        <v/>
      </c>
      <c r="Q98" s="134" t="str">
        <f t="shared" si="72"/>
        <v/>
      </c>
      <c r="R98" s="4"/>
      <c r="S98" s="133" t="str">
        <f t="shared" si="63"/>
        <v/>
      </c>
      <c r="T98" s="134" t="str">
        <f t="shared" si="73"/>
        <v/>
      </c>
      <c r="U98" s="134" t="str">
        <f t="shared" si="74"/>
        <v/>
      </c>
      <c r="V98" s="4"/>
      <c r="W98" s="133" t="str">
        <f t="shared" si="64"/>
        <v/>
      </c>
      <c r="X98" s="134" t="str">
        <f t="shared" si="75"/>
        <v/>
      </c>
      <c r="Y98" s="134" t="str">
        <f t="shared" si="76"/>
        <v/>
      </c>
      <c r="Z98" s="4"/>
      <c r="AA98" s="133" t="str">
        <f t="shared" si="65"/>
        <v/>
      </c>
      <c r="AB98" s="134" t="str">
        <f t="shared" si="77"/>
        <v/>
      </c>
      <c r="AC98" s="134" t="str">
        <f t="shared" si="78"/>
        <v/>
      </c>
      <c r="AD98" s="4"/>
      <c r="AE98" s="133" t="str">
        <f t="shared" si="66"/>
        <v/>
      </c>
      <c r="AF98" s="134" t="str">
        <f t="shared" si="79"/>
        <v/>
      </c>
      <c r="AG98" s="134" t="str">
        <f t="shared" si="85"/>
        <v/>
      </c>
      <c r="AH98" s="4"/>
      <c r="AI98" s="133" t="str">
        <f t="shared" si="67"/>
        <v/>
      </c>
      <c r="AJ98" s="134" t="str">
        <f t="shared" si="86"/>
        <v/>
      </c>
      <c r="AK98" s="134" t="str">
        <f t="shared" si="80"/>
        <v/>
      </c>
      <c r="AL98" s="4"/>
      <c r="AM98" s="133" t="str">
        <f t="shared" si="68"/>
        <v/>
      </c>
      <c r="AN98" s="134" t="str">
        <f t="shared" si="81"/>
        <v/>
      </c>
      <c r="AO98" s="134" t="str">
        <f t="shared" si="82"/>
        <v/>
      </c>
      <c r="AP98" s="135">
        <f t="shared" si="83"/>
        <v>0</v>
      </c>
      <c r="AQ98" s="137" t="str">
        <f t="shared" si="84"/>
        <v/>
      </c>
      <c r="AR98" s="137"/>
    </row>
    <row r="99" spans="1:44">
      <c r="A99" s="2"/>
      <c r="B99" s="3"/>
      <c r="C99" s="3"/>
      <c r="D99" s="4"/>
      <c r="E99" s="133" t="str">
        <f t="shared" si="58"/>
        <v/>
      </c>
      <c r="F99" s="4"/>
      <c r="G99" s="133" t="str">
        <f t="shared" si="59"/>
        <v/>
      </c>
      <c r="H99" s="4"/>
      <c r="I99" s="133" t="str">
        <f t="shared" si="60"/>
        <v/>
      </c>
      <c r="J99" s="4"/>
      <c r="K99" s="133" t="str">
        <f t="shared" si="61"/>
        <v/>
      </c>
      <c r="L99" s="134" t="str">
        <f t="shared" si="69"/>
        <v/>
      </c>
      <c r="M99" s="134" t="str">
        <f t="shared" si="70"/>
        <v/>
      </c>
      <c r="N99" s="4"/>
      <c r="O99" s="133" t="str">
        <f t="shared" si="62"/>
        <v/>
      </c>
      <c r="P99" s="134" t="str">
        <f t="shared" si="71"/>
        <v/>
      </c>
      <c r="Q99" s="134" t="str">
        <f t="shared" si="72"/>
        <v/>
      </c>
      <c r="R99" s="4"/>
      <c r="S99" s="133" t="str">
        <f t="shared" si="63"/>
        <v/>
      </c>
      <c r="T99" s="134" t="str">
        <f t="shared" si="73"/>
        <v/>
      </c>
      <c r="U99" s="134" t="str">
        <f t="shared" si="74"/>
        <v/>
      </c>
      <c r="V99" s="4"/>
      <c r="W99" s="133" t="str">
        <f t="shared" si="64"/>
        <v/>
      </c>
      <c r="X99" s="134" t="str">
        <f t="shared" si="75"/>
        <v/>
      </c>
      <c r="Y99" s="134" t="str">
        <f t="shared" si="76"/>
        <v/>
      </c>
      <c r="Z99" s="4"/>
      <c r="AA99" s="133" t="str">
        <f t="shared" si="65"/>
        <v/>
      </c>
      <c r="AB99" s="134" t="str">
        <f t="shared" si="77"/>
        <v/>
      </c>
      <c r="AC99" s="134" t="str">
        <f t="shared" si="78"/>
        <v/>
      </c>
      <c r="AD99" s="4"/>
      <c r="AE99" s="133" t="str">
        <f t="shared" si="66"/>
        <v/>
      </c>
      <c r="AF99" s="134" t="str">
        <f t="shared" si="79"/>
        <v/>
      </c>
      <c r="AG99" s="134" t="str">
        <f t="shared" si="85"/>
        <v/>
      </c>
      <c r="AH99" s="4"/>
      <c r="AI99" s="133" t="str">
        <f t="shared" si="67"/>
        <v/>
      </c>
      <c r="AJ99" s="134" t="str">
        <f t="shared" si="86"/>
        <v/>
      </c>
      <c r="AK99" s="134" t="str">
        <f t="shared" si="80"/>
        <v/>
      </c>
      <c r="AL99" s="4"/>
      <c r="AM99" s="133" t="str">
        <f t="shared" si="68"/>
        <v/>
      </c>
      <c r="AN99" s="134" t="str">
        <f t="shared" si="81"/>
        <v/>
      </c>
      <c r="AO99" s="134" t="str">
        <f t="shared" si="82"/>
        <v/>
      </c>
      <c r="AP99" s="135">
        <f t="shared" si="83"/>
        <v>0</v>
      </c>
      <c r="AQ99" s="137" t="str">
        <f t="shared" si="84"/>
        <v/>
      </c>
      <c r="AR99" s="137"/>
    </row>
    <row r="100" spans="1:44">
      <c r="A100" s="2"/>
      <c r="B100" s="3"/>
      <c r="C100" s="3"/>
      <c r="D100" s="4"/>
      <c r="E100" s="133" t="str">
        <f t="shared" si="58"/>
        <v/>
      </c>
      <c r="F100" s="4"/>
      <c r="G100" s="133" t="str">
        <f t="shared" si="59"/>
        <v/>
      </c>
      <c r="H100" s="4"/>
      <c r="I100" s="133" t="str">
        <f t="shared" si="60"/>
        <v/>
      </c>
      <c r="J100" s="4"/>
      <c r="K100" s="133" t="str">
        <f t="shared" si="61"/>
        <v/>
      </c>
      <c r="L100" s="134" t="str">
        <f t="shared" si="69"/>
        <v/>
      </c>
      <c r="M100" s="134" t="str">
        <f t="shared" si="70"/>
        <v/>
      </c>
      <c r="N100" s="4"/>
      <c r="O100" s="133" t="str">
        <f t="shared" si="62"/>
        <v/>
      </c>
      <c r="P100" s="134" t="str">
        <f t="shared" si="71"/>
        <v/>
      </c>
      <c r="Q100" s="134" t="str">
        <f t="shared" si="72"/>
        <v/>
      </c>
      <c r="R100" s="4"/>
      <c r="S100" s="133" t="str">
        <f t="shared" si="63"/>
        <v/>
      </c>
      <c r="T100" s="134" t="str">
        <f t="shared" si="73"/>
        <v/>
      </c>
      <c r="U100" s="134" t="str">
        <f t="shared" si="74"/>
        <v/>
      </c>
      <c r="V100" s="4"/>
      <c r="W100" s="133" t="str">
        <f t="shared" si="64"/>
        <v/>
      </c>
      <c r="X100" s="134" t="str">
        <f t="shared" si="75"/>
        <v/>
      </c>
      <c r="Y100" s="134" t="str">
        <f t="shared" si="76"/>
        <v/>
      </c>
      <c r="Z100" s="4"/>
      <c r="AA100" s="133" t="str">
        <f t="shared" si="65"/>
        <v/>
      </c>
      <c r="AB100" s="134" t="str">
        <f t="shared" si="77"/>
        <v/>
      </c>
      <c r="AC100" s="134" t="str">
        <f t="shared" si="78"/>
        <v/>
      </c>
      <c r="AD100" s="4"/>
      <c r="AE100" s="133" t="str">
        <f t="shared" si="66"/>
        <v/>
      </c>
      <c r="AF100" s="134" t="str">
        <f t="shared" si="79"/>
        <v/>
      </c>
      <c r="AG100" s="134" t="str">
        <f t="shared" si="85"/>
        <v/>
      </c>
      <c r="AH100" s="4"/>
      <c r="AI100" s="133" t="str">
        <f t="shared" si="67"/>
        <v/>
      </c>
      <c r="AJ100" s="134" t="str">
        <f t="shared" si="86"/>
        <v/>
      </c>
      <c r="AK100" s="134" t="str">
        <f t="shared" si="80"/>
        <v/>
      </c>
      <c r="AL100" s="4"/>
      <c r="AM100" s="133" t="str">
        <f t="shared" si="68"/>
        <v/>
      </c>
      <c r="AN100" s="134" t="str">
        <f t="shared" si="81"/>
        <v/>
      </c>
      <c r="AO100" s="134" t="str">
        <f t="shared" si="82"/>
        <v/>
      </c>
      <c r="AP100" s="135">
        <f t="shared" si="83"/>
        <v>0</v>
      </c>
      <c r="AQ100" s="137" t="str">
        <f t="shared" si="84"/>
        <v/>
      </c>
      <c r="AR100" s="137"/>
    </row>
    <row r="101" spans="1:44">
      <c r="A101" s="2"/>
      <c r="B101" s="3"/>
      <c r="C101" s="3"/>
      <c r="D101" s="4"/>
      <c r="E101" s="133" t="str">
        <f t="shared" si="58"/>
        <v/>
      </c>
      <c r="F101" s="4"/>
      <c r="G101" s="133" t="str">
        <f t="shared" si="59"/>
        <v/>
      </c>
      <c r="H101" s="4"/>
      <c r="I101" s="133" t="str">
        <f t="shared" si="60"/>
        <v/>
      </c>
      <c r="J101" s="4"/>
      <c r="K101" s="133" t="str">
        <f t="shared" si="61"/>
        <v/>
      </c>
      <c r="L101" s="134" t="str">
        <f t="shared" si="69"/>
        <v/>
      </c>
      <c r="M101" s="134" t="str">
        <f t="shared" si="70"/>
        <v/>
      </c>
      <c r="N101" s="4"/>
      <c r="O101" s="133" t="str">
        <f t="shared" si="62"/>
        <v/>
      </c>
      <c r="P101" s="134" t="str">
        <f t="shared" si="71"/>
        <v/>
      </c>
      <c r="Q101" s="134" t="str">
        <f t="shared" si="72"/>
        <v/>
      </c>
      <c r="R101" s="4"/>
      <c r="S101" s="133" t="str">
        <f t="shared" si="63"/>
        <v/>
      </c>
      <c r="T101" s="134" t="str">
        <f t="shared" si="73"/>
        <v/>
      </c>
      <c r="U101" s="134" t="str">
        <f t="shared" si="74"/>
        <v/>
      </c>
      <c r="V101" s="4"/>
      <c r="W101" s="133" t="str">
        <f t="shared" si="64"/>
        <v/>
      </c>
      <c r="X101" s="134" t="str">
        <f t="shared" si="75"/>
        <v/>
      </c>
      <c r="Y101" s="134" t="str">
        <f t="shared" si="76"/>
        <v/>
      </c>
      <c r="Z101" s="4"/>
      <c r="AA101" s="133" t="str">
        <f t="shared" si="65"/>
        <v/>
      </c>
      <c r="AB101" s="134" t="str">
        <f t="shared" si="77"/>
        <v/>
      </c>
      <c r="AC101" s="134" t="str">
        <f t="shared" si="78"/>
        <v/>
      </c>
      <c r="AD101" s="4"/>
      <c r="AE101" s="133" t="str">
        <f t="shared" si="66"/>
        <v/>
      </c>
      <c r="AF101" s="134" t="str">
        <f t="shared" si="79"/>
        <v/>
      </c>
      <c r="AG101" s="134" t="str">
        <f t="shared" si="85"/>
        <v/>
      </c>
      <c r="AH101" s="4"/>
      <c r="AI101" s="133" t="str">
        <f t="shared" si="67"/>
        <v/>
      </c>
      <c r="AJ101" s="134" t="str">
        <f t="shared" si="86"/>
        <v/>
      </c>
      <c r="AK101" s="134" t="str">
        <f t="shared" si="80"/>
        <v/>
      </c>
      <c r="AL101" s="4"/>
      <c r="AM101" s="133" t="str">
        <f t="shared" si="68"/>
        <v/>
      </c>
      <c r="AN101" s="134" t="str">
        <f t="shared" si="81"/>
        <v/>
      </c>
      <c r="AO101" s="134" t="str">
        <f t="shared" si="82"/>
        <v/>
      </c>
      <c r="AP101" s="135">
        <f t="shared" si="83"/>
        <v>0</v>
      </c>
      <c r="AQ101" s="137" t="str">
        <f t="shared" si="84"/>
        <v/>
      </c>
      <c r="AR101" s="137"/>
    </row>
    <row r="102" spans="1:44">
      <c r="A102" s="2"/>
      <c r="B102" s="3"/>
      <c r="C102" s="3"/>
      <c r="D102" s="4"/>
      <c r="E102" s="133" t="str">
        <f t="shared" si="58"/>
        <v/>
      </c>
      <c r="F102" s="4"/>
      <c r="G102" s="133" t="str">
        <f t="shared" si="59"/>
        <v/>
      </c>
      <c r="H102" s="4"/>
      <c r="I102" s="133" t="str">
        <f t="shared" si="60"/>
        <v/>
      </c>
      <c r="J102" s="4"/>
      <c r="K102" s="133" t="str">
        <f t="shared" si="61"/>
        <v/>
      </c>
      <c r="L102" s="134" t="str">
        <f t="shared" si="69"/>
        <v/>
      </c>
      <c r="M102" s="134" t="str">
        <f t="shared" si="70"/>
        <v/>
      </c>
      <c r="N102" s="4"/>
      <c r="O102" s="133" t="str">
        <f t="shared" si="62"/>
        <v/>
      </c>
      <c r="P102" s="134" t="str">
        <f t="shared" si="71"/>
        <v/>
      </c>
      <c r="Q102" s="134" t="str">
        <f t="shared" si="72"/>
        <v/>
      </c>
      <c r="R102" s="4"/>
      <c r="S102" s="133" t="str">
        <f t="shared" si="63"/>
        <v/>
      </c>
      <c r="T102" s="134" t="str">
        <f t="shared" si="73"/>
        <v/>
      </c>
      <c r="U102" s="134" t="str">
        <f t="shared" si="74"/>
        <v/>
      </c>
      <c r="V102" s="4"/>
      <c r="W102" s="133" t="str">
        <f t="shared" si="64"/>
        <v/>
      </c>
      <c r="X102" s="134" t="str">
        <f t="shared" si="75"/>
        <v/>
      </c>
      <c r="Y102" s="134" t="str">
        <f t="shared" si="76"/>
        <v/>
      </c>
      <c r="Z102" s="4"/>
      <c r="AA102" s="133" t="str">
        <f t="shared" si="65"/>
        <v/>
      </c>
      <c r="AB102" s="134" t="str">
        <f t="shared" si="77"/>
        <v/>
      </c>
      <c r="AC102" s="134" t="str">
        <f t="shared" si="78"/>
        <v/>
      </c>
      <c r="AD102" s="4"/>
      <c r="AE102" s="133" t="str">
        <f t="shared" si="66"/>
        <v/>
      </c>
      <c r="AF102" s="134" t="str">
        <f t="shared" si="79"/>
        <v/>
      </c>
      <c r="AG102" s="134" t="str">
        <f t="shared" si="85"/>
        <v/>
      </c>
      <c r="AH102" s="4"/>
      <c r="AI102" s="133" t="str">
        <f t="shared" si="67"/>
        <v/>
      </c>
      <c r="AJ102" s="134" t="str">
        <f t="shared" si="86"/>
        <v/>
      </c>
      <c r="AK102" s="134" t="str">
        <f t="shared" si="80"/>
        <v/>
      </c>
      <c r="AL102" s="4"/>
      <c r="AM102" s="133" t="str">
        <f t="shared" si="68"/>
        <v/>
      </c>
      <c r="AN102" s="134" t="str">
        <f t="shared" si="81"/>
        <v/>
      </c>
      <c r="AO102" s="134" t="str">
        <f t="shared" si="82"/>
        <v/>
      </c>
      <c r="AP102" s="135">
        <f t="shared" si="83"/>
        <v>0</v>
      </c>
      <c r="AQ102" s="137" t="str">
        <f t="shared" si="84"/>
        <v/>
      </c>
      <c r="AR102" s="137"/>
    </row>
    <row r="103" spans="1:44">
      <c r="A103" s="2"/>
      <c r="B103" s="3"/>
      <c r="C103" s="3"/>
      <c r="D103" s="4"/>
      <c r="E103" s="133" t="str">
        <f t="shared" si="58"/>
        <v/>
      </c>
      <c r="F103" s="4"/>
      <c r="G103" s="133" t="str">
        <f t="shared" si="59"/>
        <v/>
      </c>
      <c r="H103" s="4"/>
      <c r="I103" s="133" t="str">
        <f t="shared" si="60"/>
        <v/>
      </c>
      <c r="J103" s="4"/>
      <c r="K103" s="133" t="str">
        <f t="shared" si="61"/>
        <v/>
      </c>
      <c r="L103" s="134" t="str">
        <f t="shared" si="69"/>
        <v/>
      </c>
      <c r="M103" s="134" t="str">
        <f t="shared" si="70"/>
        <v/>
      </c>
      <c r="N103" s="4"/>
      <c r="O103" s="133" t="str">
        <f t="shared" si="62"/>
        <v/>
      </c>
      <c r="P103" s="134" t="str">
        <f t="shared" si="71"/>
        <v/>
      </c>
      <c r="Q103" s="134" t="str">
        <f t="shared" si="72"/>
        <v/>
      </c>
      <c r="R103" s="4"/>
      <c r="S103" s="133" t="str">
        <f t="shared" si="63"/>
        <v/>
      </c>
      <c r="T103" s="134" t="str">
        <f t="shared" si="73"/>
        <v/>
      </c>
      <c r="U103" s="134" t="str">
        <f t="shared" si="74"/>
        <v/>
      </c>
      <c r="V103" s="4"/>
      <c r="W103" s="133" t="str">
        <f t="shared" si="64"/>
        <v/>
      </c>
      <c r="X103" s="134" t="str">
        <f t="shared" si="75"/>
        <v/>
      </c>
      <c r="Y103" s="134" t="str">
        <f t="shared" si="76"/>
        <v/>
      </c>
      <c r="Z103" s="4"/>
      <c r="AA103" s="133" t="str">
        <f t="shared" si="65"/>
        <v/>
      </c>
      <c r="AB103" s="134" t="str">
        <f t="shared" si="77"/>
        <v/>
      </c>
      <c r="AC103" s="134" t="str">
        <f t="shared" si="78"/>
        <v/>
      </c>
      <c r="AD103" s="4"/>
      <c r="AE103" s="133" t="str">
        <f t="shared" si="66"/>
        <v/>
      </c>
      <c r="AF103" s="134" t="str">
        <f t="shared" si="79"/>
        <v/>
      </c>
      <c r="AG103" s="134" t="str">
        <f t="shared" si="85"/>
        <v/>
      </c>
      <c r="AH103" s="4"/>
      <c r="AI103" s="133" t="str">
        <f t="shared" si="67"/>
        <v/>
      </c>
      <c r="AJ103" s="134" t="str">
        <f t="shared" si="86"/>
        <v/>
      </c>
      <c r="AK103" s="134" t="str">
        <f t="shared" si="80"/>
        <v/>
      </c>
      <c r="AL103" s="4"/>
      <c r="AM103" s="133" t="str">
        <f t="shared" si="68"/>
        <v/>
      </c>
      <c r="AN103" s="134" t="str">
        <f t="shared" si="81"/>
        <v/>
      </c>
      <c r="AO103" s="134" t="str">
        <f t="shared" si="82"/>
        <v/>
      </c>
      <c r="AP103" s="135">
        <f t="shared" si="83"/>
        <v>0</v>
      </c>
      <c r="AQ103" s="137" t="str">
        <f t="shared" si="84"/>
        <v/>
      </c>
      <c r="AR103" s="137"/>
    </row>
    <row r="104" spans="1:44">
      <c r="A104" s="2"/>
      <c r="B104" s="3"/>
      <c r="C104" s="3"/>
      <c r="D104" s="4"/>
      <c r="E104" s="133" t="str">
        <f t="shared" si="58"/>
        <v/>
      </c>
      <c r="F104" s="4"/>
      <c r="G104" s="133" t="str">
        <f t="shared" si="59"/>
        <v/>
      </c>
      <c r="H104" s="4"/>
      <c r="I104" s="133" t="str">
        <f t="shared" si="60"/>
        <v/>
      </c>
      <c r="J104" s="4"/>
      <c r="K104" s="133" t="str">
        <f t="shared" si="61"/>
        <v/>
      </c>
      <c r="L104" s="134" t="str">
        <f t="shared" si="69"/>
        <v/>
      </c>
      <c r="M104" s="134" t="str">
        <f t="shared" si="70"/>
        <v/>
      </c>
      <c r="N104" s="4"/>
      <c r="O104" s="133" t="str">
        <f t="shared" si="62"/>
        <v/>
      </c>
      <c r="P104" s="134" t="str">
        <f t="shared" si="71"/>
        <v/>
      </c>
      <c r="Q104" s="134" t="str">
        <f t="shared" si="72"/>
        <v/>
      </c>
      <c r="R104" s="4"/>
      <c r="S104" s="133" t="str">
        <f t="shared" si="63"/>
        <v/>
      </c>
      <c r="T104" s="134" t="str">
        <f t="shared" si="73"/>
        <v/>
      </c>
      <c r="U104" s="134" t="str">
        <f t="shared" si="74"/>
        <v/>
      </c>
      <c r="V104" s="4"/>
      <c r="W104" s="133" t="str">
        <f t="shared" si="64"/>
        <v/>
      </c>
      <c r="X104" s="134" t="str">
        <f t="shared" si="75"/>
        <v/>
      </c>
      <c r="Y104" s="134" t="str">
        <f t="shared" si="76"/>
        <v/>
      </c>
      <c r="Z104" s="4"/>
      <c r="AA104" s="133" t="str">
        <f t="shared" si="65"/>
        <v/>
      </c>
      <c r="AB104" s="134" t="str">
        <f t="shared" si="77"/>
        <v/>
      </c>
      <c r="AC104" s="134" t="str">
        <f t="shared" si="78"/>
        <v/>
      </c>
      <c r="AD104" s="4"/>
      <c r="AE104" s="133" t="str">
        <f t="shared" si="66"/>
        <v/>
      </c>
      <c r="AF104" s="134" t="str">
        <f t="shared" si="79"/>
        <v/>
      </c>
      <c r="AG104" s="134" t="str">
        <f t="shared" si="85"/>
        <v/>
      </c>
      <c r="AH104" s="4"/>
      <c r="AI104" s="133" t="str">
        <f t="shared" si="67"/>
        <v/>
      </c>
      <c r="AJ104" s="134" t="str">
        <f t="shared" si="86"/>
        <v/>
      </c>
      <c r="AK104" s="134" t="str">
        <f t="shared" si="80"/>
        <v/>
      </c>
      <c r="AL104" s="4"/>
      <c r="AM104" s="133" t="str">
        <f t="shared" si="68"/>
        <v/>
      </c>
      <c r="AN104" s="134" t="str">
        <f t="shared" si="81"/>
        <v/>
      </c>
      <c r="AO104" s="134" t="str">
        <f t="shared" si="82"/>
        <v/>
      </c>
      <c r="AP104" s="135">
        <f t="shared" si="83"/>
        <v>0</v>
      </c>
      <c r="AQ104" s="137" t="str">
        <f t="shared" si="84"/>
        <v/>
      </c>
      <c r="AR104" s="137"/>
    </row>
    <row r="105" spans="1:44">
      <c r="A105" s="2"/>
      <c r="B105" s="3"/>
      <c r="C105" s="3"/>
      <c r="D105" s="4"/>
      <c r="E105" s="133" t="str">
        <f t="shared" si="58"/>
        <v/>
      </c>
      <c r="F105" s="4"/>
      <c r="G105" s="133" t="str">
        <f t="shared" si="59"/>
        <v/>
      </c>
      <c r="H105" s="4"/>
      <c r="I105" s="133" t="str">
        <f t="shared" si="60"/>
        <v/>
      </c>
      <c r="J105" s="4"/>
      <c r="K105" s="133" t="str">
        <f t="shared" si="61"/>
        <v/>
      </c>
      <c r="L105" s="134" t="str">
        <f t="shared" si="69"/>
        <v/>
      </c>
      <c r="M105" s="134" t="str">
        <f t="shared" si="70"/>
        <v/>
      </c>
      <c r="N105" s="4"/>
      <c r="O105" s="133" t="str">
        <f t="shared" si="62"/>
        <v/>
      </c>
      <c r="P105" s="134" t="str">
        <f t="shared" si="71"/>
        <v/>
      </c>
      <c r="Q105" s="134" t="str">
        <f t="shared" si="72"/>
        <v/>
      </c>
      <c r="R105" s="4"/>
      <c r="S105" s="133" t="str">
        <f t="shared" si="63"/>
        <v/>
      </c>
      <c r="T105" s="134" t="str">
        <f t="shared" si="73"/>
        <v/>
      </c>
      <c r="U105" s="134" t="str">
        <f t="shared" si="74"/>
        <v/>
      </c>
      <c r="V105" s="4"/>
      <c r="W105" s="133" t="str">
        <f t="shared" si="64"/>
        <v/>
      </c>
      <c r="X105" s="134" t="str">
        <f t="shared" si="75"/>
        <v/>
      </c>
      <c r="Y105" s="134" t="str">
        <f t="shared" si="76"/>
        <v/>
      </c>
      <c r="Z105" s="4"/>
      <c r="AA105" s="133" t="str">
        <f t="shared" si="65"/>
        <v/>
      </c>
      <c r="AB105" s="134" t="str">
        <f t="shared" si="77"/>
        <v/>
      </c>
      <c r="AC105" s="134" t="str">
        <f t="shared" si="78"/>
        <v/>
      </c>
      <c r="AD105" s="4"/>
      <c r="AE105" s="133" t="str">
        <f t="shared" si="66"/>
        <v/>
      </c>
      <c r="AF105" s="134" t="str">
        <f t="shared" si="79"/>
        <v/>
      </c>
      <c r="AG105" s="134" t="str">
        <f t="shared" si="85"/>
        <v/>
      </c>
      <c r="AH105" s="4"/>
      <c r="AI105" s="133" t="str">
        <f t="shared" si="67"/>
        <v/>
      </c>
      <c r="AJ105" s="134" t="str">
        <f t="shared" si="86"/>
        <v/>
      </c>
      <c r="AK105" s="134" t="str">
        <f t="shared" si="80"/>
        <v/>
      </c>
      <c r="AL105" s="4"/>
      <c r="AM105" s="133" t="str">
        <f t="shared" si="68"/>
        <v/>
      </c>
      <c r="AN105" s="134" t="str">
        <f t="shared" si="81"/>
        <v/>
      </c>
      <c r="AO105" s="134" t="str">
        <f t="shared" si="82"/>
        <v/>
      </c>
      <c r="AP105" s="135">
        <f t="shared" si="83"/>
        <v>0</v>
      </c>
      <c r="AQ105" s="137" t="str">
        <f t="shared" si="84"/>
        <v/>
      </c>
      <c r="AR105" s="137"/>
    </row>
    <row r="106" spans="1:44">
      <c r="A106" s="2"/>
      <c r="B106" s="3"/>
      <c r="C106" s="3"/>
      <c r="D106" s="4"/>
      <c r="E106" s="133" t="str">
        <f t="shared" si="58"/>
        <v/>
      </c>
      <c r="F106" s="4"/>
      <c r="G106" s="133" t="str">
        <f t="shared" si="59"/>
        <v/>
      </c>
      <c r="H106" s="4"/>
      <c r="I106" s="133" t="str">
        <f t="shared" si="60"/>
        <v/>
      </c>
      <c r="J106" s="4"/>
      <c r="K106" s="133" t="str">
        <f t="shared" si="61"/>
        <v/>
      </c>
      <c r="L106" s="134" t="str">
        <f t="shared" si="69"/>
        <v/>
      </c>
      <c r="M106" s="134" t="str">
        <f t="shared" si="70"/>
        <v/>
      </c>
      <c r="N106" s="4"/>
      <c r="O106" s="133" t="str">
        <f t="shared" si="62"/>
        <v/>
      </c>
      <c r="P106" s="134" t="str">
        <f t="shared" si="71"/>
        <v/>
      </c>
      <c r="Q106" s="134" t="str">
        <f t="shared" si="72"/>
        <v/>
      </c>
      <c r="R106" s="4"/>
      <c r="S106" s="133" t="str">
        <f t="shared" si="63"/>
        <v/>
      </c>
      <c r="T106" s="134" t="str">
        <f t="shared" si="73"/>
        <v/>
      </c>
      <c r="U106" s="134" t="str">
        <f t="shared" si="74"/>
        <v/>
      </c>
      <c r="V106" s="4"/>
      <c r="W106" s="133" t="str">
        <f t="shared" si="64"/>
        <v/>
      </c>
      <c r="X106" s="134" t="str">
        <f t="shared" si="75"/>
        <v/>
      </c>
      <c r="Y106" s="134" t="str">
        <f t="shared" si="76"/>
        <v/>
      </c>
      <c r="Z106" s="4"/>
      <c r="AA106" s="133" t="str">
        <f t="shared" si="65"/>
        <v/>
      </c>
      <c r="AB106" s="134" t="str">
        <f t="shared" si="77"/>
        <v/>
      </c>
      <c r="AC106" s="134" t="str">
        <f t="shared" si="78"/>
        <v/>
      </c>
      <c r="AD106" s="4"/>
      <c r="AE106" s="133" t="str">
        <f t="shared" si="66"/>
        <v/>
      </c>
      <c r="AF106" s="134" t="str">
        <f t="shared" si="79"/>
        <v/>
      </c>
      <c r="AG106" s="134" t="str">
        <f t="shared" si="85"/>
        <v/>
      </c>
      <c r="AH106" s="4"/>
      <c r="AI106" s="133" t="str">
        <f t="shared" si="67"/>
        <v/>
      </c>
      <c r="AJ106" s="134" t="str">
        <f t="shared" si="86"/>
        <v/>
      </c>
      <c r="AK106" s="134" t="str">
        <f t="shared" si="80"/>
        <v/>
      </c>
      <c r="AL106" s="4"/>
      <c r="AM106" s="133" t="str">
        <f t="shared" si="68"/>
        <v/>
      </c>
      <c r="AN106" s="134" t="str">
        <f t="shared" si="81"/>
        <v/>
      </c>
      <c r="AO106" s="134" t="str">
        <f t="shared" si="82"/>
        <v/>
      </c>
      <c r="AP106" s="135">
        <f t="shared" si="83"/>
        <v>0</v>
      </c>
      <c r="AQ106" s="137" t="str">
        <f t="shared" si="84"/>
        <v/>
      </c>
      <c r="AR106" s="137"/>
    </row>
    <row r="107" spans="1:44">
      <c r="A107" s="2"/>
      <c r="B107" s="3"/>
      <c r="C107" s="3"/>
      <c r="D107" s="4"/>
      <c r="E107" s="133" t="str">
        <f t="shared" si="58"/>
        <v/>
      </c>
      <c r="F107" s="4"/>
      <c r="G107" s="133" t="str">
        <f t="shared" si="59"/>
        <v/>
      </c>
      <c r="H107" s="4"/>
      <c r="I107" s="133" t="str">
        <f t="shared" si="60"/>
        <v/>
      </c>
      <c r="J107" s="4"/>
      <c r="K107" s="133" t="str">
        <f t="shared" si="61"/>
        <v/>
      </c>
      <c r="L107" s="134" t="str">
        <f t="shared" si="69"/>
        <v/>
      </c>
      <c r="M107" s="134" t="str">
        <f t="shared" si="70"/>
        <v/>
      </c>
      <c r="N107" s="4"/>
      <c r="O107" s="133" t="str">
        <f t="shared" si="62"/>
        <v/>
      </c>
      <c r="P107" s="134" t="str">
        <f t="shared" si="71"/>
        <v/>
      </c>
      <c r="Q107" s="134" t="str">
        <f t="shared" si="72"/>
        <v/>
      </c>
      <c r="R107" s="4"/>
      <c r="S107" s="133" t="str">
        <f t="shared" si="63"/>
        <v/>
      </c>
      <c r="T107" s="134" t="str">
        <f t="shared" si="73"/>
        <v/>
      </c>
      <c r="U107" s="134" t="str">
        <f t="shared" si="74"/>
        <v/>
      </c>
      <c r="V107" s="4"/>
      <c r="W107" s="133" t="str">
        <f t="shared" si="64"/>
        <v/>
      </c>
      <c r="X107" s="134" t="str">
        <f t="shared" si="75"/>
        <v/>
      </c>
      <c r="Y107" s="134" t="str">
        <f t="shared" si="76"/>
        <v/>
      </c>
      <c r="Z107" s="4"/>
      <c r="AA107" s="133" t="str">
        <f t="shared" si="65"/>
        <v/>
      </c>
      <c r="AB107" s="134" t="str">
        <f t="shared" si="77"/>
        <v/>
      </c>
      <c r="AC107" s="134" t="str">
        <f t="shared" si="78"/>
        <v/>
      </c>
      <c r="AD107" s="4"/>
      <c r="AE107" s="133" t="str">
        <f t="shared" si="66"/>
        <v/>
      </c>
      <c r="AF107" s="134" t="str">
        <f t="shared" si="79"/>
        <v/>
      </c>
      <c r="AG107" s="134" t="str">
        <f t="shared" si="85"/>
        <v/>
      </c>
      <c r="AH107" s="4"/>
      <c r="AI107" s="133" t="str">
        <f t="shared" si="67"/>
        <v/>
      </c>
      <c r="AJ107" s="134" t="str">
        <f t="shared" si="86"/>
        <v/>
      </c>
      <c r="AK107" s="134" t="str">
        <f t="shared" si="80"/>
        <v/>
      </c>
      <c r="AL107" s="4"/>
      <c r="AM107" s="133" t="str">
        <f t="shared" si="68"/>
        <v/>
      </c>
      <c r="AN107" s="134" t="str">
        <f t="shared" si="81"/>
        <v/>
      </c>
      <c r="AO107" s="134" t="str">
        <f t="shared" si="82"/>
        <v/>
      </c>
      <c r="AP107" s="135">
        <f t="shared" si="83"/>
        <v>0</v>
      </c>
      <c r="AQ107" s="137" t="str">
        <f t="shared" si="84"/>
        <v/>
      </c>
      <c r="AR107" s="137"/>
    </row>
    <row r="108" spans="1:44">
      <c r="A108" s="2"/>
      <c r="B108" s="3"/>
      <c r="C108" s="3"/>
      <c r="D108" s="4"/>
      <c r="E108" s="133" t="str">
        <f t="shared" si="58"/>
        <v/>
      </c>
      <c r="F108" s="4"/>
      <c r="G108" s="133" t="str">
        <f t="shared" si="59"/>
        <v/>
      </c>
      <c r="H108" s="4"/>
      <c r="I108" s="133" t="str">
        <f t="shared" si="60"/>
        <v/>
      </c>
      <c r="J108" s="4"/>
      <c r="K108" s="133" t="str">
        <f t="shared" si="61"/>
        <v/>
      </c>
      <c r="L108" s="134" t="str">
        <f t="shared" si="69"/>
        <v/>
      </c>
      <c r="M108" s="134" t="str">
        <f t="shared" si="70"/>
        <v/>
      </c>
      <c r="N108" s="4"/>
      <c r="O108" s="133" t="str">
        <f t="shared" si="62"/>
        <v/>
      </c>
      <c r="P108" s="134" t="str">
        <f t="shared" si="71"/>
        <v/>
      </c>
      <c r="Q108" s="134" t="str">
        <f t="shared" si="72"/>
        <v/>
      </c>
      <c r="R108" s="4"/>
      <c r="S108" s="133" t="str">
        <f t="shared" si="63"/>
        <v/>
      </c>
      <c r="T108" s="134" t="str">
        <f t="shared" si="73"/>
        <v/>
      </c>
      <c r="U108" s="134" t="str">
        <f t="shared" si="74"/>
        <v/>
      </c>
      <c r="V108" s="4"/>
      <c r="W108" s="133" t="str">
        <f t="shared" si="64"/>
        <v/>
      </c>
      <c r="X108" s="134" t="str">
        <f t="shared" si="75"/>
        <v/>
      </c>
      <c r="Y108" s="134" t="str">
        <f t="shared" si="76"/>
        <v/>
      </c>
      <c r="Z108" s="4"/>
      <c r="AA108" s="133" t="str">
        <f t="shared" si="65"/>
        <v/>
      </c>
      <c r="AB108" s="134" t="str">
        <f t="shared" si="77"/>
        <v/>
      </c>
      <c r="AC108" s="134" t="str">
        <f t="shared" si="78"/>
        <v/>
      </c>
      <c r="AD108" s="4"/>
      <c r="AE108" s="133" t="str">
        <f t="shared" si="66"/>
        <v/>
      </c>
      <c r="AF108" s="134" t="str">
        <f t="shared" si="79"/>
        <v/>
      </c>
      <c r="AG108" s="134" t="str">
        <f t="shared" si="85"/>
        <v/>
      </c>
      <c r="AH108" s="4"/>
      <c r="AI108" s="133" t="str">
        <f t="shared" si="67"/>
        <v/>
      </c>
      <c r="AJ108" s="134" t="str">
        <f t="shared" si="86"/>
        <v/>
      </c>
      <c r="AK108" s="134" t="str">
        <f t="shared" si="80"/>
        <v/>
      </c>
      <c r="AL108" s="4"/>
      <c r="AM108" s="133" t="str">
        <f t="shared" si="68"/>
        <v/>
      </c>
      <c r="AN108" s="134" t="str">
        <f t="shared" si="81"/>
        <v/>
      </c>
      <c r="AO108" s="134" t="str">
        <f t="shared" si="82"/>
        <v/>
      </c>
      <c r="AP108" s="135">
        <f t="shared" si="83"/>
        <v>0</v>
      </c>
      <c r="AQ108" s="137" t="str">
        <f t="shared" si="84"/>
        <v/>
      </c>
      <c r="AR108" s="137"/>
    </row>
    <row r="111" spans="1:44" ht="16.5" customHeight="1"/>
    <row r="206" spans="2:2" ht="21">
      <c r="B206" s="1" ph="1"/>
    </row>
    <row r="309" spans="12:43" ht="14.25" thickBot="1"/>
    <row r="310" spans="12:43" s="85" customFormat="1" ht="14.25" thickBot="1">
      <c r="L310" s="138" t="s">
        <v>101</v>
      </c>
      <c r="M310" s="139" t="s">
        <v>28</v>
      </c>
      <c r="P310" s="140" t="s">
        <v>102</v>
      </c>
      <c r="Q310" s="141" t="s">
        <v>28</v>
      </c>
      <c r="T310" s="142" t="s">
        <v>103</v>
      </c>
      <c r="U310" s="143" t="s">
        <v>28</v>
      </c>
      <c r="X310" s="144" t="s">
        <v>104</v>
      </c>
      <c r="Y310" s="145" t="s">
        <v>28</v>
      </c>
      <c r="AB310" s="146" t="s">
        <v>105</v>
      </c>
      <c r="AC310" s="147" t="s">
        <v>28</v>
      </c>
      <c r="AF310" s="148" t="s">
        <v>106</v>
      </c>
      <c r="AG310" s="149" t="s">
        <v>28</v>
      </c>
      <c r="AJ310" s="140" t="s">
        <v>107</v>
      </c>
      <c r="AK310" s="141" t="s">
        <v>28</v>
      </c>
      <c r="AN310" s="142" t="s">
        <v>108</v>
      </c>
      <c r="AO310" s="143" t="s">
        <v>28</v>
      </c>
      <c r="AP310" s="150" t="s">
        <v>30</v>
      </c>
      <c r="AQ310" s="151" t="s">
        <v>109</v>
      </c>
    </row>
    <row r="311" spans="12:43" s="85" customFormat="1">
      <c r="L311" s="152">
        <v>0</v>
      </c>
      <c r="M311" s="153">
        <v>1</v>
      </c>
      <c r="P311" s="152">
        <v>0</v>
      </c>
      <c r="Q311" s="153">
        <v>1</v>
      </c>
      <c r="T311" s="152">
        <v>0</v>
      </c>
      <c r="U311" s="153">
        <v>1</v>
      </c>
      <c r="X311" s="152">
        <v>0</v>
      </c>
      <c r="Y311" s="153">
        <v>1</v>
      </c>
      <c r="AB311" s="152">
        <v>0</v>
      </c>
      <c r="AC311" s="153">
        <v>1</v>
      </c>
      <c r="AF311" s="152">
        <v>0</v>
      </c>
      <c r="AG311" s="153">
        <v>10</v>
      </c>
      <c r="AJ311" s="152">
        <v>0</v>
      </c>
      <c r="AK311" s="153">
        <v>1</v>
      </c>
      <c r="AN311" s="152">
        <v>0</v>
      </c>
      <c r="AO311" s="153">
        <v>1</v>
      </c>
      <c r="AP311" s="152">
        <v>0</v>
      </c>
      <c r="AQ311" s="153" t="s">
        <v>110</v>
      </c>
    </row>
    <row r="312" spans="12:43" s="85" customFormat="1">
      <c r="L312" s="154">
        <v>5</v>
      </c>
      <c r="M312" s="155">
        <v>2</v>
      </c>
      <c r="P312" s="154">
        <v>3</v>
      </c>
      <c r="Q312" s="155">
        <v>2</v>
      </c>
      <c r="T312" s="154">
        <v>15</v>
      </c>
      <c r="U312" s="155">
        <v>2</v>
      </c>
      <c r="X312" s="154">
        <v>18</v>
      </c>
      <c r="Y312" s="155">
        <v>2</v>
      </c>
      <c r="AB312" s="154">
        <v>8</v>
      </c>
      <c r="AC312" s="155">
        <v>2</v>
      </c>
      <c r="AF312" s="156">
        <v>8.1</v>
      </c>
      <c r="AG312" s="155">
        <v>9</v>
      </c>
      <c r="AJ312" s="154">
        <v>93</v>
      </c>
      <c r="AK312" s="155">
        <v>2</v>
      </c>
      <c r="AN312" s="154">
        <v>5</v>
      </c>
      <c r="AO312" s="155">
        <v>2</v>
      </c>
      <c r="AP312" s="154">
        <v>27</v>
      </c>
      <c r="AQ312" s="155" t="s">
        <v>111</v>
      </c>
    </row>
    <row r="313" spans="12:43" s="85" customFormat="1">
      <c r="L313" s="154">
        <v>7</v>
      </c>
      <c r="M313" s="155">
        <v>3</v>
      </c>
      <c r="P313" s="154">
        <v>6</v>
      </c>
      <c r="Q313" s="155">
        <v>3</v>
      </c>
      <c r="T313" s="154">
        <v>19</v>
      </c>
      <c r="U313" s="155">
        <v>3</v>
      </c>
      <c r="X313" s="154">
        <v>22</v>
      </c>
      <c r="Y313" s="155">
        <v>3</v>
      </c>
      <c r="AB313" s="154">
        <v>10</v>
      </c>
      <c r="AC313" s="155">
        <v>3</v>
      </c>
      <c r="AF313" s="156">
        <v>8.5</v>
      </c>
      <c r="AG313" s="155">
        <v>8</v>
      </c>
      <c r="AJ313" s="154">
        <v>105</v>
      </c>
      <c r="AK313" s="155">
        <v>3</v>
      </c>
      <c r="AN313" s="154">
        <v>7</v>
      </c>
      <c r="AO313" s="155">
        <v>3</v>
      </c>
      <c r="AP313" s="154">
        <v>34</v>
      </c>
      <c r="AQ313" s="155" t="s">
        <v>112</v>
      </c>
    </row>
    <row r="314" spans="12:43" s="85" customFormat="1">
      <c r="L314" s="154">
        <v>9</v>
      </c>
      <c r="M314" s="155">
        <v>4</v>
      </c>
      <c r="P314" s="154">
        <v>9</v>
      </c>
      <c r="Q314" s="155">
        <v>4</v>
      </c>
      <c r="T314" s="154">
        <v>23</v>
      </c>
      <c r="U314" s="155">
        <v>4</v>
      </c>
      <c r="X314" s="154">
        <v>26</v>
      </c>
      <c r="Y314" s="155">
        <v>4</v>
      </c>
      <c r="AB314" s="154">
        <v>15</v>
      </c>
      <c r="AC314" s="155">
        <v>4</v>
      </c>
      <c r="AF314" s="154">
        <v>8.9</v>
      </c>
      <c r="AG314" s="155">
        <v>7</v>
      </c>
      <c r="AJ314" s="154">
        <v>117</v>
      </c>
      <c r="AK314" s="155">
        <v>4</v>
      </c>
      <c r="AN314" s="154">
        <v>10</v>
      </c>
      <c r="AO314" s="155">
        <v>4</v>
      </c>
      <c r="AP314" s="154">
        <v>41</v>
      </c>
      <c r="AQ314" s="155" t="s">
        <v>113</v>
      </c>
    </row>
    <row r="315" spans="12:43" s="85" customFormat="1" ht="14.25" thickBot="1">
      <c r="L315" s="157">
        <v>11</v>
      </c>
      <c r="M315" s="158">
        <v>5</v>
      </c>
      <c r="P315" s="157">
        <v>12</v>
      </c>
      <c r="Q315" s="158">
        <v>5</v>
      </c>
      <c r="T315" s="157">
        <v>27</v>
      </c>
      <c r="U315" s="158">
        <v>5</v>
      </c>
      <c r="X315" s="157">
        <v>30</v>
      </c>
      <c r="Y315" s="158">
        <v>5</v>
      </c>
      <c r="AB315" s="157">
        <v>23</v>
      </c>
      <c r="AC315" s="158">
        <v>5</v>
      </c>
      <c r="AF315" s="157">
        <v>9.4</v>
      </c>
      <c r="AG315" s="158">
        <v>6</v>
      </c>
      <c r="AJ315" s="157">
        <v>130</v>
      </c>
      <c r="AK315" s="158">
        <v>5</v>
      </c>
      <c r="AN315" s="157">
        <v>13</v>
      </c>
      <c r="AO315" s="158">
        <v>5</v>
      </c>
      <c r="AP315" s="159">
        <v>47</v>
      </c>
      <c r="AQ315" s="160" t="s">
        <v>114</v>
      </c>
    </row>
    <row r="316" spans="12:43" s="85" customFormat="1">
      <c r="L316" s="154">
        <v>14</v>
      </c>
      <c r="M316" s="155">
        <v>6</v>
      </c>
      <c r="P316" s="154">
        <v>15</v>
      </c>
      <c r="Q316" s="155">
        <v>6</v>
      </c>
      <c r="T316" s="154">
        <v>30</v>
      </c>
      <c r="U316" s="155">
        <v>6</v>
      </c>
      <c r="X316" s="154">
        <v>34</v>
      </c>
      <c r="Y316" s="155">
        <v>6</v>
      </c>
      <c r="AB316" s="154">
        <v>33</v>
      </c>
      <c r="AC316" s="155">
        <v>6</v>
      </c>
      <c r="AF316" s="154">
        <v>10</v>
      </c>
      <c r="AG316" s="155">
        <v>5</v>
      </c>
      <c r="AJ316" s="154">
        <v>143</v>
      </c>
      <c r="AK316" s="155">
        <v>6</v>
      </c>
      <c r="AN316" s="161">
        <v>18</v>
      </c>
      <c r="AO316" s="155">
        <v>6</v>
      </c>
      <c r="AP316" s="162"/>
      <c r="AQ316" s="162"/>
    </row>
    <row r="317" spans="12:43" s="85" customFormat="1">
      <c r="L317" s="154">
        <v>17</v>
      </c>
      <c r="M317" s="155">
        <v>7</v>
      </c>
      <c r="P317" s="154">
        <v>18</v>
      </c>
      <c r="Q317" s="155">
        <v>7</v>
      </c>
      <c r="T317" s="154">
        <v>34</v>
      </c>
      <c r="U317" s="155">
        <v>7</v>
      </c>
      <c r="X317" s="154">
        <v>38</v>
      </c>
      <c r="Y317" s="155">
        <v>7</v>
      </c>
      <c r="AB317" s="154">
        <v>45</v>
      </c>
      <c r="AC317" s="155">
        <v>7</v>
      </c>
      <c r="AF317" s="156">
        <v>10.7</v>
      </c>
      <c r="AG317" s="155">
        <v>4</v>
      </c>
      <c r="AJ317" s="154">
        <v>156</v>
      </c>
      <c r="AK317" s="155">
        <v>7</v>
      </c>
      <c r="AN317" s="154">
        <v>24</v>
      </c>
      <c r="AO317" s="155">
        <v>7</v>
      </c>
      <c r="AP317" s="162"/>
      <c r="AQ317" s="162"/>
    </row>
    <row r="318" spans="12:43" s="85" customFormat="1">
      <c r="L318" s="154">
        <v>20</v>
      </c>
      <c r="M318" s="155">
        <v>8</v>
      </c>
      <c r="P318" s="154">
        <v>20</v>
      </c>
      <c r="Q318" s="155">
        <v>8</v>
      </c>
      <c r="T318" s="154">
        <v>38</v>
      </c>
      <c r="U318" s="155">
        <v>8</v>
      </c>
      <c r="X318" s="154">
        <v>42</v>
      </c>
      <c r="Y318" s="155">
        <v>8</v>
      </c>
      <c r="AB318" s="154">
        <v>57</v>
      </c>
      <c r="AC318" s="155">
        <v>8</v>
      </c>
      <c r="AF318" s="154">
        <v>11.5</v>
      </c>
      <c r="AG318" s="155">
        <v>3</v>
      </c>
      <c r="AJ318" s="154">
        <v>168</v>
      </c>
      <c r="AK318" s="155">
        <v>8</v>
      </c>
      <c r="AN318" s="154">
        <v>30</v>
      </c>
      <c r="AO318" s="155">
        <v>8</v>
      </c>
      <c r="AP318" s="162"/>
      <c r="AQ318" s="162"/>
    </row>
    <row r="319" spans="12:43" s="85" customFormat="1">
      <c r="L319" s="154">
        <v>23</v>
      </c>
      <c r="M319" s="155">
        <v>9</v>
      </c>
      <c r="P319" s="154">
        <v>23</v>
      </c>
      <c r="Q319" s="155">
        <v>9</v>
      </c>
      <c r="T319" s="154">
        <v>43</v>
      </c>
      <c r="U319" s="155">
        <v>9</v>
      </c>
      <c r="X319" s="154">
        <v>46</v>
      </c>
      <c r="Y319" s="155">
        <v>9</v>
      </c>
      <c r="AB319" s="154">
        <v>69</v>
      </c>
      <c r="AC319" s="155">
        <v>9</v>
      </c>
      <c r="AF319" s="154">
        <v>12.3</v>
      </c>
      <c r="AG319" s="155">
        <v>2</v>
      </c>
      <c r="AJ319" s="154">
        <v>180</v>
      </c>
      <c r="AK319" s="155">
        <v>9</v>
      </c>
      <c r="AN319" s="154">
        <v>35</v>
      </c>
      <c r="AO319" s="155">
        <v>9</v>
      </c>
      <c r="AP319" s="162"/>
      <c r="AQ319" s="162"/>
    </row>
    <row r="320" spans="12:43" s="85" customFormat="1" ht="14.25" thickBot="1">
      <c r="L320" s="163">
        <v>26</v>
      </c>
      <c r="M320" s="164">
        <v>10</v>
      </c>
      <c r="P320" s="163">
        <v>26</v>
      </c>
      <c r="Q320" s="164">
        <v>10</v>
      </c>
      <c r="T320" s="163">
        <v>49</v>
      </c>
      <c r="U320" s="164">
        <v>10</v>
      </c>
      <c r="X320" s="163">
        <v>50</v>
      </c>
      <c r="Y320" s="164">
        <v>10</v>
      </c>
      <c r="AB320" s="163">
        <v>80</v>
      </c>
      <c r="AC320" s="164">
        <v>10</v>
      </c>
      <c r="AF320" s="163">
        <v>13.1</v>
      </c>
      <c r="AG320" s="164">
        <v>1</v>
      </c>
      <c r="AJ320" s="163">
        <v>192</v>
      </c>
      <c r="AK320" s="164">
        <v>10</v>
      </c>
      <c r="AN320" s="163">
        <v>40</v>
      </c>
      <c r="AO320" s="164">
        <v>10</v>
      </c>
      <c r="AP320" s="162"/>
      <c r="AQ320" s="162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1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BT320"/>
  <sheetViews>
    <sheetView zoomScale="90" zoomScaleNormal="90" workbookViewId="0">
      <selection activeCell="AT27" sqref="AT27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6" style="1" customWidth="1"/>
    <col min="49" max="16384" width="9" style="1"/>
  </cols>
  <sheetData>
    <row r="1" spans="1:72" s="85" customFormat="1" ht="22.5" customHeight="1" thickTop="1" thickBot="1">
      <c r="A1" s="84" t="s">
        <v>0</v>
      </c>
      <c r="B1" s="290"/>
      <c r="C1" s="291"/>
    </row>
    <row r="2" spans="1:72" s="89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93</v>
      </c>
      <c r="W2" s="281"/>
      <c r="X2" s="281"/>
      <c r="Y2" s="282"/>
      <c r="Z2" s="280" t="s">
        <v>7</v>
      </c>
      <c r="AA2" s="281"/>
      <c r="AB2" s="281"/>
      <c r="AC2" s="282"/>
      <c r="AD2" s="280" t="s">
        <v>94</v>
      </c>
      <c r="AE2" s="281"/>
      <c r="AF2" s="281"/>
      <c r="AG2" s="282"/>
      <c r="AH2" s="280" t="s">
        <v>95</v>
      </c>
      <c r="AI2" s="281"/>
      <c r="AJ2" s="281"/>
      <c r="AK2" s="282"/>
      <c r="AL2" s="280" t="s">
        <v>96</v>
      </c>
      <c r="AM2" s="281"/>
      <c r="AN2" s="281"/>
      <c r="AO2" s="281"/>
      <c r="AP2" s="86" t="s">
        <v>8</v>
      </c>
      <c r="AQ2" s="87">
        <f>COUNTIF(AQ10:AQ309,"Ａ")</f>
        <v>0</v>
      </c>
      <c r="AR2" s="88" t="s">
        <v>9</v>
      </c>
    </row>
    <row r="3" spans="1:72" s="89" customFormat="1" ht="20.100000000000001" customHeight="1">
      <c r="A3" s="293"/>
      <c r="B3" s="285"/>
      <c r="C3" s="10" t="s">
        <v>10</v>
      </c>
      <c r="D3" s="11">
        <f>COUNT(D10:D309)</f>
        <v>0</v>
      </c>
      <c r="E3" s="90" t="s">
        <v>154</v>
      </c>
      <c r="F3" s="11">
        <f>COUNT(F10:F309)</f>
        <v>0</v>
      </c>
      <c r="G3" s="90" t="s">
        <v>154</v>
      </c>
      <c r="H3" s="11"/>
      <c r="I3" s="90"/>
      <c r="J3" s="11">
        <f>COUNT(J10:J309)</f>
        <v>0</v>
      </c>
      <c r="K3" s="91" t="s">
        <v>156</v>
      </c>
      <c r="L3" s="92" t="s">
        <v>157</v>
      </c>
      <c r="M3" s="93" t="s">
        <v>11</v>
      </c>
      <c r="N3" s="11">
        <f>COUNT(N10:N309)</f>
        <v>0</v>
      </c>
      <c r="O3" s="91" t="s">
        <v>156</v>
      </c>
      <c r="P3" s="92" t="s">
        <v>157</v>
      </c>
      <c r="Q3" s="93" t="s">
        <v>11</v>
      </c>
      <c r="R3" s="11">
        <f>COUNT(R10:R309)</f>
        <v>0</v>
      </c>
      <c r="S3" s="91" t="s">
        <v>156</v>
      </c>
      <c r="T3" s="92" t="s">
        <v>157</v>
      </c>
      <c r="U3" s="93" t="s">
        <v>11</v>
      </c>
      <c r="V3" s="11">
        <f>COUNT(V10:V309)</f>
        <v>0</v>
      </c>
      <c r="W3" s="91" t="s">
        <v>156</v>
      </c>
      <c r="X3" s="92" t="s">
        <v>157</v>
      </c>
      <c r="Y3" s="93" t="s">
        <v>11</v>
      </c>
      <c r="Z3" s="11">
        <f>COUNT(Z10:Z309)</f>
        <v>0</v>
      </c>
      <c r="AA3" s="91" t="s">
        <v>156</v>
      </c>
      <c r="AB3" s="92" t="s">
        <v>157</v>
      </c>
      <c r="AC3" s="93" t="s">
        <v>11</v>
      </c>
      <c r="AD3" s="11">
        <f>COUNT(AD10:AD309)</f>
        <v>0</v>
      </c>
      <c r="AE3" s="91" t="s">
        <v>156</v>
      </c>
      <c r="AF3" s="92" t="s">
        <v>157</v>
      </c>
      <c r="AG3" s="93" t="s">
        <v>11</v>
      </c>
      <c r="AH3" s="11">
        <f>COUNT(AH10:AH309)</f>
        <v>0</v>
      </c>
      <c r="AI3" s="91" t="s">
        <v>156</v>
      </c>
      <c r="AJ3" s="92" t="s">
        <v>157</v>
      </c>
      <c r="AK3" s="93" t="s">
        <v>11</v>
      </c>
      <c r="AL3" s="11">
        <f>COUNT(AL10:AL309)</f>
        <v>0</v>
      </c>
      <c r="AM3" s="91" t="s">
        <v>156</v>
      </c>
      <c r="AN3" s="92" t="s">
        <v>157</v>
      </c>
      <c r="AO3" s="94" t="s">
        <v>11</v>
      </c>
      <c r="AP3" s="95" t="s">
        <v>12</v>
      </c>
      <c r="AQ3" s="96">
        <f>COUNTIF(AQ10:AQ309,"Ｂ")</f>
        <v>0</v>
      </c>
      <c r="AR3" s="97" t="s">
        <v>9</v>
      </c>
    </row>
    <row r="4" spans="1:72" s="89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98">
        <f>AZ52</f>
        <v>129</v>
      </c>
      <c r="F4" s="12">
        <f>SUM(F10:F309)</f>
        <v>0</v>
      </c>
      <c r="G4" s="98">
        <f>BD52</f>
        <v>28</v>
      </c>
      <c r="H4" s="12"/>
      <c r="I4" s="98"/>
      <c r="J4" s="12">
        <f>SUM(J10:J309)</f>
        <v>0</v>
      </c>
      <c r="K4" s="99" t="s">
        <v>14</v>
      </c>
      <c r="L4" s="100" t="s">
        <v>15</v>
      </c>
      <c r="M4" s="101" t="e">
        <f>IF(J5-K5&gt;0,"↑",IF(J5-K5&lt;0,"↓","±"))</f>
        <v>#VALUE!</v>
      </c>
      <c r="N4" s="12">
        <f>SUM(N10:N309)</f>
        <v>0</v>
      </c>
      <c r="O4" s="99" t="s">
        <v>14</v>
      </c>
      <c r="P4" s="100" t="s">
        <v>15</v>
      </c>
      <c r="Q4" s="101" t="e">
        <f>IF(N5-O5&gt;0,"↑",IF(N5-O5&lt;0,"↓","±"))</f>
        <v>#VALUE!</v>
      </c>
      <c r="R4" s="12">
        <f>SUM(R10:R309)</f>
        <v>0</v>
      </c>
      <c r="S4" s="99" t="s">
        <v>14</v>
      </c>
      <c r="T4" s="100" t="s">
        <v>15</v>
      </c>
      <c r="U4" s="101" t="e">
        <f>IF(R5-S5&gt;0,"↑",IF(R5-S5&lt;0,"↓","±"))</f>
        <v>#VALUE!</v>
      </c>
      <c r="V4" s="12">
        <f>SUM(V10:V309)</f>
        <v>0</v>
      </c>
      <c r="W4" s="99" t="s">
        <v>14</v>
      </c>
      <c r="X4" s="100" t="s">
        <v>15</v>
      </c>
      <c r="Y4" s="101" t="e">
        <f>IF(V5-W5&gt;0,"↑",IF(V5-W5&lt;0,"↓","±"))</f>
        <v>#VALUE!</v>
      </c>
      <c r="Z4" s="12">
        <f>SUM(Z10:Z309)</f>
        <v>0</v>
      </c>
      <c r="AA4" s="99" t="s">
        <v>14</v>
      </c>
      <c r="AB4" s="100" t="s">
        <v>15</v>
      </c>
      <c r="AC4" s="101" t="e">
        <f>IF(Z5-AA5&gt;0,"↑",IF(Z5-AA5&lt;0,"↓","±"))</f>
        <v>#VALUE!</v>
      </c>
      <c r="AD4" s="12">
        <f>SUM(AD10:AD309)</f>
        <v>0</v>
      </c>
      <c r="AE4" s="99" t="s">
        <v>14</v>
      </c>
      <c r="AF4" s="100" t="s">
        <v>15</v>
      </c>
      <c r="AG4" s="101" t="e">
        <f>IF(AD5-AE5&gt;0,"↓",IF(AD5-AE5&lt;0,"↑","±"))</f>
        <v>#VALUE!</v>
      </c>
      <c r="AH4" s="12">
        <f>SUM(AH10:AH309)</f>
        <v>0</v>
      </c>
      <c r="AI4" s="99" t="s">
        <v>14</v>
      </c>
      <c r="AJ4" s="100" t="s">
        <v>15</v>
      </c>
      <c r="AK4" s="101" t="e">
        <f>IF(AH5-AI5&gt;0,"↑",IF(AH5-AI5&lt;0,"↓","±"))</f>
        <v>#VALUE!</v>
      </c>
      <c r="AL4" s="12">
        <f>SUM(AL10:AL309)</f>
        <v>0</v>
      </c>
      <c r="AM4" s="99" t="s">
        <v>14</v>
      </c>
      <c r="AN4" s="100" t="s">
        <v>15</v>
      </c>
      <c r="AO4" s="102" t="e">
        <f>IF(AL5-AM5&gt;0,"↑",IF(AL5-AM5&lt;0,"↓","±"))</f>
        <v>#VALUE!</v>
      </c>
      <c r="AP4" s="95" t="s">
        <v>16</v>
      </c>
      <c r="AQ4" s="96">
        <f>COUNTIF(AQ10:AQ309,"Ｃ")</f>
        <v>0</v>
      </c>
      <c r="AR4" s="97" t="s">
        <v>9</v>
      </c>
    </row>
    <row r="5" spans="1:72" s="89" customFormat="1" ht="20.100000000000001" customHeight="1">
      <c r="A5" s="293"/>
      <c r="B5" s="286"/>
      <c r="C5" s="10" t="s">
        <v>17</v>
      </c>
      <c r="D5" s="103" t="str">
        <f>IF((D3&gt;0),D4/D3,"")</f>
        <v/>
      </c>
      <c r="E5" s="104" t="s">
        <v>155</v>
      </c>
      <c r="F5" s="15" t="str">
        <f>IF((F3&gt;0),F4/F3,"")</f>
        <v/>
      </c>
      <c r="G5" s="104" t="s">
        <v>155</v>
      </c>
      <c r="H5" s="15"/>
      <c r="I5" s="104"/>
      <c r="J5" s="103" t="str">
        <f>IF((J3&gt;0),J4/J3,"")</f>
        <v/>
      </c>
      <c r="K5" s="172">
        <f>AX37</f>
        <v>12.314118629908</v>
      </c>
      <c r="L5" s="105">
        <f>AX17</f>
        <v>12.36</v>
      </c>
      <c r="M5" s="106" t="s">
        <v>18</v>
      </c>
      <c r="N5" s="103" t="str">
        <f>IF((N3&gt;0),N4/N3,"")</f>
        <v/>
      </c>
      <c r="O5" s="172">
        <f>BA37</f>
        <v>16.171157084436</v>
      </c>
      <c r="P5" s="105">
        <f>BA17</f>
        <v>16.190000000000001</v>
      </c>
      <c r="Q5" s="106" t="s">
        <v>18</v>
      </c>
      <c r="R5" s="103" t="str">
        <f>IF((R3&gt;0),R4/R3,"")</f>
        <v/>
      </c>
      <c r="S5" s="172">
        <f>BD37</f>
        <v>30.069722788911999</v>
      </c>
      <c r="T5" s="105">
        <f>BD17</f>
        <v>30.41</v>
      </c>
      <c r="U5" s="106" t="s">
        <v>18</v>
      </c>
      <c r="V5" s="103" t="str">
        <f>IF((V3&gt;0),V4/V3,"")</f>
        <v/>
      </c>
      <c r="W5" s="172">
        <f>BG37</f>
        <v>33.732338428209999</v>
      </c>
      <c r="X5" s="105">
        <f>BG17</f>
        <v>34.520000000000003</v>
      </c>
      <c r="Y5" s="106" t="s">
        <v>18</v>
      </c>
      <c r="Z5" s="103" t="str">
        <f>IF((Z3&gt;0),Z4/Z3,"")</f>
        <v/>
      </c>
      <c r="AA5" s="172">
        <f>BJ37</f>
        <v>33.802197802198002</v>
      </c>
      <c r="AB5" s="105">
        <f>BJ17</f>
        <v>34.85</v>
      </c>
      <c r="AC5" s="106" t="s">
        <v>18</v>
      </c>
      <c r="AD5" s="103" t="str">
        <f>IF((AD3&gt;0),AD4/AD3,"")</f>
        <v/>
      </c>
      <c r="AE5" s="172">
        <f>BM37</f>
        <v>10.400611471199699</v>
      </c>
      <c r="AF5" s="105">
        <f>BM17</f>
        <v>10.19</v>
      </c>
      <c r="AG5" s="106" t="s">
        <v>18</v>
      </c>
      <c r="AH5" s="103" t="str">
        <f>IF((AH3&gt;0),AH4/AH3,"")</f>
        <v/>
      </c>
      <c r="AI5" s="174">
        <f>BP37</f>
        <v>131.18061568062001</v>
      </c>
      <c r="AJ5" s="105">
        <f>BP17</f>
        <v>135.44</v>
      </c>
      <c r="AK5" s="106" t="s">
        <v>18</v>
      </c>
      <c r="AL5" s="103" t="str">
        <f>IF((AL3&gt;0),AL4/AL3,"")</f>
        <v/>
      </c>
      <c r="AM5" s="172">
        <f>BS37</f>
        <v>15.137160701417001</v>
      </c>
      <c r="AN5" s="105">
        <f>BS17</f>
        <v>15.05</v>
      </c>
      <c r="AO5" s="107" t="s">
        <v>18</v>
      </c>
      <c r="AP5" s="95" t="s">
        <v>19</v>
      </c>
      <c r="AQ5" s="96">
        <f>COUNTIF(AQ10:AQ309,"Ｄ")</f>
        <v>0</v>
      </c>
      <c r="AR5" s="97" t="s">
        <v>9</v>
      </c>
    </row>
    <row r="6" spans="1:72" s="89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08">
        <f>BA52</f>
        <v>128.30000000000001</v>
      </c>
      <c r="F6" s="14" t="str">
        <f>IF((F3&gt;0),STDEV(F10:F309),"")</f>
        <v/>
      </c>
      <c r="G6" s="108">
        <f>BE52</f>
        <v>27.4</v>
      </c>
      <c r="H6" s="14"/>
      <c r="I6" s="108"/>
      <c r="J6" s="14" t="str">
        <f>IF((J3&gt;0),STDEV(J10:J309),"")</f>
        <v/>
      </c>
      <c r="K6" s="173">
        <f>AY37</f>
        <v>2.8573392612889998</v>
      </c>
      <c r="L6" s="109">
        <f>AY17</f>
        <v>2.78</v>
      </c>
      <c r="M6" s="110" t="e">
        <f>IF(J5-L5&gt;0,"↑",IF(J5-L5&lt;0,"↓","±"))</f>
        <v>#VALUE!</v>
      </c>
      <c r="N6" s="14" t="str">
        <f>IF((N3&gt;0),STDEV(N10:N309),"")</f>
        <v/>
      </c>
      <c r="O6" s="173">
        <f>BB37</f>
        <v>6.1598991427162</v>
      </c>
      <c r="P6" s="109">
        <f>BB17</f>
        <v>5.86</v>
      </c>
      <c r="Q6" s="110" t="e">
        <f>IF(N5-P5&gt;0,"↑",IF(N5-P5&lt;0,"↓","±"))</f>
        <v>#VALUE!</v>
      </c>
      <c r="R6" s="14" t="str">
        <f>IF((R3&gt;0),STDEV(R10:R309),"")</f>
        <v/>
      </c>
      <c r="S6" s="173">
        <f>BE37</f>
        <v>7.7837929646428998</v>
      </c>
      <c r="T6" s="109">
        <f>BE17</f>
        <v>7.41</v>
      </c>
      <c r="U6" s="110" t="e">
        <f>IF(R5-T5&gt;0,"↑",IF(R5-T5&lt;0,"↓","±"))</f>
        <v>#VALUE!</v>
      </c>
      <c r="V6" s="14" t="str">
        <f>IF((V3&gt;0),STDEV(V10:V309),"")</f>
        <v/>
      </c>
      <c r="W6" s="173">
        <f>BH37</f>
        <v>8.1083977867585997</v>
      </c>
      <c r="X6" s="109">
        <f>BH17</f>
        <v>7.66</v>
      </c>
      <c r="Y6" s="110" t="e">
        <f>IF(V5-X5&gt;0,"↑",IF(V5-X5&lt;0,"↓","±"))</f>
        <v>#VALUE!</v>
      </c>
      <c r="Z6" s="14" t="str">
        <f>IF((Z3&gt;0),STDEV(Z10:Z309),"")</f>
        <v/>
      </c>
      <c r="AA6" s="173">
        <f>BK37</f>
        <v>16.553806281802999</v>
      </c>
      <c r="AB6" s="109">
        <f>BK17</f>
        <v>17.12</v>
      </c>
      <c r="AC6" s="110" t="e">
        <f>IF(Z5-AB5&gt;0,"↑",IF(Z5-AB5&lt;0,"↓","±"))</f>
        <v>#VALUE!</v>
      </c>
      <c r="AD6" s="14" t="str">
        <f>IF((AD3&gt;0),STDEV(AD10:AD309),"")</f>
        <v/>
      </c>
      <c r="AE6" s="173">
        <f>BN37</f>
        <v>1.3204220078062601</v>
      </c>
      <c r="AF6" s="109">
        <f>BN17</f>
        <v>0.93</v>
      </c>
      <c r="AG6" s="110" t="e">
        <f>IF(AD5-AF5&gt;0,"↓",IF(AD5-AF5&lt;0,"↑","±"))</f>
        <v>#VALUE!</v>
      </c>
      <c r="AH6" s="14" t="str">
        <f>IF((AH3&gt;0),STDEV(AH10:AH309),"")</f>
        <v/>
      </c>
      <c r="AI6" s="173">
        <f>BQ37</f>
        <v>20.917110746422001</v>
      </c>
      <c r="AJ6" s="109">
        <f>BQ17</f>
        <v>18.940000000000001</v>
      </c>
      <c r="AK6" s="110" t="e">
        <f>IF(AH5-AJ5&gt;0,"↑",IF(AH5-AJ5&lt;0,"↓","±"))</f>
        <v>#VALUE!</v>
      </c>
      <c r="AL6" s="14" t="str">
        <f>IF((AL3&gt;0),STDEV(AL10:AL309),"")</f>
        <v/>
      </c>
      <c r="AM6" s="173">
        <f>BT37</f>
        <v>6.3977601418239001</v>
      </c>
      <c r="AN6" s="109">
        <f>BT17</f>
        <v>5.97</v>
      </c>
      <c r="AO6" s="111" t="e">
        <f>IF(AL5-AN5&gt;0,"↑",IF(AL5-AN5&lt;0,"↓","±"))</f>
        <v>#VALUE!</v>
      </c>
      <c r="AP6" s="112" t="s">
        <v>21</v>
      </c>
      <c r="AQ6" s="113">
        <f>COUNTIF(AQ10:AQ309,"Ｅ")</f>
        <v>0</v>
      </c>
      <c r="AR6" s="114" t="s">
        <v>9</v>
      </c>
    </row>
    <row r="7" spans="1:72" s="89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89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  <c r="AV8" s="40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</row>
    <row r="9" spans="1:72" s="89" customFormat="1" ht="15.75" customHeight="1" thickTop="1" thickBot="1">
      <c r="A9" s="115" t="s">
        <v>31</v>
      </c>
      <c r="B9" s="116" t="s">
        <v>32</v>
      </c>
      <c r="C9" s="116" t="s">
        <v>33</v>
      </c>
      <c r="D9" s="117">
        <v>135</v>
      </c>
      <c r="E9" s="118">
        <v>50.3</v>
      </c>
      <c r="F9" s="117">
        <v>30</v>
      </c>
      <c r="G9" s="118">
        <v>52.4</v>
      </c>
      <c r="H9" s="117"/>
      <c r="I9" s="118"/>
      <c r="J9" s="117">
        <v>30</v>
      </c>
      <c r="K9" s="118">
        <v>48.7</v>
      </c>
      <c r="L9" s="117">
        <v>5</v>
      </c>
      <c r="M9" s="117">
        <v>4</v>
      </c>
      <c r="N9" s="117">
        <v>25</v>
      </c>
      <c r="O9" s="118">
        <v>40</v>
      </c>
      <c r="P9" s="117">
        <v>8</v>
      </c>
      <c r="Q9" s="117">
        <v>6</v>
      </c>
      <c r="R9" s="117">
        <v>50</v>
      </c>
      <c r="S9" s="118">
        <v>69.400000000000006</v>
      </c>
      <c r="T9" s="117">
        <v>3</v>
      </c>
      <c r="U9" s="117">
        <v>7</v>
      </c>
      <c r="V9" s="117">
        <v>45</v>
      </c>
      <c r="W9" s="118">
        <v>57.4</v>
      </c>
      <c r="X9" s="117">
        <v>3</v>
      </c>
      <c r="Y9" s="117">
        <v>5</v>
      </c>
      <c r="Z9" s="117">
        <v>15</v>
      </c>
      <c r="AA9" s="118">
        <v>40</v>
      </c>
      <c r="AB9" s="117">
        <v>5</v>
      </c>
      <c r="AC9" s="117">
        <v>4</v>
      </c>
      <c r="AD9" s="117">
        <v>7.8</v>
      </c>
      <c r="AE9" s="118">
        <v>48.6</v>
      </c>
      <c r="AF9" s="117">
        <v>9</v>
      </c>
      <c r="AG9" s="117">
        <v>5</v>
      </c>
      <c r="AH9" s="117">
        <v>256</v>
      </c>
      <c r="AI9" s="118">
        <v>50.6</v>
      </c>
      <c r="AJ9" s="117">
        <v>6</v>
      </c>
      <c r="AK9" s="117">
        <v>9</v>
      </c>
      <c r="AL9" s="117">
        <v>30</v>
      </c>
      <c r="AM9" s="118">
        <v>63.1</v>
      </c>
      <c r="AN9" s="117">
        <v>1</v>
      </c>
      <c r="AO9" s="117">
        <v>7</v>
      </c>
      <c r="AP9" s="117">
        <f>SUM(M9,Q9,U9,Y9,,AC9,AG9,AK9,AO9)</f>
        <v>47</v>
      </c>
      <c r="AQ9" s="268" t="s">
        <v>92</v>
      </c>
      <c r="AR9" s="269"/>
      <c r="AV9" s="234" t="s">
        <v>158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129"/>
      <c r="B10" s="130"/>
      <c r="C10" s="131"/>
      <c r="D10" s="132"/>
      <c r="E10" s="133" t="str">
        <f t="shared" ref="E10:E12" si="0">IF((D10&lt;&gt;0),((D10-$D$5)*10/STDEVP($D$10:$D$309)+50),"")</f>
        <v/>
      </c>
      <c r="F10" s="132"/>
      <c r="G10" s="133" t="str">
        <f t="shared" ref="G10:G12" si="1">IF((F10&lt;&gt;0),((F10-$F$5)*10/STDEVP($F$10:$F$309)+50),"")</f>
        <v/>
      </c>
      <c r="H10" s="132"/>
      <c r="I10" s="133" t="str">
        <f t="shared" ref="I10:I12" si="2">IF((H10&lt;&gt;0),((H10-$H$5)*10/STDEVP($H$10:$H$309)+50),"")</f>
        <v/>
      </c>
      <c r="J10" s="132"/>
      <c r="K10" s="133" t="str">
        <f t="shared" ref="K10:K12" si="3">IF((J10&lt;&gt;0),((J10-$J$5)*10/STDEVP($J$10:$J$309)+50),"")</f>
        <v/>
      </c>
      <c r="L10" s="134" t="str">
        <f t="shared" ref="L10:L12" si="4">IF((J10&lt;&gt;0),RANK(J10,$J$10:$J$309),"")</f>
        <v/>
      </c>
      <c r="M10" s="134" t="str">
        <f t="shared" ref="M10:M12" si="5">IF((J10&lt;&gt;0),VLOOKUP(J10,$L$311:$M$320,2),"")</f>
        <v/>
      </c>
      <c r="N10" s="132"/>
      <c r="O10" s="133" t="str">
        <f t="shared" ref="O10:O12" si="6">IF((N10&lt;&gt;0),((N10-$N$5)*10/STDEVP($N$10:$N$309)+50),"")</f>
        <v/>
      </c>
      <c r="P10" s="134" t="str">
        <f t="shared" ref="P10:P12" si="7">IF((N10&lt;&gt;0),RANK(N10,$N$10:$N$309),"")</f>
        <v/>
      </c>
      <c r="Q10" s="134" t="str">
        <f t="shared" ref="Q10:Q12" si="8">IF((N10&lt;&gt;0),VLOOKUP(N10,$P$311:$Q$320,2),"")</f>
        <v/>
      </c>
      <c r="R10" s="132"/>
      <c r="S10" s="133" t="str">
        <f t="shared" ref="S10:S12" si="9">IF((R10&lt;&gt;0),((R10-$R$5)*10/STDEVP($R$10:$R$309)+50),"")</f>
        <v/>
      </c>
      <c r="T10" s="134" t="str">
        <f t="shared" ref="T10:T12" si="10">IF((R10&lt;&gt;0),RANK(R10,$R$10:$R$309),"")</f>
        <v/>
      </c>
      <c r="U10" s="134" t="str">
        <f t="shared" ref="U10:U12" si="11">IF((R10&lt;&gt;0),VLOOKUP(R10,$T$311:$U$320,2),"")</f>
        <v/>
      </c>
      <c r="V10" s="132"/>
      <c r="W10" s="133" t="str">
        <f t="shared" ref="W10:W12" si="12">IF((V10&lt;&gt;0),((V10-$V$5)*10/STDEVP($V$10:$V$309)+50),"")</f>
        <v/>
      </c>
      <c r="X10" s="134" t="str">
        <f t="shared" ref="X10:X12" si="13">IF((V10&lt;&gt;0),RANK(V10,$V$10:$V$309),"")</f>
        <v/>
      </c>
      <c r="Y10" s="134" t="str">
        <f t="shared" ref="Y10:Y12" si="14">IF((V10&lt;&gt;0),VLOOKUP(V10,$X$311:$Y$320,2),"")</f>
        <v/>
      </c>
      <c r="Z10" s="132"/>
      <c r="AA10" s="133" t="str">
        <f t="shared" ref="AA10:AA12" si="15">IF((Z10&lt;&gt;0),((Z10-$Z$5)*10/STDEVP($Z$10:$Z$309)+50),"")</f>
        <v/>
      </c>
      <c r="AB10" s="134" t="str">
        <f t="shared" ref="AB10:AB12" si="16">IF((Z10&lt;&gt;0),RANK(Z10,$Z$10:$Z$309),"")</f>
        <v/>
      </c>
      <c r="AC10" s="134" t="str">
        <f t="shared" ref="AC10:AC12" si="17">IF((Z10&lt;&gt;0),VLOOKUP(Z10,$AB$311:$AC$320,2),"")</f>
        <v/>
      </c>
      <c r="AD10" s="132"/>
      <c r="AE10" s="133" t="str">
        <f t="shared" ref="AE10:AE12" si="18">IF((AD10&lt;&gt;0),((AD10-$AD$5)*(-1)*10/STDEVP($AD$10:$AD$309)+50),"")</f>
        <v/>
      </c>
      <c r="AF10" s="134" t="str">
        <f t="shared" ref="AF10:AF12" si="19">IF((AD10&lt;&gt;0),RANK(AE10,$AE$10:$AE$309),"")</f>
        <v/>
      </c>
      <c r="AG10" s="134" t="str">
        <f t="shared" ref="AG10:AG12" si="20">IF((AD10&lt;&gt;0),VLOOKUP(AD10,$AF$311:$AG$320,2),"")</f>
        <v/>
      </c>
      <c r="AH10" s="132"/>
      <c r="AI10" s="133" t="str">
        <f t="shared" ref="AI10:AI12" si="21">IF((AH10&lt;&gt;0),((AH10-$AH$5)*10/STDEVP($AH$10:$AH$309)+50),"")</f>
        <v/>
      </c>
      <c r="AJ10" s="134" t="str">
        <f t="shared" ref="AJ10:AJ12" si="22">IF((AH10&lt;&gt;0),RANK(AH10,$AH$10:$AH$309),"")</f>
        <v/>
      </c>
      <c r="AK10" s="134" t="str">
        <f t="shared" ref="AK10:AK12" si="23">IF((AH10&lt;&gt;0),VLOOKUP(AH10,$AJ$311:$AK$320,2),"")</f>
        <v/>
      </c>
      <c r="AL10" s="132"/>
      <c r="AM10" s="133" t="str">
        <f t="shared" ref="AM10:AM12" si="24">IF((AL10&lt;&gt;0),((AL10-$AL$5)*10/STDEVP($AL$10:$AL$309)+50),"")</f>
        <v/>
      </c>
      <c r="AN10" s="134" t="str">
        <f t="shared" ref="AN10:AN12" si="25">IF((AL10&lt;&gt;0),RANK(AL10,$AL$10:$AL$309),"")</f>
        <v/>
      </c>
      <c r="AO10" s="134" t="str">
        <f t="shared" ref="AO10:AO12" si="26">IF((AL10&lt;&gt;0),VLOOKUP(AL10,$AN$311:$AO$320,2),"")</f>
        <v/>
      </c>
      <c r="AP10" s="135">
        <f t="shared" ref="AP10:AP12" si="27">SUM(M10,Q10,U10,Y10,,AC10,AG10,AK10,AO10)</f>
        <v>0</v>
      </c>
      <c r="AQ10" s="136" t="str">
        <f t="shared" ref="AQ10:AQ12" si="28">IF(AND(J10&lt;&gt;0,N10&lt;&gt;0,R10&lt;&gt;0,V10&lt;&gt;0,Z10&lt;&gt;0,AD10&lt;&gt;0,AH10&lt;&gt;0,AL10&lt;&gt;0),VLOOKUP(AP10,$AP$311:$AQ$315,2),"")</f>
        <v/>
      </c>
      <c r="AR10" s="136"/>
      <c r="AV10" t="s">
        <v>150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129"/>
      <c r="B11" s="131"/>
      <c r="C11" s="131"/>
      <c r="D11" s="132"/>
      <c r="E11" s="133" t="str">
        <f t="shared" si="0"/>
        <v/>
      </c>
      <c r="F11" s="132"/>
      <c r="G11" s="133" t="str">
        <f t="shared" si="1"/>
        <v/>
      </c>
      <c r="H11" s="132"/>
      <c r="I11" s="133" t="str">
        <f t="shared" si="2"/>
        <v/>
      </c>
      <c r="J11" s="132"/>
      <c r="K11" s="133" t="str">
        <f t="shared" si="3"/>
        <v/>
      </c>
      <c r="L11" s="134" t="str">
        <f t="shared" si="4"/>
        <v/>
      </c>
      <c r="M11" s="134" t="str">
        <f t="shared" si="5"/>
        <v/>
      </c>
      <c r="N11" s="132"/>
      <c r="O11" s="133" t="str">
        <f t="shared" si="6"/>
        <v/>
      </c>
      <c r="P11" s="134" t="str">
        <f t="shared" si="7"/>
        <v/>
      </c>
      <c r="Q11" s="134" t="str">
        <f t="shared" si="8"/>
        <v/>
      </c>
      <c r="R11" s="132"/>
      <c r="S11" s="133" t="str">
        <f t="shared" si="9"/>
        <v/>
      </c>
      <c r="T11" s="134" t="str">
        <f t="shared" si="10"/>
        <v/>
      </c>
      <c r="U11" s="134" t="str">
        <f t="shared" si="11"/>
        <v/>
      </c>
      <c r="V11" s="132"/>
      <c r="W11" s="133" t="str">
        <f t="shared" si="12"/>
        <v/>
      </c>
      <c r="X11" s="134" t="str">
        <f t="shared" si="13"/>
        <v/>
      </c>
      <c r="Y11" s="134" t="str">
        <f t="shared" si="14"/>
        <v/>
      </c>
      <c r="Z11" s="132"/>
      <c r="AA11" s="133" t="str">
        <f t="shared" si="15"/>
        <v/>
      </c>
      <c r="AB11" s="134" t="str">
        <f t="shared" si="16"/>
        <v/>
      </c>
      <c r="AC11" s="134" t="str">
        <f t="shared" si="17"/>
        <v/>
      </c>
      <c r="AD11" s="132"/>
      <c r="AE11" s="133" t="str">
        <f t="shared" si="18"/>
        <v/>
      </c>
      <c r="AF11" s="134" t="str">
        <f t="shared" si="19"/>
        <v/>
      </c>
      <c r="AG11" s="134" t="str">
        <f t="shared" si="20"/>
        <v/>
      </c>
      <c r="AH11" s="132"/>
      <c r="AI11" s="133" t="str">
        <f t="shared" si="21"/>
        <v/>
      </c>
      <c r="AJ11" s="134" t="str">
        <f t="shared" si="22"/>
        <v/>
      </c>
      <c r="AK11" s="134" t="str">
        <f t="shared" si="23"/>
        <v/>
      </c>
      <c r="AL11" s="132"/>
      <c r="AM11" s="133" t="str">
        <f t="shared" si="24"/>
        <v/>
      </c>
      <c r="AN11" s="134" t="str">
        <f t="shared" si="25"/>
        <v/>
      </c>
      <c r="AO11" s="134" t="str">
        <f t="shared" si="26"/>
        <v/>
      </c>
      <c r="AP11" s="135">
        <f t="shared" si="27"/>
        <v>0</v>
      </c>
      <c r="AQ11" s="137" t="str">
        <f t="shared" si="28"/>
        <v/>
      </c>
      <c r="AR11" s="137"/>
      <c r="AV11" s="266" t="s">
        <v>34</v>
      </c>
      <c r="AW11" s="259" t="s">
        <v>46</v>
      </c>
      <c r="AX11" s="260"/>
      <c r="AY11" s="261"/>
      <c r="AZ11" s="259" t="s">
        <v>47</v>
      </c>
      <c r="BA11" s="260"/>
      <c r="BB11" s="261"/>
      <c r="BC11" s="259" t="s">
        <v>48</v>
      </c>
      <c r="BD11" s="260"/>
      <c r="BE11" s="262"/>
      <c r="BF11" s="259" t="s">
        <v>49</v>
      </c>
      <c r="BG11" s="260"/>
      <c r="BH11" s="261"/>
      <c r="BI11" s="256" t="s">
        <v>50</v>
      </c>
      <c r="BJ11" s="257"/>
      <c r="BK11" s="258"/>
      <c r="BL11" s="259" t="s">
        <v>51</v>
      </c>
      <c r="BM11" s="260"/>
      <c r="BN11" s="261"/>
      <c r="BO11" s="259" t="s">
        <v>52</v>
      </c>
      <c r="BP11" s="260"/>
      <c r="BQ11" s="262"/>
      <c r="BR11" s="259" t="s">
        <v>53</v>
      </c>
      <c r="BS11" s="260"/>
      <c r="BT11" s="261"/>
    </row>
    <row r="12" spans="1:72" ht="14.25" thickBot="1">
      <c r="A12" s="129"/>
      <c r="B12" s="131"/>
      <c r="C12" s="131"/>
      <c r="D12" s="132"/>
      <c r="E12" s="133" t="str">
        <f t="shared" si="0"/>
        <v/>
      </c>
      <c r="F12" s="132"/>
      <c r="G12" s="133" t="str">
        <f t="shared" si="1"/>
        <v/>
      </c>
      <c r="H12" s="132"/>
      <c r="I12" s="133" t="str">
        <f t="shared" si="2"/>
        <v/>
      </c>
      <c r="J12" s="132"/>
      <c r="K12" s="133" t="str">
        <f t="shared" si="3"/>
        <v/>
      </c>
      <c r="L12" s="134" t="str">
        <f t="shared" si="4"/>
        <v/>
      </c>
      <c r="M12" s="134" t="str">
        <f t="shared" si="5"/>
        <v/>
      </c>
      <c r="N12" s="132"/>
      <c r="O12" s="133" t="str">
        <f t="shared" si="6"/>
        <v/>
      </c>
      <c r="P12" s="134" t="str">
        <f t="shared" si="7"/>
        <v/>
      </c>
      <c r="Q12" s="134" t="str">
        <f t="shared" si="8"/>
        <v/>
      </c>
      <c r="R12" s="132"/>
      <c r="S12" s="133" t="str">
        <f t="shared" si="9"/>
        <v/>
      </c>
      <c r="T12" s="134" t="str">
        <f t="shared" si="10"/>
        <v/>
      </c>
      <c r="U12" s="134" t="str">
        <f t="shared" si="11"/>
        <v/>
      </c>
      <c r="V12" s="132"/>
      <c r="W12" s="133" t="str">
        <f t="shared" si="12"/>
        <v/>
      </c>
      <c r="X12" s="134" t="str">
        <f t="shared" si="13"/>
        <v/>
      </c>
      <c r="Y12" s="134" t="str">
        <f t="shared" si="14"/>
        <v/>
      </c>
      <c r="Z12" s="132"/>
      <c r="AA12" s="133" t="str">
        <f t="shared" si="15"/>
        <v/>
      </c>
      <c r="AB12" s="134" t="str">
        <f t="shared" si="16"/>
        <v/>
      </c>
      <c r="AC12" s="134" t="str">
        <f t="shared" si="17"/>
        <v/>
      </c>
      <c r="AD12" s="132"/>
      <c r="AE12" s="133" t="str">
        <f t="shared" si="18"/>
        <v/>
      </c>
      <c r="AF12" s="134" t="str">
        <f t="shared" si="19"/>
        <v/>
      </c>
      <c r="AG12" s="134" t="str">
        <f t="shared" si="20"/>
        <v/>
      </c>
      <c r="AH12" s="132"/>
      <c r="AI12" s="133" t="str">
        <f t="shared" si="21"/>
        <v/>
      </c>
      <c r="AJ12" s="134" t="str">
        <f t="shared" si="22"/>
        <v/>
      </c>
      <c r="AK12" s="134" t="str">
        <f t="shared" si="23"/>
        <v/>
      </c>
      <c r="AL12" s="132"/>
      <c r="AM12" s="133" t="str">
        <f t="shared" si="24"/>
        <v/>
      </c>
      <c r="AN12" s="134" t="str">
        <f t="shared" si="25"/>
        <v/>
      </c>
      <c r="AO12" s="134" t="str">
        <f t="shared" si="26"/>
        <v/>
      </c>
      <c r="AP12" s="135">
        <f t="shared" si="27"/>
        <v>0</v>
      </c>
      <c r="AQ12" s="137" t="str">
        <f t="shared" si="28"/>
        <v/>
      </c>
      <c r="AR12" s="137"/>
      <c r="AV12" s="267"/>
      <c r="AW12" s="122" t="s">
        <v>10</v>
      </c>
      <c r="AX12" s="120" t="s">
        <v>54</v>
      </c>
      <c r="AY12" s="123" t="s">
        <v>20</v>
      </c>
      <c r="AZ12" s="122" t="s">
        <v>10</v>
      </c>
      <c r="BA12" s="120" t="s">
        <v>54</v>
      </c>
      <c r="BB12" s="123" t="s">
        <v>20</v>
      </c>
      <c r="BC12" s="122" t="s">
        <v>10</v>
      </c>
      <c r="BD12" s="120" t="s">
        <v>54</v>
      </c>
      <c r="BE12" s="121" t="s">
        <v>20</v>
      </c>
      <c r="BF12" s="122" t="s">
        <v>10</v>
      </c>
      <c r="BG12" s="120" t="s">
        <v>54</v>
      </c>
      <c r="BH12" s="123" t="s">
        <v>20</v>
      </c>
      <c r="BI12" s="122" t="s">
        <v>10</v>
      </c>
      <c r="BJ12" s="120" t="s">
        <v>54</v>
      </c>
      <c r="BK12" s="121" t="s">
        <v>20</v>
      </c>
      <c r="BL12" s="122" t="s">
        <v>10</v>
      </c>
      <c r="BM12" s="120" t="s">
        <v>54</v>
      </c>
      <c r="BN12" s="123" t="s">
        <v>20</v>
      </c>
      <c r="BO12" s="122" t="s">
        <v>10</v>
      </c>
      <c r="BP12" s="120" t="s">
        <v>54</v>
      </c>
      <c r="BQ12" s="121" t="s">
        <v>20</v>
      </c>
      <c r="BR12" s="122" t="s">
        <v>10</v>
      </c>
      <c r="BS12" s="120" t="s">
        <v>54</v>
      </c>
      <c r="BT12" s="123" t="s">
        <v>20</v>
      </c>
    </row>
    <row r="13" spans="1:72" ht="21">
      <c r="A13" s="38"/>
      <c r="B13" s="59" ph="1"/>
      <c r="C13" s="39"/>
      <c r="D13" s="4"/>
      <c r="E13" s="133" t="str">
        <f t="shared" ref="E13:E73" si="29">IF((D13&lt;&gt;0),((D13-$D$5)*10/STDEVP($D$10:$D$309)+50),"")</f>
        <v/>
      </c>
      <c r="F13" s="4"/>
      <c r="G13" s="133" t="str">
        <f t="shared" ref="G13:G73" si="30">IF((F13&lt;&gt;0),((F13-$F$5)*10/STDEVP($F$10:$F$309)+50),"")</f>
        <v/>
      </c>
      <c r="H13" s="4"/>
      <c r="I13" s="133" t="str">
        <f t="shared" ref="I13:I73" si="31">IF((H13&lt;&gt;0),((H13-$H$5)*10/STDEVP($H$10:$H$309)+50),"")</f>
        <v/>
      </c>
      <c r="J13" s="4"/>
      <c r="K13" s="133" t="str">
        <f t="shared" ref="K13:K73" si="32">IF((J13&lt;&gt;0),((J13-$J$5)*10/STDEVP($J$10:$J$309)+50),"")</f>
        <v/>
      </c>
      <c r="L13" s="134" t="str">
        <f t="shared" ref="L13:L74" si="33">IF((J13&lt;&gt;0),RANK(J13,$J$10:$J$309),"")</f>
        <v/>
      </c>
      <c r="M13" s="134" t="str">
        <f t="shared" ref="M13:M74" si="34">IF((J13&lt;&gt;0),VLOOKUP(J13,$L$311:$M$320,2),"")</f>
        <v/>
      </c>
      <c r="N13" s="4"/>
      <c r="O13" s="133" t="str">
        <f t="shared" ref="O13:O73" si="35">IF((N13&lt;&gt;0),((N13-$N$5)*10/STDEVP($N$10:$N$309)+50),"")</f>
        <v/>
      </c>
      <c r="P13" s="134" t="str">
        <f t="shared" ref="P13:P74" si="36">IF((N13&lt;&gt;0),RANK(N13,$N$10:$N$309),"")</f>
        <v/>
      </c>
      <c r="Q13" s="134" t="str">
        <f t="shared" ref="Q13:Q74" si="37">IF((N13&lt;&gt;0),VLOOKUP(N13,$P$311:$Q$320,2),"")</f>
        <v/>
      </c>
      <c r="R13" s="4"/>
      <c r="S13" s="133" t="str">
        <f t="shared" ref="S13:S73" si="38">IF((R13&lt;&gt;0),((R13-$R$5)*10/STDEVP($R$10:$R$309)+50),"")</f>
        <v/>
      </c>
      <c r="T13" s="134" t="str">
        <f t="shared" ref="T13:T74" si="39">IF((R13&lt;&gt;0),RANK(R13,$R$10:$R$309),"")</f>
        <v/>
      </c>
      <c r="U13" s="134" t="str">
        <f t="shared" ref="U13:U74" si="40">IF((R13&lt;&gt;0),VLOOKUP(R13,$T$311:$U$320,2),"")</f>
        <v/>
      </c>
      <c r="V13" s="4"/>
      <c r="W13" s="133" t="str">
        <f t="shared" ref="W13:W73" si="41">IF((V13&lt;&gt;0),((V13-$V$5)*10/STDEVP($V$10:$V$309)+50),"")</f>
        <v/>
      </c>
      <c r="X13" s="134" t="str">
        <f t="shared" ref="X13:X74" si="42">IF((V13&lt;&gt;0),RANK(V13,$V$10:$V$309),"")</f>
        <v/>
      </c>
      <c r="Y13" s="134" t="str">
        <f t="shared" ref="Y13:Y74" si="43">IF((V13&lt;&gt;0),VLOOKUP(V13,$X$311:$Y$320,2),"")</f>
        <v/>
      </c>
      <c r="Z13" s="4"/>
      <c r="AA13" s="133" t="str">
        <f t="shared" ref="AA13:AA73" si="44">IF((Z13&lt;&gt;0),((Z13-$Z$5)*10/STDEVP($Z$10:$Z$309)+50),"")</f>
        <v/>
      </c>
      <c r="AB13" s="134" t="str">
        <f t="shared" ref="AB13:AB74" si="45">IF((Z13&lt;&gt;0),RANK(Z13,$Z$10:$Z$309),"")</f>
        <v/>
      </c>
      <c r="AC13" s="134" t="str">
        <f t="shared" ref="AC13:AC74" si="46">IF((Z13&lt;&gt;0),VLOOKUP(Z13,$AB$311:$AC$320,2),"")</f>
        <v/>
      </c>
      <c r="AD13" s="4"/>
      <c r="AE13" s="133" t="str">
        <f t="shared" ref="AE13:AE73" si="47">IF((AD13&lt;&gt;0),((AD13-$AD$5)*(-1)*10/STDEVP($AD$10:$AD$309)+50),"")</f>
        <v/>
      </c>
      <c r="AF13" s="134" t="str">
        <f t="shared" ref="AF13:AF74" si="48">IF((AD13&lt;&gt;0),RANK(AE13,$AE$10:$AE$309),"")</f>
        <v/>
      </c>
      <c r="AG13" s="134" t="str">
        <f t="shared" ref="AG13:AG75" si="49">IF((AD13&lt;&gt;0),VLOOKUP(AD13,$AF$311:$AG$320,2),"")</f>
        <v/>
      </c>
      <c r="AH13" s="4"/>
      <c r="AI13" s="133" t="str">
        <f t="shared" ref="AI13:AI73" si="50">IF((AH13&lt;&gt;0),((AH13-$AH$5)*10/STDEVP($AH$10:$AH$309)+50),"")</f>
        <v/>
      </c>
      <c r="AJ13" s="134" t="str">
        <f t="shared" ref="AJ13:AJ75" si="51">IF((AH13&lt;&gt;0),RANK(AH13,$AH$10:$AH$309),"")</f>
        <v/>
      </c>
      <c r="AK13" s="134" t="str">
        <f t="shared" ref="AK13:AK74" si="52">IF((AH13&lt;&gt;0),VLOOKUP(AH13,$AJ$311:$AK$320,2),"")</f>
        <v/>
      </c>
      <c r="AL13" s="4"/>
      <c r="AM13" s="133" t="str">
        <f t="shared" ref="AM13:AM73" si="53">IF((AL13&lt;&gt;0),((AL13-$AL$5)*10/STDEVP($AL$10:$AL$309)+50),"")</f>
        <v/>
      </c>
      <c r="AN13" s="134" t="str">
        <f t="shared" ref="AN13:AN74" si="54">IF((AL13&lt;&gt;0),RANK(AL13,$AL$10:$AL$309),"")</f>
        <v/>
      </c>
      <c r="AO13" s="134" t="str">
        <f t="shared" ref="AO13:AO74" si="55">IF((AL13&lt;&gt;0),VLOOKUP(AL13,$AN$311:$AO$320,2),"")</f>
        <v/>
      </c>
      <c r="AP13" s="135">
        <f t="shared" ref="AP13:AP74" si="56">SUM(M13,Q13,U13,Y13,,AC13,AG13,AK13,AO13)</f>
        <v>0</v>
      </c>
      <c r="AQ13" s="137" t="str">
        <f t="shared" ref="AQ13:AQ74" si="57">IF(AND(J13&lt;&gt;0,N13&lt;&gt;0,R13&lt;&gt;0,V13&lt;&gt;0,Z13&lt;&gt;0,AD13&lt;&gt;0,AH13&lt;&gt;0,AL13&lt;&gt;0),VLOOKUP(AP13,$AP$311:$AQ$315,2),"")</f>
        <v/>
      </c>
      <c r="AR13" s="137"/>
      <c r="AV13" s="235" t="s">
        <v>97</v>
      </c>
      <c r="AW13" s="236">
        <v>1126</v>
      </c>
      <c r="AX13" s="237">
        <v>8.92</v>
      </c>
      <c r="AY13" s="238">
        <v>2.1</v>
      </c>
      <c r="AZ13" s="239">
        <v>1123</v>
      </c>
      <c r="BA13" s="237">
        <v>11.62</v>
      </c>
      <c r="BB13" s="238">
        <v>5.25</v>
      </c>
      <c r="BC13" s="236">
        <v>1099</v>
      </c>
      <c r="BD13" s="237">
        <v>26.42</v>
      </c>
      <c r="BE13" s="238">
        <v>7.47</v>
      </c>
      <c r="BF13" s="236">
        <v>1091</v>
      </c>
      <c r="BG13" s="237">
        <v>27.23</v>
      </c>
      <c r="BH13" s="238">
        <v>5.12</v>
      </c>
      <c r="BI13" s="239">
        <v>1096</v>
      </c>
      <c r="BJ13" s="237">
        <v>17.95</v>
      </c>
      <c r="BK13" s="238">
        <v>9.35</v>
      </c>
      <c r="BL13" s="236">
        <v>1085</v>
      </c>
      <c r="BM13" s="237">
        <v>11.59</v>
      </c>
      <c r="BN13" s="238">
        <v>1.04</v>
      </c>
      <c r="BO13" s="236">
        <v>1100</v>
      </c>
      <c r="BP13" s="237">
        <v>116.02</v>
      </c>
      <c r="BQ13" s="238">
        <v>17.05</v>
      </c>
      <c r="BR13" s="239">
        <v>1096</v>
      </c>
      <c r="BS13" s="237">
        <v>8.34</v>
      </c>
      <c r="BT13" s="238">
        <v>3.3</v>
      </c>
    </row>
    <row r="14" spans="1:72" ht="21.75" thickBot="1">
      <c r="A14" s="38"/>
      <c r="B14" s="60" ph="1"/>
      <c r="C14" s="39"/>
      <c r="D14" s="4"/>
      <c r="E14" s="133" t="str">
        <f t="shared" si="29"/>
        <v/>
      </c>
      <c r="F14" s="4"/>
      <c r="G14" s="133" t="str">
        <f t="shared" si="30"/>
        <v/>
      </c>
      <c r="H14" s="4"/>
      <c r="I14" s="133" t="str">
        <f t="shared" si="31"/>
        <v/>
      </c>
      <c r="J14" s="4"/>
      <c r="K14" s="133" t="str">
        <f t="shared" si="32"/>
        <v/>
      </c>
      <c r="L14" s="134" t="str">
        <f t="shared" si="33"/>
        <v/>
      </c>
      <c r="M14" s="134" t="str">
        <f t="shared" si="34"/>
        <v/>
      </c>
      <c r="N14" s="4"/>
      <c r="O14" s="133" t="str">
        <f t="shared" si="35"/>
        <v/>
      </c>
      <c r="P14" s="134" t="str">
        <f t="shared" si="36"/>
        <v/>
      </c>
      <c r="Q14" s="134" t="str">
        <f t="shared" si="37"/>
        <v/>
      </c>
      <c r="R14" s="4"/>
      <c r="S14" s="133" t="str">
        <f t="shared" si="38"/>
        <v/>
      </c>
      <c r="T14" s="134" t="str">
        <f t="shared" si="39"/>
        <v/>
      </c>
      <c r="U14" s="134" t="str">
        <f t="shared" si="40"/>
        <v/>
      </c>
      <c r="V14" s="4"/>
      <c r="W14" s="133" t="str">
        <f t="shared" si="41"/>
        <v/>
      </c>
      <c r="X14" s="134" t="str">
        <f t="shared" si="42"/>
        <v/>
      </c>
      <c r="Y14" s="134" t="str">
        <f t="shared" si="43"/>
        <v/>
      </c>
      <c r="Z14" s="4"/>
      <c r="AA14" s="133" t="str">
        <f t="shared" si="44"/>
        <v/>
      </c>
      <c r="AB14" s="134" t="str">
        <f t="shared" si="45"/>
        <v/>
      </c>
      <c r="AC14" s="134" t="str">
        <f t="shared" si="46"/>
        <v/>
      </c>
      <c r="AD14" s="4"/>
      <c r="AE14" s="133" t="str">
        <f t="shared" si="47"/>
        <v/>
      </c>
      <c r="AF14" s="134" t="str">
        <f t="shared" si="48"/>
        <v/>
      </c>
      <c r="AG14" s="134" t="str">
        <f t="shared" si="49"/>
        <v/>
      </c>
      <c r="AH14" s="4"/>
      <c r="AI14" s="133" t="str">
        <f t="shared" si="50"/>
        <v/>
      </c>
      <c r="AJ14" s="134" t="str">
        <f t="shared" si="51"/>
        <v/>
      </c>
      <c r="AK14" s="134" t="str">
        <f t="shared" si="52"/>
        <v/>
      </c>
      <c r="AL14" s="4"/>
      <c r="AM14" s="133" t="str">
        <f t="shared" si="53"/>
        <v/>
      </c>
      <c r="AN14" s="134" t="str">
        <f t="shared" si="54"/>
        <v/>
      </c>
      <c r="AO14" s="134" t="str">
        <f t="shared" si="55"/>
        <v/>
      </c>
      <c r="AP14" s="135">
        <f t="shared" si="56"/>
        <v>0</v>
      </c>
      <c r="AQ14" s="137" t="str">
        <f t="shared" si="57"/>
        <v/>
      </c>
      <c r="AR14" s="137"/>
      <c r="AV14" s="240" t="s">
        <v>60</v>
      </c>
      <c r="AW14" s="241">
        <v>1120</v>
      </c>
      <c r="AX14" s="242">
        <v>8.42</v>
      </c>
      <c r="AY14" s="243">
        <v>1.96</v>
      </c>
      <c r="AZ14" s="244">
        <v>1125</v>
      </c>
      <c r="BA14" s="242">
        <v>11.07</v>
      </c>
      <c r="BB14" s="243">
        <v>5.1100000000000003</v>
      </c>
      <c r="BC14" s="241">
        <v>1097</v>
      </c>
      <c r="BD14" s="242">
        <v>29.06</v>
      </c>
      <c r="BE14" s="243">
        <v>7.13</v>
      </c>
      <c r="BF14" s="241">
        <v>1084</v>
      </c>
      <c r="BG14" s="242">
        <v>26.35</v>
      </c>
      <c r="BH14" s="243">
        <v>4.9000000000000004</v>
      </c>
      <c r="BI14" s="244">
        <v>1092</v>
      </c>
      <c r="BJ14" s="242">
        <v>15.29</v>
      </c>
      <c r="BK14" s="243">
        <v>6.56</v>
      </c>
      <c r="BL14" s="241">
        <v>1083</v>
      </c>
      <c r="BM14" s="242">
        <v>11.95</v>
      </c>
      <c r="BN14" s="243">
        <v>1.02</v>
      </c>
      <c r="BO14" s="241">
        <v>1099</v>
      </c>
      <c r="BP14" s="242">
        <v>108.22</v>
      </c>
      <c r="BQ14" s="243">
        <v>16.39</v>
      </c>
      <c r="BR14" s="244">
        <v>1094</v>
      </c>
      <c r="BS14" s="242">
        <v>5.69</v>
      </c>
      <c r="BT14" s="243">
        <v>1.94</v>
      </c>
    </row>
    <row r="15" spans="1:72" ht="21">
      <c r="A15" s="38"/>
      <c r="B15" s="59" ph="1"/>
      <c r="C15" s="39"/>
      <c r="D15" s="4"/>
      <c r="E15" s="133" t="str">
        <f t="shared" si="29"/>
        <v/>
      </c>
      <c r="F15" s="4"/>
      <c r="G15" s="133" t="str">
        <f t="shared" si="30"/>
        <v/>
      </c>
      <c r="H15" s="4"/>
      <c r="I15" s="133" t="str">
        <f t="shared" si="31"/>
        <v/>
      </c>
      <c r="J15" s="4"/>
      <c r="K15" s="133" t="str">
        <f t="shared" si="32"/>
        <v/>
      </c>
      <c r="L15" s="134" t="str">
        <f t="shared" si="33"/>
        <v/>
      </c>
      <c r="M15" s="134" t="str">
        <f t="shared" si="34"/>
        <v/>
      </c>
      <c r="N15" s="4"/>
      <c r="O15" s="133" t="str">
        <f t="shared" si="35"/>
        <v/>
      </c>
      <c r="P15" s="134" t="str">
        <f t="shared" si="36"/>
        <v/>
      </c>
      <c r="Q15" s="134" t="str">
        <f t="shared" si="37"/>
        <v/>
      </c>
      <c r="R15" s="4"/>
      <c r="S15" s="133" t="str">
        <f t="shared" si="38"/>
        <v/>
      </c>
      <c r="T15" s="134" t="str">
        <f t="shared" si="39"/>
        <v/>
      </c>
      <c r="U15" s="134" t="str">
        <f t="shared" si="40"/>
        <v/>
      </c>
      <c r="V15" s="4"/>
      <c r="W15" s="133" t="str">
        <f t="shared" si="41"/>
        <v/>
      </c>
      <c r="X15" s="134" t="str">
        <f t="shared" si="42"/>
        <v/>
      </c>
      <c r="Y15" s="134" t="str">
        <f t="shared" si="43"/>
        <v/>
      </c>
      <c r="Z15" s="4"/>
      <c r="AA15" s="133" t="str">
        <f t="shared" si="44"/>
        <v/>
      </c>
      <c r="AB15" s="134" t="str">
        <f t="shared" si="45"/>
        <v/>
      </c>
      <c r="AC15" s="134" t="str">
        <f t="shared" si="46"/>
        <v/>
      </c>
      <c r="AD15" s="4"/>
      <c r="AE15" s="133" t="str">
        <f t="shared" si="47"/>
        <v/>
      </c>
      <c r="AF15" s="134" t="str">
        <f t="shared" si="48"/>
        <v/>
      </c>
      <c r="AG15" s="134" t="str">
        <f t="shared" si="49"/>
        <v/>
      </c>
      <c r="AH15" s="4"/>
      <c r="AI15" s="133" t="str">
        <f t="shared" si="50"/>
        <v/>
      </c>
      <c r="AJ15" s="134" t="str">
        <f t="shared" si="51"/>
        <v/>
      </c>
      <c r="AK15" s="134" t="str">
        <f t="shared" si="52"/>
        <v/>
      </c>
      <c r="AL15" s="4"/>
      <c r="AM15" s="133" t="str">
        <f t="shared" si="53"/>
        <v/>
      </c>
      <c r="AN15" s="134" t="str">
        <f t="shared" si="54"/>
        <v/>
      </c>
      <c r="AO15" s="134" t="str">
        <f t="shared" si="55"/>
        <v/>
      </c>
      <c r="AP15" s="135">
        <f t="shared" si="56"/>
        <v>0</v>
      </c>
      <c r="AQ15" s="137" t="str">
        <f t="shared" si="57"/>
        <v/>
      </c>
      <c r="AR15" s="137"/>
      <c r="AV15" s="245" t="s">
        <v>55</v>
      </c>
      <c r="AW15" s="236">
        <v>1124</v>
      </c>
      <c r="AX15" s="237">
        <v>10.47</v>
      </c>
      <c r="AY15" s="238">
        <v>2.5099999999999998</v>
      </c>
      <c r="AZ15" s="239">
        <v>1122</v>
      </c>
      <c r="BA15" s="237">
        <v>14.2</v>
      </c>
      <c r="BB15" s="238">
        <v>5.41</v>
      </c>
      <c r="BC15" s="236">
        <v>1097</v>
      </c>
      <c r="BD15" s="237">
        <v>28.41</v>
      </c>
      <c r="BE15" s="238">
        <v>7</v>
      </c>
      <c r="BF15" s="236">
        <v>1099</v>
      </c>
      <c r="BG15" s="237">
        <v>31.06</v>
      </c>
      <c r="BH15" s="238">
        <v>6.43</v>
      </c>
      <c r="BI15" s="239">
        <v>1124</v>
      </c>
      <c r="BJ15" s="237">
        <v>27.26</v>
      </c>
      <c r="BK15" s="238">
        <v>13.76</v>
      </c>
      <c r="BL15" s="236">
        <v>1096</v>
      </c>
      <c r="BM15" s="237">
        <v>10.69</v>
      </c>
      <c r="BN15" s="238">
        <v>0.87</v>
      </c>
      <c r="BO15" s="236">
        <v>1102</v>
      </c>
      <c r="BP15" s="237">
        <v>126.53</v>
      </c>
      <c r="BQ15" s="238">
        <v>18.3</v>
      </c>
      <c r="BR15" s="239">
        <v>1099</v>
      </c>
      <c r="BS15" s="237">
        <v>11.8</v>
      </c>
      <c r="BT15" s="238">
        <v>4.8499999999999996</v>
      </c>
    </row>
    <row r="16" spans="1:72" ht="21.75" thickBot="1">
      <c r="A16" s="38"/>
      <c r="B16" s="60" ph="1"/>
      <c r="C16" s="39"/>
      <c r="D16" s="4"/>
      <c r="E16" s="133" t="str">
        <f t="shared" si="29"/>
        <v/>
      </c>
      <c r="F16" s="4"/>
      <c r="G16" s="133" t="str">
        <f t="shared" si="30"/>
        <v/>
      </c>
      <c r="H16" s="4"/>
      <c r="I16" s="133" t="str">
        <f t="shared" si="31"/>
        <v/>
      </c>
      <c r="J16" s="4"/>
      <c r="K16" s="133" t="str">
        <f t="shared" si="32"/>
        <v/>
      </c>
      <c r="L16" s="134" t="str">
        <f t="shared" si="33"/>
        <v/>
      </c>
      <c r="M16" s="134" t="str">
        <f t="shared" si="34"/>
        <v/>
      </c>
      <c r="N16" s="4"/>
      <c r="O16" s="133" t="str">
        <f t="shared" si="35"/>
        <v/>
      </c>
      <c r="P16" s="134" t="str">
        <f t="shared" si="36"/>
        <v/>
      </c>
      <c r="Q16" s="134" t="str">
        <f t="shared" si="37"/>
        <v/>
      </c>
      <c r="R16" s="4"/>
      <c r="S16" s="133" t="str">
        <f t="shared" si="38"/>
        <v/>
      </c>
      <c r="T16" s="134" t="str">
        <f t="shared" si="39"/>
        <v/>
      </c>
      <c r="U16" s="134" t="str">
        <f t="shared" si="40"/>
        <v/>
      </c>
      <c r="V16" s="4"/>
      <c r="W16" s="133" t="str">
        <f t="shared" si="41"/>
        <v/>
      </c>
      <c r="X16" s="134" t="str">
        <f t="shared" si="42"/>
        <v/>
      </c>
      <c r="Y16" s="134" t="str">
        <f t="shared" si="43"/>
        <v/>
      </c>
      <c r="Z16" s="4"/>
      <c r="AA16" s="133" t="str">
        <f t="shared" si="44"/>
        <v/>
      </c>
      <c r="AB16" s="134" t="str">
        <f t="shared" si="45"/>
        <v/>
      </c>
      <c r="AC16" s="134" t="str">
        <f t="shared" si="46"/>
        <v/>
      </c>
      <c r="AD16" s="4"/>
      <c r="AE16" s="133" t="str">
        <f t="shared" si="47"/>
        <v/>
      </c>
      <c r="AF16" s="134" t="str">
        <f t="shared" si="48"/>
        <v/>
      </c>
      <c r="AG16" s="134" t="str">
        <f t="shared" si="49"/>
        <v/>
      </c>
      <c r="AH16" s="4"/>
      <c r="AI16" s="133" t="str">
        <f t="shared" si="50"/>
        <v/>
      </c>
      <c r="AJ16" s="134" t="str">
        <f t="shared" si="51"/>
        <v/>
      </c>
      <c r="AK16" s="134" t="str">
        <f t="shared" si="52"/>
        <v/>
      </c>
      <c r="AL16" s="4"/>
      <c r="AM16" s="133" t="str">
        <f t="shared" si="53"/>
        <v/>
      </c>
      <c r="AN16" s="134" t="str">
        <f t="shared" si="54"/>
        <v/>
      </c>
      <c r="AO16" s="134" t="str">
        <f t="shared" si="55"/>
        <v/>
      </c>
      <c r="AP16" s="135">
        <f t="shared" si="56"/>
        <v>0</v>
      </c>
      <c r="AQ16" s="137" t="str">
        <f t="shared" si="57"/>
        <v/>
      </c>
      <c r="AR16" s="137"/>
      <c r="AV16" s="246" t="s">
        <v>61</v>
      </c>
      <c r="AW16" s="241">
        <v>1125</v>
      </c>
      <c r="AX16" s="242">
        <v>9.9499999999999993</v>
      </c>
      <c r="AY16" s="243">
        <v>2.35</v>
      </c>
      <c r="AZ16" s="244">
        <v>1121</v>
      </c>
      <c r="BA16" s="242">
        <v>13.18</v>
      </c>
      <c r="BB16" s="243">
        <v>5.23</v>
      </c>
      <c r="BC16" s="241">
        <v>1096</v>
      </c>
      <c r="BD16" s="242">
        <v>30.94</v>
      </c>
      <c r="BE16" s="243">
        <v>7.21</v>
      </c>
      <c r="BF16" s="241">
        <v>1086</v>
      </c>
      <c r="BG16" s="242">
        <v>29.57</v>
      </c>
      <c r="BH16" s="243">
        <v>5.77</v>
      </c>
      <c r="BI16" s="244">
        <v>1111</v>
      </c>
      <c r="BJ16" s="242">
        <v>21.3</v>
      </c>
      <c r="BK16" s="243">
        <v>9.0399999999999991</v>
      </c>
      <c r="BL16" s="241">
        <v>1090</v>
      </c>
      <c r="BM16" s="242">
        <v>11.07</v>
      </c>
      <c r="BN16" s="243">
        <v>0.89</v>
      </c>
      <c r="BO16" s="241">
        <v>1099</v>
      </c>
      <c r="BP16" s="242">
        <v>117.9</v>
      </c>
      <c r="BQ16" s="243">
        <v>16.559999999999999</v>
      </c>
      <c r="BR16" s="244">
        <v>1081</v>
      </c>
      <c r="BS16" s="242">
        <v>7.37</v>
      </c>
      <c r="BT16" s="243">
        <v>2.4</v>
      </c>
    </row>
    <row r="17" spans="1:72" ht="21">
      <c r="A17" s="38"/>
      <c r="B17" s="60" ph="1"/>
      <c r="C17" s="39"/>
      <c r="D17" s="4"/>
      <c r="E17" s="133" t="str">
        <f t="shared" si="29"/>
        <v/>
      </c>
      <c r="F17" s="4"/>
      <c r="G17" s="133" t="str">
        <f t="shared" si="30"/>
        <v/>
      </c>
      <c r="H17" s="4"/>
      <c r="I17" s="133" t="str">
        <f t="shared" si="31"/>
        <v/>
      </c>
      <c r="J17" s="4"/>
      <c r="K17" s="133" t="str">
        <f t="shared" si="32"/>
        <v/>
      </c>
      <c r="L17" s="134" t="str">
        <f t="shared" si="33"/>
        <v/>
      </c>
      <c r="M17" s="134" t="str">
        <f t="shared" si="34"/>
        <v/>
      </c>
      <c r="N17" s="4"/>
      <c r="O17" s="133" t="str">
        <f t="shared" si="35"/>
        <v/>
      </c>
      <c r="P17" s="134" t="str">
        <f t="shared" si="36"/>
        <v/>
      </c>
      <c r="Q17" s="134" t="str">
        <f t="shared" si="37"/>
        <v/>
      </c>
      <c r="R17" s="4"/>
      <c r="S17" s="133" t="str">
        <f t="shared" si="38"/>
        <v/>
      </c>
      <c r="T17" s="134" t="str">
        <f t="shared" si="39"/>
        <v/>
      </c>
      <c r="U17" s="134" t="str">
        <f t="shared" si="40"/>
        <v/>
      </c>
      <c r="V17" s="4"/>
      <c r="W17" s="133" t="str">
        <f t="shared" si="41"/>
        <v/>
      </c>
      <c r="X17" s="134" t="str">
        <f t="shared" si="42"/>
        <v/>
      </c>
      <c r="Y17" s="134" t="str">
        <f t="shared" si="43"/>
        <v/>
      </c>
      <c r="Z17" s="4"/>
      <c r="AA17" s="133" t="str">
        <f t="shared" si="44"/>
        <v/>
      </c>
      <c r="AB17" s="134" t="str">
        <f t="shared" si="45"/>
        <v/>
      </c>
      <c r="AC17" s="134" t="str">
        <f t="shared" si="46"/>
        <v/>
      </c>
      <c r="AD17" s="4"/>
      <c r="AE17" s="133" t="str">
        <f t="shared" si="47"/>
        <v/>
      </c>
      <c r="AF17" s="134" t="str">
        <f t="shared" si="48"/>
        <v/>
      </c>
      <c r="AG17" s="134" t="str">
        <f t="shared" si="49"/>
        <v/>
      </c>
      <c r="AH17" s="4"/>
      <c r="AI17" s="133" t="str">
        <f t="shared" si="50"/>
        <v/>
      </c>
      <c r="AJ17" s="134" t="str">
        <f t="shared" si="51"/>
        <v/>
      </c>
      <c r="AK17" s="134" t="str">
        <f t="shared" si="52"/>
        <v/>
      </c>
      <c r="AL17" s="4"/>
      <c r="AM17" s="133" t="str">
        <f t="shared" si="53"/>
        <v/>
      </c>
      <c r="AN17" s="134" t="str">
        <f t="shared" si="54"/>
        <v/>
      </c>
      <c r="AO17" s="134" t="str">
        <f t="shared" si="55"/>
        <v/>
      </c>
      <c r="AP17" s="135">
        <f t="shared" si="56"/>
        <v>0</v>
      </c>
      <c r="AQ17" s="137" t="str">
        <f t="shared" si="57"/>
        <v/>
      </c>
      <c r="AR17" s="137"/>
      <c r="AV17" s="235" t="s">
        <v>56</v>
      </c>
      <c r="AW17" s="247">
        <v>1126</v>
      </c>
      <c r="AX17" s="248">
        <v>12.36</v>
      </c>
      <c r="AY17" s="249">
        <v>2.78</v>
      </c>
      <c r="AZ17" s="247">
        <v>1126</v>
      </c>
      <c r="BA17" s="248">
        <v>16.190000000000001</v>
      </c>
      <c r="BB17" s="249">
        <v>5.86</v>
      </c>
      <c r="BC17" s="247">
        <v>1089</v>
      </c>
      <c r="BD17" s="248">
        <v>30.41</v>
      </c>
      <c r="BE17" s="249">
        <v>7.41</v>
      </c>
      <c r="BF17" s="236">
        <v>1099</v>
      </c>
      <c r="BG17" s="237">
        <v>34.520000000000003</v>
      </c>
      <c r="BH17" s="238">
        <v>7.66</v>
      </c>
      <c r="BI17" s="239">
        <v>1125</v>
      </c>
      <c r="BJ17" s="237">
        <v>34.85</v>
      </c>
      <c r="BK17" s="238">
        <v>17.12</v>
      </c>
      <c r="BL17" s="236">
        <v>1115</v>
      </c>
      <c r="BM17" s="237">
        <v>10.19</v>
      </c>
      <c r="BN17" s="238">
        <v>0.93</v>
      </c>
      <c r="BO17" s="236">
        <v>1099</v>
      </c>
      <c r="BP17" s="237">
        <v>135.44</v>
      </c>
      <c r="BQ17" s="238">
        <v>18.940000000000001</v>
      </c>
      <c r="BR17" s="239">
        <v>1102</v>
      </c>
      <c r="BS17" s="237">
        <v>15.05</v>
      </c>
      <c r="BT17" s="238">
        <v>5.97</v>
      </c>
    </row>
    <row r="18" spans="1:72" ht="21.75" thickBot="1">
      <c r="A18" s="38"/>
      <c r="B18" s="60" ph="1"/>
      <c r="C18" s="39"/>
      <c r="D18" s="8"/>
      <c r="E18" s="133" t="str">
        <f t="shared" si="29"/>
        <v/>
      </c>
      <c r="F18" s="8"/>
      <c r="G18" s="133" t="str">
        <f t="shared" si="30"/>
        <v/>
      </c>
      <c r="H18" s="8"/>
      <c r="I18" s="133" t="str">
        <f t="shared" si="31"/>
        <v/>
      </c>
      <c r="J18" s="9"/>
      <c r="K18" s="133" t="str">
        <f t="shared" si="32"/>
        <v/>
      </c>
      <c r="L18" s="134" t="str">
        <f t="shared" si="33"/>
        <v/>
      </c>
      <c r="M18" s="134" t="str">
        <f t="shared" si="34"/>
        <v/>
      </c>
      <c r="N18" s="9"/>
      <c r="O18" s="133" t="str">
        <f t="shared" si="35"/>
        <v/>
      </c>
      <c r="P18" s="134" t="str">
        <f t="shared" si="36"/>
        <v/>
      </c>
      <c r="Q18" s="134" t="str">
        <f t="shared" si="37"/>
        <v/>
      </c>
      <c r="R18" s="9"/>
      <c r="S18" s="133" t="str">
        <f t="shared" si="38"/>
        <v/>
      </c>
      <c r="T18" s="134" t="str">
        <f t="shared" si="39"/>
        <v/>
      </c>
      <c r="U18" s="134" t="str">
        <f t="shared" si="40"/>
        <v/>
      </c>
      <c r="V18" s="9"/>
      <c r="W18" s="133" t="str">
        <f t="shared" si="41"/>
        <v/>
      </c>
      <c r="X18" s="134" t="str">
        <f t="shared" si="42"/>
        <v/>
      </c>
      <c r="Y18" s="134" t="str">
        <f t="shared" si="43"/>
        <v/>
      </c>
      <c r="Z18" s="9"/>
      <c r="AA18" s="133" t="str">
        <f t="shared" si="44"/>
        <v/>
      </c>
      <c r="AB18" s="134" t="str">
        <f t="shared" si="45"/>
        <v/>
      </c>
      <c r="AC18" s="134" t="str">
        <f t="shared" si="46"/>
        <v/>
      </c>
      <c r="AD18" s="9"/>
      <c r="AE18" s="133" t="str">
        <f t="shared" si="47"/>
        <v/>
      </c>
      <c r="AF18" s="134" t="str">
        <f t="shared" si="48"/>
        <v/>
      </c>
      <c r="AG18" s="134" t="str">
        <f t="shared" si="49"/>
        <v/>
      </c>
      <c r="AH18" s="9"/>
      <c r="AI18" s="133" t="str">
        <f t="shared" si="50"/>
        <v/>
      </c>
      <c r="AJ18" s="134" t="str">
        <f t="shared" si="51"/>
        <v/>
      </c>
      <c r="AK18" s="134" t="str">
        <f t="shared" si="52"/>
        <v/>
      </c>
      <c r="AL18" s="9"/>
      <c r="AM18" s="133" t="str">
        <f t="shared" si="53"/>
        <v/>
      </c>
      <c r="AN18" s="134" t="str">
        <f t="shared" si="54"/>
        <v/>
      </c>
      <c r="AO18" s="134" t="str">
        <f t="shared" si="55"/>
        <v/>
      </c>
      <c r="AP18" s="135">
        <f t="shared" si="56"/>
        <v>0</v>
      </c>
      <c r="AQ18" s="137" t="str">
        <f t="shared" si="57"/>
        <v/>
      </c>
      <c r="AR18" s="137"/>
      <c r="AV18" s="246" t="s">
        <v>62</v>
      </c>
      <c r="AW18" s="250">
        <v>1124</v>
      </c>
      <c r="AX18" s="251">
        <v>11.65</v>
      </c>
      <c r="AY18" s="252">
        <v>2.63</v>
      </c>
      <c r="AZ18" s="250">
        <v>1111</v>
      </c>
      <c r="BA18" s="251">
        <v>16.12</v>
      </c>
      <c r="BB18" s="252">
        <v>5.22</v>
      </c>
      <c r="BC18" s="250">
        <v>1082</v>
      </c>
      <c r="BD18" s="251">
        <v>33.18</v>
      </c>
      <c r="BE18" s="252">
        <v>7.34</v>
      </c>
      <c r="BF18" s="241">
        <v>1095</v>
      </c>
      <c r="BG18" s="242">
        <v>32.92</v>
      </c>
      <c r="BH18" s="243">
        <v>6.96</v>
      </c>
      <c r="BI18" s="244">
        <v>1111</v>
      </c>
      <c r="BJ18" s="242">
        <v>27.59</v>
      </c>
      <c r="BK18" s="243">
        <v>12.47</v>
      </c>
      <c r="BL18" s="241">
        <v>1099</v>
      </c>
      <c r="BM18" s="242">
        <v>10.43</v>
      </c>
      <c r="BN18" s="243">
        <v>0.9</v>
      </c>
      <c r="BO18" s="241">
        <v>1100</v>
      </c>
      <c r="BP18" s="242">
        <v>128.02000000000001</v>
      </c>
      <c r="BQ18" s="243">
        <v>17.489999999999998</v>
      </c>
      <c r="BR18" s="244">
        <v>1072</v>
      </c>
      <c r="BS18" s="242">
        <v>9.4700000000000006</v>
      </c>
      <c r="BT18" s="243">
        <v>3.07</v>
      </c>
    </row>
    <row r="19" spans="1:72" ht="21">
      <c r="A19" s="38"/>
      <c r="B19" s="59" ph="1"/>
      <c r="C19" s="39"/>
      <c r="D19" s="4"/>
      <c r="E19" s="133" t="str">
        <f t="shared" si="29"/>
        <v/>
      </c>
      <c r="F19" s="8"/>
      <c r="G19" s="133" t="str">
        <f t="shared" si="30"/>
        <v/>
      </c>
      <c r="H19" s="4"/>
      <c r="I19" s="133" t="str">
        <f t="shared" si="31"/>
        <v/>
      </c>
      <c r="J19" s="4"/>
      <c r="K19" s="133" t="str">
        <f t="shared" si="32"/>
        <v/>
      </c>
      <c r="L19" s="134" t="str">
        <f t="shared" si="33"/>
        <v/>
      </c>
      <c r="M19" s="134" t="str">
        <f t="shared" si="34"/>
        <v/>
      </c>
      <c r="N19" s="4"/>
      <c r="O19" s="133" t="str">
        <f t="shared" si="35"/>
        <v/>
      </c>
      <c r="P19" s="134" t="str">
        <f t="shared" si="36"/>
        <v/>
      </c>
      <c r="Q19" s="134" t="str">
        <f t="shared" si="37"/>
        <v/>
      </c>
      <c r="R19" s="4"/>
      <c r="S19" s="133" t="str">
        <f t="shared" si="38"/>
        <v/>
      </c>
      <c r="T19" s="134" t="str">
        <f t="shared" si="39"/>
        <v/>
      </c>
      <c r="U19" s="134" t="str">
        <f t="shared" si="40"/>
        <v/>
      </c>
      <c r="V19" s="4"/>
      <c r="W19" s="133" t="str">
        <f t="shared" si="41"/>
        <v/>
      </c>
      <c r="X19" s="134" t="str">
        <f t="shared" si="42"/>
        <v/>
      </c>
      <c r="Y19" s="134" t="str">
        <f t="shared" si="43"/>
        <v/>
      </c>
      <c r="Z19" s="4"/>
      <c r="AA19" s="133" t="str">
        <f t="shared" si="44"/>
        <v/>
      </c>
      <c r="AB19" s="134" t="str">
        <f t="shared" si="45"/>
        <v/>
      </c>
      <c r="AC19" s="134" t="str">
        <f t="shared" si="46"/>
        <v/>
      </c>
      <c r="AD19" s="4"/>
      <c r="AE19" s="133" t="str">
        <f t="shared" si="47"/>
        <v/>
      </c>
      <c r="AF19" s="134" t="str">
        <f t="shared" si="48"/>
        <v/>
      </c>
      <c r="AG19" s="134" t="str">
        <f t="shared" si="49"/>
        <v/>
      </c>
      <c r="AH19" s="4"/>
      <c r="AI19" s="133" t="str">
        <f t="shared" si="50"/>
        <v/>
      </c>
      <c r="AJ19" s="134" t="str">
        <f t="shared" si="51"/>
        <v/>
      </c>
      <c r="AK19" s="134" t="str">
        <f t="shared" si="52"/>
        <v/>
      </c>
      <c r="AL19" s="4"/>
      <c r="AM19" s="133" t="str">
        <f t="shared" si="53"/>
        <v/>
      </c>
      <c r="AN19" s="134" t="str">
        <f t="shared" si="54"/>
        <v/>
      </c>
      <c r="AO19" s="134" t="str">
        <f t="shared" si="55"/>
        <v/>
      </c>
      <c r="AP19" s="135">
        <f t="shared" si="56"/>
        <v>0</v>
      </c>
      <c r="AQ19" s="137" t="str">
        <f t="shared" si="57"/>
        <v/>
      </c>
      <c r="AR19" s="137"/>
      <c r="AV19" s="235" t="s">
        <v>57</v>
      </c>
      <c r="AW19" s="247">
        <v>1122</v>
      </c>
      <c r="AX19" s="248">
        <v>14.3</v>
      </c>
      <c r="AY19" s="249">
        <v>3.17</v>
      </c>
      <c r="AZ19" s="247">
        <v>1112</v>
      </c>
      <c r="BA19" s="248">
        <v>18.170000000000002</v>
      </c>
      <c r="BB19" s="249">
        <v>5.54</v>
      </c>
      <c r="BC19" s="247">
        <v>1085</v>
      </c>
      <c r="BD19" s="248">
        <v>31.87</v>
      </c>
      <c r="BE19" s="249">
        <v>7.93</v>
      </c>
      <c r="BF19" s="236">
        <v>1099</v>
      </c>
      <c r="BG19" s="237">
        <v>39.07</v>
      </c>
      <c r="BH19" s="238">
        <v>7.42</v>
      </c>
      <c r="BI19" s="239">
        <v>1121</v>
      </c>
      <c r="BJ19" s="237">
        <v>43.71</v>
      </c>
      <c r="BK19" s="238">
        <v>19.489999999999998</v>
      </c>
      <c r="BL19" s="236">
        <v>1117</v>
      </c>
      <c r="BM19" s="237">
        <v>9.6999999999999993</v>
      </c>
      <c r="BN19" s="238">
        <v>0.85</v>
      </c>
      <c r="BO19" s="236">
        <v>1096</v>
      </c>
      <c r="BP19" s="237">
        <v>145.59</v>
      </c>
      <c r="BQ19" s="238">
        <v>18.52</v>
      </c>
      <c r="BR19" s="239">
        <v>1097</v>
      </c>
      <c r="BS19" s="237">
        <v>18.95</v>
      </c>
      <c r="BT19" s="238">
        <v>7.21</v>
      </c>
    </row>
    <row r="20" spans="1:72" ht="21.75" thickBot="1">
      <c r="A20" s="38"/>
      <c r="B20" s="60" ph="1"/>
      <c r="C20" s="39"/>
      <c r="D20" s="4"/>
      <c r="E20" s="133" t="str">
        <f t="shared" si="29"/>
        <v/>
      </c>
      <c r="F20" s="4"/>
      <c r="G20" s="133" t="str">
        <f t="shared" si="30"/>
        <v/>
      </c>
      <c r="H20" s="4"/>
      <c r="I20" s="133" t="str">
        <f t="shared" si="31"/>
        <v/>
      </c>
      <c r="J20" s="4"/>
      <c r="K20" s="133" t="str">
        <f t="shared" si="32"/>
        <v/>
      </c>
      <c r="L20" s="134" t="str">
        <f t="shared" si="33"/>
        <v/>
      </c>
      <c r="M20" s="134" t="str">
        <f t="shared" si="34"/>
        <v/>
      </c>
      <c r="N20" s="4"/>
      <c r="O20" s="133" t="str">
        <f t="shared" si="35"/>
        <v/>
      </c>
      <c r="P20" s="134" t="str">
        <f t="shared" si="36"/>
        <v/>
      </c>
      <c r="Q20" s="134" t="str">
        <f t="shared" si="37"/>
        <v/>
      </c>
      <c r="R20" s="4"/>
      <c r="S20" s="133" t="str">
        <f t="shared" si="38"/>
        <v/>
      </c>
      <c r="T20" s="134" t="str">
        <f t="shared" si="39"/>
        <v/>
      </c>
      <c r="U20" s="134" t="str">
        <f t="shared" si="40"/>
        <v/>
      </c>
      <c r="V20" s="4"/>
      <c r="W20" s="133" t="str">
        <f t="shared" si="41"/>
        <v/>
      </c>
      <c r="X20" s="134" t="str">
        <f t="shared" si="42"/>
        <v/>
      </c>
      <c r="Y20" s="134" t="str">
        <f t="shared" si="43"/>
        <v/>
      </c>
      <c r="Z20" s="4"/>
      <c r="AA20" s="133" t="str">
        <f t="shared" si="44"/>
        <v/>
      </c>
      <c r="AB20" s="134" t="str">
        <f t="shared" si="45"/>
        <v/>
      </c>
      <c r="AC20" s="134" t="str">
        <f t="shared" si="46"/>
        <v/>
      </c>
      <c r="AD20" s="4"/>
      <c r="AE20" s="133" t="str">
        <f t="shared" si="47"/>
        <v/>
      </c>
      <c r="AF20" s="134" t="str">
        <f t="shared" si="48"/>
        <v/>
      </c>
      <c r="AG20" s="134" t="str">
        <f t="shared" si="49"/>
        <v/>
      </c>
      <c r="AH20" s="4"/>
      <c r="AI20" s="133" t="str">
        <f t="shared" si="50"/>
        <v/>
      </c>
      <c r="AJ20" s="134" t="str">
        <f t="shared" si="51"/>
        <v/>
      </c>
      <c r="AK20" s="134" t="str">
        <f t="shared" si="52"/>
        <v/>
      </c>
      <c r="AL20" s="4"/>
      <c r="AM20" s="133" t="str">
        <f t="shared" si="53"/>
        <v/>
      </c>
      <c r="AN20" s="134" t="str">
        <f t="shared" si="54"/>
        <v/>
      </c>
      <c r="AO20" s="134" t="str">
        <f t="shared" si="55"/>
        <v/>
      </c>
      <c r="AP20" s="135">
        <f t="shared" si="56"/>
        <v>0</v>
      </c>
      <c r="AQ20" s="137" t="str">
        <f t="shared" si="57"/>
        <v/>
      </c>
      <c r="AR20" s="137"/>
      <c r="AV20" s="246" t="s">
        <v>63</v>
      </c>
      <c r="AW20" s="250">
        <v>1127</v>
      </c>
      <c r="AX20" s="251">
        <v>13.58</v>
      </c>
      <c r="AY20" s="252">
        <v>3.01</v>
      </c>
      <c r="AZ20" s="250">
        <v>1107</v>
      </c>
      <c r="BA20" s="251">
        <v>17.100000000000001</v>
      </c>
      <c r="BB20" s="252">
        <v>5.2</v>
      </c>
      <c r="BC20" s="250">
        <v>1095</v>
      </c>
      <c r="BD20" s="251">
        <v>35.17</v>
      </c>
      <c r="BE20" s="252">
        <v>7.96</v>
      </c>
      <c r="BF20" s="241">
        <v>1095</v>
      </c>
      <c r="BG20" s="242">
        <v>37.08</v>
      </c>
      <c r="BH20" s="243">
        <v>7.06</v>
      </c>
      <c r="BI20" s="244">
        <v>1119</v>
      </c>
      <c r="BJ20" s="242">
        <v>33.630000000000003</v>
      </c>
      <c r="BK20" s="243">
        <v>14.89</v>
      </c>
      <c r="BL20" s="241">
        <v>1117</v>
      </c>
      <c r="BM20" s="242">
        <v>10.039999999999999</v>
      </c>
      <c r="BN20" s="243">
        <v>0.85</v>
      </c>
      <c r="BO20" s="241">
        <v>1087</v>
      </c>
      <c r="BP20" s="242">
        <v>136.04</v>
      </c>
      <c r="BQ20" s="243">
        <v>18.39</v>
      </c>
      <c r="BR20" s="244">
        <v>1085</v>
      </c>
      <c r="BS20" s="242">
        <v>11.57</v>
      </c>
      <c r="BT20" s="243">
        <v>3.82</v>
      </c>
    </row>
    <row r="21" spans="1:72" ht="21">
      <c r="A21" s="38"/>
      <c r="B21" s="59" ph="1"/>
      <c r="C21" s="39"/>
      <c r="D21" s="4"/>
      <c r="E21" s="133" t="str">
        <f t="shared" si="29"/>
        <v/>
      </c>
      <c r="F21" s="4"/>
      <c r="G21" s="133" t="str">
        <f t="shared" si="30"/>
        <v/>
      </c>
      <c r="H21" s="4"/>
      <c r="I21" s="133" t="str">
        <f t="shared" si="31"/>
        <v/>
      </c>
      <c r="J21" s="4"/>
      <c r="K21" s="133" t="str">
        <f t="shared" si="32"/>
        <v/>
      </c>
      <c r="L21" s="134" t="str">
        <f t="shared" si="33"/>
        <v/>
      </c>
      <c r="M21" s="134" t="str">
        <f t="shared" si="34"/>
        <v/>
      </c>
      <c r="N21" s="4"/>
      <c r="O21" s="133" t="str">
        <f t="shared" si="35"/>
        <v/>
      </c>
      <c r="P21" s="134" t="str">
        <f t="shared" si="36"/>
        <v/>
      </c>
      <c r="Q21" s="134" t="str">
        <f t="shared" si="37"/>
        <v/>
      </c>
      <c r="R21" s="4"/>
      <c r="S21" s="133" t="str">
        <f t="shared" si="38"/>
        <v/>
      </c>
      <c r="T21" s="134" t="str">
        <f t="shared" si="39"/>
        <v/>
      </c>
      <c r="U21" s="134" t="str">
        <f t="shared" si="40"/>
        <v/>
      </c>
      <c r="V21" s="4"/>
      <c r="W21" s="133" t="str">
        <f t="shared" si="41"/>
        <v/>
      </c>
      <c r="X21" s="134" t="str">
        <f t="shared" si="42"/>
        <v/>
      </c>
      <c r="Y21" s="134" t="str">
        <f t="shared" si="43"/>
        <v/>
      </c>
      <c r="Z21" s="4"/>
      <c r="AA21" s="133" t="str">
        <f t="shared" si="44"/>
        <v/>
      </c>
      <c r="AB21" s="134" t="str">
        <f t="shared" si="45"/>
        <v/>
      </c>
      <c r="AC21" s="134" t="str">
        <f t="shared" si="46"/>
        <v/>
      </c>
      <c r="AD21" s="4"/>
      <c r="AE21" s="133" t="str">
        <f t="shared" si="47"/>
        <v/>
      </c>
      <c r="AF21" s="134" t="str">
        <f t="shared" si="48"/>
        <v/>
      </c>
      <c r="AG21" s="134" t="str">
        <f t="shared" si="49"/>
        <v/>
      </c>
      <c r="AH21" s="4"/>
      <c r="AI21" s="133" t="str">
        <f t="shared" si="50"/>
        <v/>
      </c>
      <c r="AJ21" s="134" t="str">
        <f t="shared" si="51"/>
        <v/>
      </c>
      <c r="AK21" s="134" t="str">
        <f t="shared" si="52"/>
        <v/>
      </c>
      <c r="AL21" s="4"/>
      <c r="AM21" s="133" t="str">
        <f t="shared" si="53"/>
        <v/>
      </c>
      <c r="AN21" s="134" t="str">
        <f t="shared" si="54"/>
        <v/>
      </c>
      <c r="AO21" s="134" t="str">
        <f t="shared" si="55"/>
        <v/>
      </c>
      <c r="AP21" s="135">
        <f t="shared" si="56"/>
        <v>0</v>
      </c>
      <c r="AQ21" s="137" t="str">
        <f t="shared" si="57"/>
        <v/>
      </c>
      <c r="AR21" s="137"/>
      <c r="AV21" s="235" t="s">
        <v>58</v>
      </c>
      <c r="AW21" s="247">
        <v>1119</v>
      </c>
      <c r="AX21" s="248">
        <v>16.09</v>
      </c>
      <c r="AY21" s="249">
        <v>3.61</v>
      </c>
      <c r="AZ21" s="247">
        <v>1118</v>
      </c>
      <c r="BA21" s="248">
        <v>19.809999999999999</v>
      </c>
      <c r="BB21" s="249">
        <v>5.45</v>
      </c>
      <c r="BC21" s="247">
        <v>1092</v>
      </c>
      <c r="BD21" s="248">
        <v>33.409999999999997</v>
      </c>
      <c r="BE21" s="249">
        <v>8.36</v>
      </c>
      <c r="BF21" s="236">
        <v>1094</v>
      </c>
      <c r="BG21" s="237">
        <v>42.07</v>
      </c>
      <c r="BH21" s="238">
        <v>7.59</v>
      </c>
      <c r="BI21" s="239">
        <v>1121</v>
      </c>
      <c r="BJ21" s="237">
        <v>50.51</v>
      </c>
      <c r="BK21" s="238">
        <v>21.22</v>
      </c>
      <c r="BL21" s="236">
        <v>1112</v>
      </c>
      <c r="BM21" s="237">
        <v>9.3800000000000008</v>
      </c>
      <c r="BN21" s="238">
        <v>0.92</v>
      </c>
      <c r="BO21" s="236">
        <v>1092</v>
      </c>
      <c r="BP21" s="237">
        <v>154.01</v>
      </c>
      <c r="BQ21" s="238">
        <v>20.71</v>
      </c>
      <c r="BR21" s="239">
        <v>1093</v>
      </c>
      <c r="BS21" s="237">
        <v>21.67</v>
      </c>
      <c r="BT21" s="238">
        <v>8.14</v>
      </c>
    </row>
    <row r="22" spans="1:72" ht="21.75" thickBot="1">
      <c r="A22" s="38"/>
      <c r="B22" s="61" ph="1"/>
      <c r="C22" s="39"/>
      <c r="D22" s="4"/>
      <c r="E22" s="133" t="str">
        <f t="shared" si="29"/>
        <v/>
      </c>
      <c r="F22" s="4"/>
      <c r="G22" s="133" t="str">
        <f t="shared" si="30"/>
        <v/>
      </c>
      <c r="H22" s="4"/>
      <c r="I22" s="133" t="str">
        <f t="shared" si="31"/>
        <v/>
      </c>
      <c r="J22" s="4"/>
      <c r="K22" s="133" t="str">
        <f t="shared" si="32"/>
        <v/>
      </c>
      <c r="L22" s="134" t="str">
        <f t="shared" si="33"/>
        <v/>
      </c>
      <c r="M22" s="134" t="str">
        <f t="shared" si="34"/>
        <v/>
      </c>
      <c r="N22" s="4"/>
      <c r="O22" s="133" t="str">
        <f t="shared" si="35"/>
        <v/>
      </c>
      <c r="P22" s="134" t="str">
        <f t="shared" si="36"/>
        <v/>
      </c>
      <c r="Q22" s="134" t="str">
        <f t="shared" si="37"/>
        <v/>
      </c>
      <c r="R22" s="4"/>
      <c r="S22" s="133" t="str">
        <f t="shared" si="38"/>
        <v/>
      </c>
      <c r="T22" s="134" t="str">
        <f t="shared" si="39"/>
        <v/>
      </c>
      <c r="U22" s="134" t="str">
        <f t="shared" si="40"/>
        <v/>
      </c>
      <c r="V22" s="4"/>
      <c r="W22" s="133" t="str">
        <f t="shared" si="41"/>
        <v/>
      </c>
      <c r="X22" s="134" t="str">
        <f t="shared" si="42"/>
        <v/>
      </c>
      <c r="Y22" s="134" t="str">
        <f t="shared" si="43"/>
        <v/>
      </c>
      <c r="Z22" s="4"/>
      <c r="AA22" s="133" t="str">
        <f t="shared" si="44"/>
        <v/>
      </c>
      <c r="AB22" s="134" t="str">
        <f t="shared" si="45"/>
        <v/>
      </c>
      <c r="AC22" s="134" t="str">
        <f t="shared" si="46"/>
        <v/>
      </c>
      <c r="AD22" s="4"/>
      <c r="AE22" s="133" t="str">
        <f t="shared" si="47"/>
        <v/>
      </c>
      <c r="AF22" s="134" t="str">
        <f t="shared" si="48"/>
        <v/>
      </c>
      <c r="AG22" s="134" t="str">
        <f t="shared" si="49"/>
        <v/>
      </c>
      <c r="AH22" s="4"/>
      <c r="AI22" s="133" t="str">
        <f t="shared" si="50"/>
        <v/>
      </c>
      <c r="AJ22" s="134" t="str">
        <f t="shared" si="51"/>
        <v/>
      </c>
      <c r="AK22" s="134" t="str">
        <f t="shared" si="52"/>
        <v/>
      </c>
      <c r="AL22" s="4"/>
      <c r="AM22" s="133" t="str">
        <f t="shared" si="53"/>
        <v/>
      </c>
      <c r="AN22" s="134" t="str">
        <f t="shared" si="54"/>
        <v/>
      </c>
      <c r="AO22" s="134" t="str">
        <f t="shared" si="55"/>
        <v/>
      </c>
      <c r="AP22" s="135">
        <f t="shared" si="56"/>
        <v>0</v>
      </c>
      <c r="AQ22" s="137" t="str">
        <f t="shared" si="57"/>
        <v/>
      </c>
      <c r="AR22" s="137"/>
      <c r="AV22" s="246" t="s">
        <v>64</v>
      </c>
      <c r="AW22" s="250">
        <v>1123</v>
      </c>
      <c r="AX22" s="251">
        <v>15.99</v>
      </c>
      <c r="AY22" s="252">
        <v>3.7</v>
      </c>
      <c r="AZ22" s="250">
        <v>1108</v>
      </c>
      <c r="BA22" s="251">
        <v>18.86</v>
      </c>
      <c r="BB22" s="252">
        <v>5.1100000000000003</v>
      </c>
      <c r="BC22" s="250">
        <v>1100</v>
      </c>
      <c r="BD22" s="251">
        <v>38.340000000000003</v>
      </c>
      <c r="BE22" s="252">
        <v>8.57</v>
      </c>
      <c r="BF22" s="241">
        <v>1103</v>
      </c>
      <c r="BG22" s="242">
        <v>40.380000000000003</v>
      </c>
      <c r="BH22" s="243">
        <v>6.93</v>
      </c>
      <c r="BI22" s="244">
        <v>1124</v>
      </c>
      <c r="BJ22" s="242">
        <v>40.01</v>
      </c>
      <c r="BK22" s="243">
        <v>16.399999999999999</v>
      </c>
      <c r="BL22" s="241">
        <v>1122</v>
      </c>
      <c r="BM22" s="242">
        <v>9.64</v>
      </c>
      <c r="BN22" s="243">
        <v>0.87</v>
      </c>
      <c r="BO22" s="241">
        <v>1100</v>
      </c>
      <c r="BP22" s="242">
        <v>145.38</v>
      </c>
      <c r="BQ22" s="243">
        <v>19.89</v>
      </c>
      <c r="BR22" s="244">
        <v>1088</v>
      </c>
      <c r="BS22" s="242">
        <v>13.56</v>
      </c>
      <c r="BT22" s="243">
        <v>4.6100000000000003</v>
      </c>
    </row>
    <row r="23" spans="1:72" ht="21">
      <c r="A23" s="38"/>
      <c r="B23" s="58" ph="1"/>
      <c r="C23" s="39"/>
      <c r="D23" s="4"/>
      <c r="E23" s="133" t="str">
        <f t="shared" si="29"/>
        <v/>
      </c>
      <c r="F23" s="4"/>
      <c r="G23" s="133" t="str">
        <f t="shared" si="30"/>
        <v/>
      </c>
      <c r="H23" s="4"/>
      <c r="I23" s="133" t="str">
        <f t="shared" si="31"/>
        <v/>
      </c>
      <c r="J23" s="4"/>
      <c r="K23" s="133" t="str">
        <f t="shared" si="32"/>
        <v/>
      </c>
      <c r="L23" s="134" t="str">
        <f t="shared" si="33"/>
        <v/>
      </c>
      <c r="M23" s="134" t="str">
        <f t="shared" si="34"/>
        <v/>
      </c>
      <c r="N23" s="4"/>
      <c r="O23" s="133" t="str">
        <f t="shared" si="35"/>
        <v/>
      </c>
      <c r="P23" s="134" t="str">
        <f t="shared" si="36"/>
        <v/>
      </c>
      <c r="Q23" s="134" t="str">
        <f t="shared" si="37"/>
        <v/>
      </c>
      <c r="R23" s="4"/>
      <c r="S23" s="133" t="str">
        <f t="shared" si="38"/>
        <v/>
      </c>
      <c r="T23" s="134" t="str">
        <f t="shared" si="39"/>
        <v/>
      </c>
      <c r="U23" s="134" t="str">
        <f t="shared" si="40"/>
        <v/>
      </c>
      <c r="V23" s="4"/>
      <c r="W23" s="133" t="str">
        <f t="shared" si="41"/>
        <v/>
      </c>
      <c r="X23" s="134" t="str">
        <f t="shared" si="42"/>
        <v/>
      </c>
      <c r="Y23" s="134" t="str">
        <f t="shared" si="43"/>
        <v/>
      </c>
      <c r="Z23" s="4"/>
      <c r="AA23" s="133" t="str">
        <f t="shared" si="44"/>
        <v/>
      </c>
      <c r="AB23" s="134" t="str">
        <f t="shared" si="45"/>
        <v/>
      </c>
      <c r="AC23" s="134" t="str">
        <f t="shared" si="46"/>
        <v/>
      </c>
      <c r="AD23" s="4"/>
      <c r="AE23" s="133" t="str">
        <f t="shared" si="47"/>
        <v/>
      </c>
      <c r="AF23" s="134" t="str">
        <f t="shared" si="48"/>
        <v/>
      </c>
      <c r="AG23" s="134" t="str">
        <f t="shared" si="49"/>
        <v/>
      </c>
      <c r="AH23" s="4"/>
      <c r="AI23" s="133" t="str">
        <f t="shared" si="50"/>
        <v/>
      </c>
      <c r="AJ23" s="134" t="str">
        <f t="shared" si="51"/>
        <v/>
      </c>
      <c r="AK23" s="134" t="str">
        <f t="shared" si="52"/>
        <v/>
      </c>
      <c r="AL23" s="4"/>
      <c r="AM23" s="133" t="str">
        <f t="shared" si="53"/>
        <v/>
      </c>
      <c r="AN23" s="134" t="str">
        <f t="shared" si="54"/>
        <v/>
      </c>
      <c r="AO23" s="134" t="str">
        <f t="shared" si="55"/>
        <v/>
      </c>
      <c r="AP23" s="135">
        <f t="shared" si="56"/>
        <v>0</v>
      </c>
      <c r="AQ23" s="137" t="str">
        <f t="shared" si="57"/>
        <v/>
      </c>
      <c r="AR23" s="137"/>
      <c r="AV23" s="235" t="s">
        <v>59</v>
      </c>
      <c r="AW23" s="247">
        <v>1126</v>
      </c>
      <c r="AX23" s="248">
        <v>19.309999999999999</v>
      </c>
      <c r="AY23" s="249">
        <v>4.62</v>
      </c>
      <c r="AZ23" s="247">
        <v>1116</v>
      </c>
      <c r="BA23" s="248">
        <v>22.45</v>
      </c>
      <c r="BB23" s="249">
        <v>5.55</v>
      </c>
      <c r="BC23" s="247">
        <v>1096</v>
      </c>
      <c r="BD23" s="248">
        <v>36.479999999999997</v>
      </c>
      <c r="BE23" s="249">
        <v>8.66</v>
      </c>
      <c r="BF23" s="236">
        <v>1095</v>
      </c>
      <c r="BG23" s="237">
        <v>45.91</v>
      </c>
      <c r="BH23" s="238">
        <v>7.25</v>
      </c>
      <c r="BI23" s="239">
        <v>1124</v>
      </c>
      <c r="BJ23" s="237">
        <v>59.96</v>
      </c>
      <c r="BK23" s="238">
        <v>22.23</v>
      </c>
      <c r="BL23" s="236">
        <v>1120</v>
      </c>
      <c r="BM23" s="237">
        <v>8.9</v>
      </c>
      <c r="BN23" s="238">
        <v>0.85</v>
      </c>
      <c r="BO23" s="236">
        <v>1100</v>
      </c>
      <c r="BP23" s="237">
        <v>166.56</v>
      </c>
      <c r="BQ23" s="238">
        <v>22.59</v>
      </c>
      <c r="BR23" s="239">
        <v>1101</v>
      </c>
      <c r="BS23" s="237">
        <v>25.67</v>
      </c>
      <c r="BT23" s="238">
        <v>9.4700000000000006</v>
      </c>
    </row>
    <row r="24" spans="1:72" ht="21.75" thickBot="1">
      <c r="A24" s="38"/>
      <c r="B24" s="60" ph="1"/>
      <c r="C24" s="39"/>
      <c r="D24" s="4"/>
      <c r="E24" s="133" t="str">
        <f t="shared" si="29"/>
        <v/>
      </c>
      <c r="F24" s="4"/>
      <c r="G24" s="133" t="str">
        <f t="shared" si="30"/>
        <v/>
      </c>
      <c r="H24" s="4"/>
      <c r="I24" s="133" t="str">
        <f t="shared" si="31"/>
        <v/>
      </c>
      <c r="J24" s="4"/>
      <c r="K24" s="133" t="str">
        <f t="shared" si="32"/>
        <v/>
      </c>
      <c r="L24" s="134" t="str">
        <f t="shared" si="33"/>
        <v/>
      </c>
      <c r="M24" s="134" t="str">
        <f t="shared" si="34"/>
        <v/>
      </c>
      <c r="N24" s="62"/>
      <c r="O24" s="133" t="str">
        <f t="shared" si="35"/>
        <v/>
      </c>
      <c r="P24" s="134" t="str">
        <f t="shared" si="36"/>
        <v/>
      </c>
      <c r="Q24" s="134" t="str">
        <f t="shared" si="37"/>
        <v/>
      </c>
      <c r="R24" s="62"/>
      <c r="S24" s="133" t="str">
        <f t="shared" si="38"/>
        <v/>
      </c>
      <c r="T24" s="134" t="str">
        <f t="shared" si="39"/>
        <v/>
      </c>
      <c r="U24" s="134" t="str">
        <f t="shared" si="40"/>
        <v/>
      </c>
      <c r="V24" s="62"/>
      <c r="W24" s="133" t="str">
        <f t="shared" si="41"/>
        <v/>
      </c>
      <c r="X24" s="134" t="str">
        <f t="shared" si="42"/>
        <v/>
      </c>
      <c r="Y24" s="134" t="str">
        <f t="shared" si="43"/>
        <v/>
      </c>
      <c r="Z24" s="62"/>
      <c r="AA24" s="133" t="str">
        <f t="shared" si="44"/>
        <v/>
      </c>
      <c r="AB24" s="134" t="str">
        <f t="shared" si="45"/>
        <v/>
      </c>
      <c r="AC24" s="134" t="str">
        <f t="shared" si="46"/>
        <v/>
      </c>
      <c r="AD24" s="62"/>
      <c r="AE24" s="133" t="str">
        <f t="shared" si="47"/>
        <v/>
      </c>
      <c r="AF24" s="134" t="str">
        <f t="shared" si="48"/>
        <v/>
      </c>
      <c r="AG24" s="134" t="str">
        <f t="shared" si="49"/>
        <v/>
      </c>
      <c r="AH24" s="62"/>
      <c r="AI24" s="133" t="str">
        <f t="shared" si="50"/>
        <v/>
      </c>
      <c r="AJ24" s="134" t="str">
        <f t="shared" si="51"/>
        <v/>
      </c>
      <c r="AK24" s="134" t="str">
        <f t="shared" si="52"/>
        <v/>
      </c>
      <c r="AL24" s="62"/>
      <c r="AM24" s="133" t="str">
        <f t="shared" si="53"/>
        <v/>
      </c>
      <c r="AN24" s="134" t="str">
        <f t="shared" si="54"/>
        <v/>
      </c>
      <c r="AO24" s="134" t="str">
        <f t="shared" si="55"/>
        <v/>
      </c>
      <c r="AP24" s="135">
        <f t="shared" si="56"/>
        <v>0</v>
      </c>
      <c r="AQ24" s="137" t="str">
        <f t="shared" si="57"/>
        <v/>
      </c>
      <c r="AR24" s="137"/>
      <c r="AV24" s="246" t="s">
        <v>65</v>
      </c>
      <c r="AW24" s="250">
        <v>1127</v>
      </c>
      <c r="AX24" s="251">
        <v>19.36</v>
      </c>
      <c r="AY24" s="252">
        <v>4.3099999999999996</v>
      </c>
      <c r="AZ24" s="250">
        <v>1121</v>
      </c>
      <c r="BA24" s="251">
        <v>20.149999999999999</v>
      </c>
      <c r="BB24" s="252">
        <v>5.16</v>
      </c>
      <c r="BC24" s="250">
        <v>1096</v>
      </c>
      <c r="BD24" s="251">
        <v>41.21</v>
      </c>
      <c r="BE24" s="252">
        <v>9.0399999999999991</v>
      </c>
      <c r="BF24" s="241">
        <v>1102</v>
      </c>
      <c r="BG24" s="242">
        <v>42.95</v>
      </c>
      <c r="BH24" s="243">
        <v>6.49</v>
      </c>
      <c r="BI24" s="244">
        <v>1117</v>
      </c>
      <c r="BJ24" s="242">
        <v>45.55</v>
      </c>
      <c r="BK24" s="243">
        <v>17.899999999999999</v>
      </c>
      <c r="BL24" s="241">
        <v>1117</v>
      </c>
      <c r="BM24" s="242">
        <v>9.24</v>
      </c>
      <c r="BN24" s="243">
        <v>0.81</v>
      </c>
      <c r="BO24" s="241">
        <v>1099</v>
      </c>
      <c r="BP24" s="242">
        <v>155.61000000000001</v>
      </c>
      <c r="BQ24" s="243">
        <v>21.77</v>
      </c>
      <c r="BR24" s="244">
        <v>1081</v>
      </c>
      <c r="BS24" s="242">
        <v>15.68</v>
      </c>
      <c r="BT24" s="243">
        <v>5.39</v>
      </c>
    </row>
    <row r="25" spans="1:72" ht="21">
      <c r="A25" s="38"/>
      <c r="B25" s="58" ph="1"/>
      <c r="C25" s="39"/>
      <c r="D25" s="4"/>
      <c r="E25" s="133" t="str">
        <f t="shared" si="29"/>
        <v/>
      </c>
      <c r="F25" s="4"/>
      <c r="G25" s="133" t="str">
        <f t="shared" si="30"/>
        <v/>
      </c>
      <c r="H25" s="4"/>
      <c r="I25" s="133" t="str">
        <f t="shared" si="31"/>
        <v/>
      </c>
      <c r="J25" s="4"/>
      <c r="K25" s="133" t="str">
        <f t="shared" si="32"/>
        <v/>
      </c>
      <c r="L25" s="134" t="str">
        <f t="shared" si="33"/>
        <v/>
      </c>
      <c r="M25" s="134" t="str">
        <f t="shared" si="34"/>
        <v/>
      </c>
      <c r="N25" s="62"/>
      <c r="O25" s="133" t="str">
        <f t="shared" si="35"/>
        <v/>
      </c>
      <c r="P25" s="134" t="str">
        <f t="shared" si="36"/>
        <v/>
      </c>
      <c r="Q25" s="134" t="str">
        <f t="shared" si="37"/>
        <v/>
      </c>
      <c r="R25" s="62"/>
      <c r="S25" s="133" t="str">
        <f t="shared" si="38"/>
        <v/>
      </c>
      <c r="T25" s="134" t="str">
        <f t="shared" si="39"/>
        <v/>
      </c>
      <c r="U25" s="134" t="str">
        <f t="shared" si="40"/>
        <v/>
      </c>
      <c r="V25" s="62"/>
      <c r="W25" s="133" t="str">
        <f t="shared" si="41"/>
        <v/>
      </c>
      <c r="X25" s="134" t="str">
        <f t="shared" si="42"/>
        <v/>
      </c>
      <c r="Y25" s="134" t="str">
        <f t="shared" si="43"/>
        <v/>
      </c>
      <c r="Z25" s="62"/>
      <c r="AA25" s="133" t="str">
        <f t="shared" si="44"/>
        <v/>
      </c>
      <c r="AB25" s="134" t="str">
        <f t="shared" si="45"/>
        <v/>
      </c>
      <c r="AC25" s="134" t="str">
        <f t="shared" si="46"/>
        <v/>
      </c>
      <c r="AD25" s="62"/>
      <c r="AE25" s="133" t="str">
        <f t="shared" si="47"/>
        <v/>
      </c>
      <c r="AF25" s="134" t="str">
        <f t="shared" si="48"/>
        <v/>
      </c>
      <c r="AG25" s="134" t="str">
        <f t="shared" si="49"/>
        <v/>
      </c>
      <c r="AH25" s="62"/>
      <c r="AI25" s="133" t="str">
        <f t="shared" si="50"/>
        <v/>
      </c>
      <c r="AJ25" s="134" t="str">
        <f t="shared" si="51"/>
        <v/>
      </c>
      <c r="AK25" s="134" t="str">
        <f t="shared" si="52"/>
        <v/>
      </c>
      <c r="AL25" s="62"/>
      <c r="AM25" s="133" t="str">
        <f t="shared" si="53"/>
        <v/>
      </c>
      <c r="AN25" s="134" t="str">
        <f t="shared" si="54"/>
        <v/>
      </c>
      <c r="AO25" s="134" t="str">
        <f t="shared" si="55"/>
        <v/>
      </c>
      <c r="AP25" s="135">
        <f t="shared" si="56"/>
        <v>0</v>
      </c>
      <c r="AQ25" s="137" t="str">
        <f t="shared" si="57"/>
        <v/>
      </c>
      <c r="AR25" s="137"/>
      <c r="AV25" s="16"/>
      <c r="AW25" s="16"/>
      <c r="AX25" s="16"/>
      <c r="AY25" s="16"/>
      <c r="AZ25" s="43"/>
      <c r="BA25" s="44"/>
      <c r="BB25" s="44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1" ph="1"/>
      <c r="C26" s="39"/>
      <c r="D26" s="4"/>
      <c r="E26" s="133" t="str">
        <f t="shared" si="29"/>
        <v/>
      </c>
      <c r="F26" s="4"/>
      <c r="G26" s="133" t="str">
        <f t="shared" si="30"/>
        <v/>
      </c>
      <c r="H26" s="4"/>
      <c r="I26" s="133" t="str">
        <f t="shared" si="31"/>
        <v/>
      </c>
      <c r="J26" s="4"/>
      <c r="K26" s="133" t="str">
        <f t="shared" si="32"/>
        <v/>
      </c>
      <c r="L26" s="134" t="str">
        <f t="shared" si="33"/>
        <v/>
      </c>
      <c r="M26" s="134" t="str">
        <f t="shared" si="34"/>
        <v/>
      </c>
      <c r="N26" s="62"/>
      <c r="O26" s="133" t="str">
        <f t="shared" si="35"/>
        <v/>
      </c>
      <c r="P26" s="134" t="str">
        <f t="shared" si="36"/>
        <v/>
      </c>
      <c r="Q26" s="134" t="str">
        <f t="shared" si="37"/>
        <v/>
      </c>
      <c r="R26" s="62"/>
      <c r="S26" s="133" t="str">
        <f t="shared" si="38"/>
        <v/>
      </c>
      <c r="T26" s="134" t="str">
        <f t="shared" si="39"/>
        <v/>
      </c>
      <c r="U26" s="134" t="str">
        <f t="shared" si="40"/>
        <v/>
      </c>
      <c r="V26" s="62"/>
      <c r="W26" s="133" t="str">
        <f t="shared" si="41"/>
        <v/>
      </c>
      <c r="X26" s="134" t="str">
        <f t="shared" si="42"/>
        <v/>
      </c>
      <c r="Y26" s="134" t="str">
        <f t="shared" si="43"/>
        <v/>
      </c>
      <c r="Z26" s="62"/>
      <c r="AA26" s="133" t="str">
        <f t="shared" si="44"/>
        <v/>
      </c>
      <c r="AB26" s="134" t="str">
        <f t="shared" si="45"/>
        <v/>
      </c>
      <c r="AC26" s="134" t="str">
        <f t="shared" si="46"/>
        <v/>
      </c>
      <c r="AD26" s="62"/>
      <c r="AE26" s="133" t="str">
        <f t="shared" si="47"/>
        <v/>
      </c>
      <c r="AF26" s="134" t="str">
        <f t="shared" si="48"/>
        <v/>
      </c>
      <c r="AG26" s="134" t="str">
        <f t="shared" si="49"/>
        <v/>
      </c>
      <c r="AH26" s="62"/>
      <c r="AI26" s="133" t="str">
        <f t="shared" si="50"/>
        <v/>
      </c>
      <c r="AJ26" s="134" t="str">
        <f t="shared" si="51"/>
        <v/>
      </c>
      <c r="AK26" s="134" t="str">
        <f t="shared" si="52"/>
        <v/>
      </c>
      <c r="AL26" s="62"/>
      <c r="AM26" s="133" t="str">
        <f t="shared" si="53"/>
        <v/>
      </c>
      <c r="AN26" s="134" t="str">
        <f t="shared" si="54"/>
        <v/>
      </c>
      <c r="AO26" s="134" t="str">
        <f t="shared" si="55"/>
        <v/>
      </c>
      <c r="AP26" s="135">
        <f t="shared" si="56"/>
        <v>0</v>
      </c>
      <c r="AQ26" s="137" t="str">
        <f t="shared" si="57"/>
        <v/>
      </c>
      <c r="AR26" s="137"/>
      <c r="AV26" s="50"/>
      <c r="AW26" s="51"/>
      <c r="AX26" s="52"/>
      <c r="AY26" s="52"/>
      <c r="AZ26" s="51"/>
      <c r="BA26" s="52"/>
      <c r="BB26" s="52"/>
      <c r="BC26" s="51"/>
      <c r="BD26" s="52"/>
      <c r="BE26" s="52"/>
      <c r="BF26" s="51"/>
      <c r="BG26" s="52"/>
      <c r="BH26" s="52"/>
      <c r="BI26" s="51"/>
      <c r="BJ26" s="52"/>
      <c r="BK26" s="52"/>
      <c r="BL26" s="51"/>
      <c r="BM26" s="52"/>
      <c r="BN26" s="52"/>
      <c r="BO26" s="51"/>
      <c r="BP26" s="52"/>
      <c r="BQ26" s="52"/>
      <c r="BR26" s="51"/>
      <c r="BS26" s="52"/>
      <c r="BT26" s="52"/>
    </row>
    <row r="27" spans="1:72" ht="21">
      <c r="A27" s="38"/>
      <c r="B27" s="58" ph="1"/>
      <c r="C27" s="39"/>
      <c r="D27" s="4"/>
      <c r="E27" s="133" t="str">
        <f t="shared" si="29"/>
        <v/>
      </c>
      <c r="F27" s="4"/>
      <c r="G27" s="133" t="str">
        <f t="shared" si="30"/>
        <v/>
      </c>
      <c r="H27" s="4"/>
      <c r="I27" s="133" t="str">
        <f t="shared" si="31"/>
        <v/>
      </c>
      <c r="J27" s="4"/>
      <c r="K27" s="133" t="str">
        <f t="shared" si="32"/>
        <v/>
      </c>
      <c r="L27" s="134" t="str">
        <f t="shared" si="33"/>
        <v/>
      </c>
      <c r="M27" s="134" t="str">
        <f t="shared" si="34"/>
        <v/>
      </c>
      <c r="N27" s="62"/>
      <c r="O27" s="133" t="str">
        <f t="shared" si="35"/>
        <v/>
      </c>
      <c r="P27" s="134" t="str">
        <f t="shared" si="36"/>
        <v/>
      </c>
      <c r="Q27" s="134" t="str">
        <f t="shared" si="37"/>
        <v/>
      </c>
      <c r="R27" s="62"/>
      <c r="S27" s="133" t="str">
        <f t="shared" si="38"/>
        <v/>
      </c>
      <c r="T27" s="134" t="str">
        <f t="shared" si="39"/>
        <v/>
      </c>
      <c r="U27" s="134" t="str">
        <f t="shared" si="40"/>
        <v/>
      </c>
      <c r="V27" s="62"/>
      <c r="W27" s="133" t="str">
        <f t="shared" si="41"/>
        <v/>
      </c>
      <c r="X27" s="134" t="str">
        <f t="shared" si="42"/>
        <v/>
      </c>
      <c r="Y27" s="134" t="str">
        <f t="shared" si="43"/>
        <v/>
      </c>
      <c r="Z27" s="62"/>
      <c r="AA27" s="133" t="str">
        <f t="shared" si="44"/>
        <v/>
      </c>
      <c r="AB27" s="134" t="str">
        <f t="shared" si="45"/>
        <v/>
      </c>
      <c r="AC27" s="134" t="str">
        <f t="shared" si="46"/>
        <v/>
      </c>
      <c r="AD27" s="62"/>
      <c r="AE27" s="133" t="str">
        <f t="shared" si="47"/>
        <v/>
      </c>
      <c r="AF27" s="134" t="str">
        <f t="shared" si="48"/>
        <v/>
      </c>
      <c r="AG27" s="134" t="str">
        <f t="shared" si="49"/>
        <v/>
      </c>
      <c r="AH27" s="62"/>
      <c r="AI27" s="133" t="str">
        <f t="shared" si="50"/>
        <v/>
      </c>
      <c r="AJ27" s="134" t="str">
        <f t="shared" si="51"/>
        <v/>
      </c>
      <c r="AK27" s="134" t="str">
        <f t="shared" si="52"/>
        <v/>
      </c>
      <c r="AL27" s="62"/>
      <c r="AM27" s="133" t="str">
        <f t="shared" si="53"/>
        <v/>
      </c>
      <c r="AN27" s="134" t="str">
        <f t="shared" si="54"/>
        <v/>
      </c>
      <c r="AO27" s="134" t="str">
        <f t="shared" si="55"/>
        <v/>
      </c>
      <c r="AP27" s="135">
        <f t="shared" si="56"/>
        <v>0</v>
      </c>
      <c r="AQ27" s="137" t="str">
        <f t="shared" si="57"/>
        <v/>
      </c>
      <c r="AR27" s="137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59" ph="1"/>
      <c r="C28" s="39"/>
      <c r="D28" s="4"/>
      <c r="E28" s="133" t="str">
        <f t="shared" si="29"/>
        <v/>
      </c>
      <c r="F28" s="4"/>
      <c r="G28" s="133" t="str">
        <f t="shared" si="30"/>
        <v/>
      </c>
      <c r="H28" s="4"/>
      <c r="I28" s="133" t="str">
        <f t="shared" si="31"/>
        <v/>
      </c>
      <c r="J28" s="4"/>
      <c r="K28" s="133" t="str">
        <f t="shared" si="32"/>
        <v/>
      </c>
      <c r="L28" s="134" t="str">
        <f t="shared" si="33"/>
        <v/>
      </c>
      <c r="M28" s="134" t="str">
        <f t="shared" si="34"/>
        <v/>
      </c>
      <c r="N28" s="62"/>
      <c r="O28" s="133" t="str">
        <f t="shared" si="35"/>
        <v/>
      </c>
      <c r="P28" s="134" t="str">
        <f t="shared" si="36"/>
        <v/>
      </c>
      <c r="Q28" s="134" t="str">
        <f t="shared" si="37"/>
        <v/>
      </c>
      <c r="R28" s="62"/>
      <c r="S28" s="133" t="str">
        <f t="shared" si="38"/>
        <v/>
      </c>
      <c r="T28" s="134" t="str">
        <f t="shared" si="39"/>
        <v/>
      </c>
      <c r="U28" s="134" t="str">
        <f t="shared" si="40"/>
        <v/>
      </c>
      <c r="V28" s="62"/>
      <c r="W28" s="133" t="str">
        <f t="shared" si="41"/>
        <v/>
      </c>
      <c r="X28" s="134" t="str">
        <f t="shared" si="42"/>
        <v/>
      </c>
      <c r="Y28" s="134" t="str">
        <f t="shared" si="43"/>
        <v/>
      </c>
      <c r="Z28" s="62"/>
      <c r="AA28" s="133" t="str">
        <f t="shared" si="44"/>
        <v/>
      </c>
      <c r="AB28" s="134" t="str">
        <f t="shared" si="45"/>
        <v/>
      </c>
      <c r="AC28" s="134" t="str">
        <f t="shared" si="46"/>
        <v/>
      </c>
      <c r="AD28" s="62"/>
      <c r="AE28" s="133" t="str">
        <f t="shared" si="47"/>
        <v/>
      </c>
      <c r="AF28" s="134" t="str">
        <f t="shared" si="48"/>
        <v/>
      </c>
      <c r="AG28" s="134" t="str">
        <f t="shared" si="49"/>
        <v/>
      </c>
      <c r="AH28" s="62"/>
      <c r="AI28" s="133" t="str">
        <f t="shared" si="50"/>
        <v/>
      </c>
      <c r="AJ28" s="134" t="str">
        <f t="shared" si="51"/>
        <v/>
      </c>
      <c r="AK28" s="134" t="str">
        <f t="shared" si="52"/>
        <v/>
      </c>
      <c r="AL28" s="62"/>
      <c r="AM28" s="133" t="str">
        <f t="shared" si="53"/>
        <v/>
      </c>
      <c r="AN28" s="134" t="str">
        <f t="shared" si="54"/>
        <v/>
      </c>
      <c r="AO28" s="134" t="str">
        <f t="shared" si="55"/>
        <v/>
      </c>
      <c r="AP28" s="135">
        <f t="shared" si="56"/>
        <v>0</v>
      </c>
      <c r="AQ28" s="137" t="str">
        <f t="shared" si="57"/>
        <v/>
      </c>
      <c r="AR28" s="137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0" ph="1"/>
      <c r="C29" s="39"/>
      <c r="D29" s="4"/>
      <c r="E29" s="133" t="str">
        <f t="shared" si="29"/>
        <v/>
      </c>
      <c r="F29" s="4"/>
      <c r="G29" s="133" t="str">
        <f t="shared" si="30"/>
        <v/>
      </c>
      <c r="H29" s="4"/>
      <c r="I29" s="133" t="str">
        <f t="shared" si="31"/>
        <v/>
      </c>
      <c r="J29" s="4"/>
      <c r="K29" s="133" t="str">
        <f t="shared" si="32"/>
        <v/>
      </c>
      <c r="L29" s="134" t="str">
        <f t="shared" si="33"/>
        <v/>
      </c>
      <c r="M29" s="134" t="str">
        <f t="shared" si="34"/>
        <v/>
      </c>
      <c r="N29" s="62"/>
      <c r="O29" s="133" t="str">
        <f t="shared" si="35"/>
        <v/>
      </c>
      <c r="P29" s="134" t="str">
        <f t="shared" si="36"/>
        <v/>
      </c>
      <c r="Q29" s="134" t="str">
        <f t="shared" si="37"/>
        <v/>
      </c>
      <c r="R29" s="62"/>
      <c r="S29" s="133" t="str">
        <f t="shared" si="38"/>
        <v/>
      </c>
      <c r="T29" s="134" t="str">
        <f t="shared" si="39"/>
        <v/>
      </c>
      <c r="U29" s="134" t="str">
        <f t="shared" si="40"/>
        <v/>
      </c>
      <c r="V29" s="62"/>
      <c r="W29" s="133" t="str">
        <f t="shared" si="41"/>
        <v/>
      </c>
      <c r="X29" s="134" t="str">
        <f t="shared" si="42"/>
        <v/>
      </c>
      <c r="Y29" s="134" t="str">
        <f t="shared" si="43"/>
        <v/>
      </c>
      <c r="Z29" s="62"/>
      <c r="AA29" s="133" t="str">
        <f t="shared" si="44"/>
        <v/>
      </c>
      <c r="AB29" s="134" t="str">
        <f t="shared" si="45"/>
        <v/>
      </c>
      <c r="AC29" s="134" t="str">
        <f t="shared" si="46"/>
        <v/>
      </c>
      <c r="AD29" s="62"/>
      <c r="AE29" s="133" t="str">
        <f t="shared" si="47"/>
        <v/>
      </c>
      <c r="AF29" s="134" t="str">
        <f t="shared" si="48"/>
        <v/>
      </c>
      <c r="AG29" s="134" t="str">
        <f t="shared" si="49"/>
        <v/>
      </c>
      <c r="AH29" s="62"/>
      <c r="AI29" s="133" t="str">
        <f t="shared" si="50"/>
        <v/>
      </c>
      <c r="AJ29" s="134" t="str">
        <f t="shared" si="51"/>
        <v/>
      </c>
      <c r="AK29" s="134" t="str">
        <f t="shared" si="52"/>
        <v/>
      </c>
      <c r="AL29" s="62"/>
      <c r="AM29" s="133" t="str">
        <f t="shared" si="53"/>
        <v/>
      </c>
      <c r="AN29" s="134" t="str">
        <f t="shared" si="54"/>
        <v/>
      </c>
      <c r="AO29" s="134" t="str">
        <f t="shared" si="55"/>
        <v/>
      </c>
      <c r="AP29" s="135">
        <f t="shared" si="56"/>
        <v>0</v>
      </c>
      <c r="AQ29" s="137" t="str">
        <f t="shared" si="57"/>
        <v/>
      </c>
      <c r="AR29" s="137"/>
      <c r="AV29" s="40" t="s">
        <v>151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59" ph="1"/>
      <c r="C30" s="39"/>
      <c r="D30" s="4"/>
      <c r="E30" s="133" t="str">
        <f t="shared" si="29"/>
        <v/>
      </c>
      <c r="F30" s="4"/>
      <c r="G30" s="133" t="str">
        <f t="shared" si="30"/>
        <v/>
      </c>
      <c r="H30" s="4"/>
      <c r="I30" s="133" t="str">
        <f t="shared" si="31"/>
        <v/>
      </c>
      <c r="J30" s="4"/>
      <c r="K30" s="133" t="str">
        <f t="shared" si="32"/>
        <v/>
      </c>
      <c r="L30" s="134" t="str">
        <f t="shared" si="33"/>
        <v/>
      </c>
      <c r="M30" s="134" t="str">
        <f t="shared" si="34"/>
        <v/>
      </c>
      <c r="N30" s="62"/>
      <c r="O30" s="133" t="str">
        <f t="shared" si="35"/>
        <v/>
      </c>
      <c r="P30" s="134" t="str">
        <f t="shared" si="36"/>
        <v/>
      </c>
      <c r="Q30" s="134" t="str">
        <f t="shared" si="37"/>
        <v/>
      </c>
      <c r="R30" s="62"/>
      <c r="S30" s="133" t="str">
        <f t="shared" si="38"/>
        <v/>
      </c>
      <c r="T30" s="134" t="str">
        <f t="shared" si="39"/>
        <v/>
      </c>
      <c r="U30" s="134" t="str">
        <f t="shared" si="40"/>
        <v/>
      </c>
      <c r="V30" s="62"/>
      <c r="W30" s="133" t="str">
        <f t="shared" si="41"/>
        <v/>
      </c>
      <c r="X30" s="134" t="str">
        <f t="shared" si="42"/>
        <v/>
      </c>
      <c r="Y30" s="134" t="str">
        <f t="shared" si="43"/>
        <v/>
      </c>
      <c r="Z30" s="62"/>
      <c r="AA30" s="133" t="str">
        <f t="shared" si="44"/>
        <v/>
      </c>
      <c r="AB30" s="134" t="str">
        <f t="shared" si="45"/>
        <v/>
      </c>
      <c r="AC30" s="134" t="str">
        <f t="shared" si="46"/>
        <v/>
      </c>
      <c r="AD30" s="62"/>
      <c r="AE30" s="133" t="str">
        <f t="shared" si="47"/>
        <v/>
      </c>
      <c r="AF30" s="134" t="str">
        <f t="shared" si="48"/>
        <v/>
      </c>
      <c r="AG30" s="134" t="str">
        <f t="shared" si="49"/>
        <v/>
      </c>
      <c r="AH30" s="62"/>
      <c r="AI30" s="133" t="str">
        <f t="shared" si="50"/>
        <v/>
      </c>
      <c r="AJ30" s="134" t="str">
        <f t="shared" si="51"/>
        <v/>
      </c>
      <c r="AK30" s="134" t="str">
        <f t="shared" si="52"/>
        <v/>
      </c>
      <c r="AL30" s="62"/>
      <c r="AM30" s="133" t="str">
        <f t="shared" si="53"/>
        <v/>
      </c>
      <c r="AN30" s="134" t="str">
        <f t="shared" si="54"/>
        <v/>
      </c>
      <c r="AO30" s="134" t="str">
        <f t="shared" si="55"/>
        <v/>
      </c>
      <c r="AP30" s="135">
        <f t="shared" si="56"/>
        <v>0</v>
      </c>
      <c r="AQ30" s="137" t="str">
        <f t="shared" si="57"/>
        <v/>
      </c>
      <c r="AR30" s="137"/>
      <c r="AV30" s="16" t="s">
        <v>152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58" ph="1"/>
      <c r="C31" s="39"/>
      <c r="D31" s="4"/>
      <c r="E31" s="133" t="str">
        <f t="shared" si="29"/>
        <v/>
      </c>
      <c r="F31" s="4"/>
      <c r="G31" s="133" t="str">
        <f t="shared" si="30"/>
        <v/>
      </c>
      <c r="H31" s="4"/>
      <c r="I31" s="133" t="str">
        <f t="shared" si="31"/>
        <v/>
      </c>
      <c r="J31" s="4"/>
      <c r="K31" s="133" t="str">
        <f t="shared" si="32"/>
        <v/>
      </c>
      <c r="L31" s="134" t="str">
        <f t="shared" si="33"/>
        <v/>
      </c>
      <c r="M31" s="134" t="str">
        <f t="shared" si="34"/>
        <v/>
      </c>
      <c r="N31" s="62"/>
      <c r="O31" s="133" t="str">
        <f t="shared" si="35"/>
        <v/>
      </c>
      <c r="P31" s="134" t="str">
        <f t="shared" si="36"/>
        <v/>
      </c>
      <c r="Q31" s="134" t="str">
        <f t="shared" si="37"/>
        <v/>
      </c>
      <c r="R31" s="62"/>
      <c r="S31" s="133" t="str">
        <f t="shared" si="38"/>
        <v/>
      </c>
      <c r="T31" s="134" t="str">
        <f t="shared" si="39"/>
        <v/>
      </c>
      <c r="U31" s="134" t="str">
        <f t="shared" si="40"/>
        <v/>
      </c>
      <c r="V31" s="62"/>
      <c r="W31" s="133" t="str">
        <f t="shared" si="41"/>
        <v/>
      </c>
      <c r="X31" s="134" t="str">
        <f t="shared" si="42"/>
        <v/>
      </c>
      <c r="Y31" s="134" t="str">
        <f t="shared" si="43"/>
        <v/>
      </c>
      <c r="Z31" s="62"/>
      <c r="AA31" s="133" t="str">
        <f t="shared" si="44"/>
        <v/>
      </c>
      <c r="AB31" s="134" t="str">
        <f t="shared" si="45"/>
        <v/>
      </c>
      <c r="AC31" s="134" t="str">
        <f t="shared" si="46"/>
        <v/>
      </c>
      <c r="AD31" s="62"/>
      <c r="AE31" s="133" t="str">
        <f t="shared" si="47"/>
        <v/>
      </c>
      <c r="AF31" s="134" t="str">
        <f t="shared" si="48"/>
        <v/>
      </c>
      <c r="AG31" s="134" t="str">
        <f t="shared" si="49"/>
        <v/>
      </c>
      <c r="AH31" s="62"/>
      <c r="AI31" s="133" t="str">
        <f t="shared" si="50"/>
        <v/>
      </c>
      <c r="AJ31" s="134" t="str">
        <f t="shared" si="51"/>
        <v/>
      </c>
      <c r="AK31" s="134" t="str">
        <f t="shared" si="52"/>
        <v/>
      </c>
      <c r="AL31" s="62"/>
      <c r="AM31" s="133" t="str">
        <f t="shared" si="53"/>
        <v/>
      </c>
      <c r="AN31" s="134" t="str">
        <f t="shared" si="54"/>
        <v/>
      </c>
      <c r="AO31" s="134" t="str">
        <f t="shared" si="55"/>
        <v/>
      </c>
      <c r="AP31" s="135">
        <f t="shared" si="56"/>
        <v>0</v>
      </c>
      <c r="AQ31" s="137" t="str">
        <f t="shared" si="57"/>
        <v/>
      </c>
      <c r="AR31" s="137"/>
      <c r="AV31" s="263" t="s">
        <v>34</v>
      </c>
      <c r="AW31" s="265" t="s">
        <v>46</v>
      </c>
      <c r="AX31" s="260"/>
      <c r="AY31" s="262"/>
      <c r="AZ31" s="259" t="s">
        <v>47</v>
      </c>
      <c r="BA31" s="260"/>
      <c r="BB31" s="261"/>
      <c r="BC31" s="259" t="s">
        <v>48</v>
      </c>
      <c r="BD31" s="260"/>
      <c r="BE31" s="262"/>
      <c r="BF31" s="259" t="s">
        <v>49</v>
      </c>
      <c r="BG31" s="260"/>
      <c r="BH31" s="261"/>
      <c r="BI31" s="256" t="s">
        <v>50</v>
      </c>
      <c r="BJ31" s="257"/>
      <c r="BK31" s="258"/>
      <c r="BL31" s="259" t="s">
        <v>51</v>
      </c>
      <c r="BM31" s="260"/>
      <c r="BN31" s="261"/>
      <c r="BO31" s="259" t="s">
        <v>52</v>
      </c>
      <c r="BP31" s="260"/>
      <c r="BQ31" s="262"/>
      <c r="BR31" s="259" t="s">
        <v>53</v>
      </c>
      <c r="BS31" s="260"/>
      <c r="BT31" s="261"/>
    </row>
    <row r="32" spans="1:72" ht="21.75" thickBot="1">
      <c r="A32" s="38"/>
      <c r="B32" s="60" ph="1"/>
      <c r="C32" s="39"/>
      <c r="D32" s="4"/>
      <c r="E32" s="133" t="str">
        <f t="shared" si="29"/>
        <v/>
      </c>
      <c r="F32" s="4"/>
      <c r="G32" s="133" t="str">
        <f t="shared" si="30"/>
        <v/>
      </c>
      <c r="H32" s="4"/>
      <c r="I32" s="133" t="str">
        <f t="shared" si="31"/>
        <v/>
      </c>
      <c r="J32" s="4"/>
      <c r="K32" s="133" t="str">
        <f t="shared" si="32"/>
        <v/>
      </c>
      <c r="L32" s="134" t="str">
        <f t="shared" si="33"/>
        <v/>
      </c>
      <c r="M32" s="134" t="str">
        <f t="shared" si="34"/>
        <v/>
      </c>
      <c r="N32" s="62"/>
      <c r="O32" s="133" t="str">
        <f t="shared" si="35"/>
        <v/>
      </c>
      <c r="P32" s="134" t="str">
        <f t="shared" si="36"/>
        <v/>
      </c>
      <c r="Q32" s="134" t="str">
        <f t="shared" si="37"/>
        <v/>
      </c>
      <c r="R32" s="62"/>
      <c r="S32" s="133" t="str">
        <f t="shared" si="38"/>
        <v/>
      </c>
      <c r="T32" s="134" t="str">
        <f t="shared" si="39"/>
        <v/>
      </c>
      <c r="U32" s="134" t="str">
        <f t="shared" si="40"/>
        <v/>
      </c>
      <c r="V32" s="62"/>
      <c r="W32" s="133" t="str">
        <f t="shared" si="41"/>
        <v/>
      </c>
      <c r="X32" s="134" t="str">
        <f t="shared" si="42"/>
        <v/>
      </c>
      <c r="Y32" s="134" t="str">
        <f t="shared" si="43"/>
        <v/>
      </c>
      <c r="Z32" s="62"/>
      <c r="AA32" s="133" t="str">
        <f t="shared" si="44"/>
        <v/>
      </c>
      <c r="AB32" s="134" t="str">
        <f t="shared" si="45"/>
        <v/>
      </c>
      <c r="AC32" s="134" t="str">
        <f t="shared" si="46"/>
        <v/>
      </c>
      <c r="AD32" s="62"/>
      <c r="AE32" s="133" t="str">
        <f t="shared" si="47"/>
        <v/>
      </c>
      <c r="AF32" s="134" t="str">
        <f t="shared" si="48"/>
        <v/>
      </c>
      <c r="AG32" s="134" t="str">
        <f t="shared" si="49"/>
        <v/>
      </c>
      <c r="AH32" s="62"/>
      <c r="AI32" s="133" t="str">
        <f t="shared" si="50"/>
        <v/>
      </c>
      <c r="AJ32" s="134" t="str">
        <f t="shared" si="51"/>
        <v/>
      </c>
      <c r="AK32" s="134" t="str">
        <f t="shared" si="52"/>
        <v/>
      </c>
      <c r="AL32" s="62"/>
      <c r="AM32" s="133" t="str">
        <f t="shared" si="53"/>
        <v/>
      </c>
      <c r="AN32" s="134" t="str">
        <f t="shared" si="54"/>
        <v/>
      </c>
      <c r="AO32" s="134" t="str">
        <f t="shared" si="55"/>
        <v/>
      </c>
      <c r="AP32" s="135">
        <f t="shared" si="56"/>
        <v>0</v>
      </c>
      <c r="AQ32" s="137" t="str">
        <f t="shared" si="57"/>
        <v/>
      </c>
      <c r="AR32" s="137"/>
      <c r="AV32" s="264"/>
      <c r="AW32" s="119" t="s">
        <v>10</v>
      </c>
      <c r="AX32" s="120" t="s">
        <v>54</v>
      </c>
      <c r="AY32" s="121" t="s">
        <v>20</v>
      </c>
      <c r="AZ32" s="122" t="s">
        <v>10</v>
      </c>
      <c r="BA32" s="120" t="s">
        <v>54</v>
      </c>
      <c r="BB32" s="123" t="s">
        <v>20</v>
      </c>
      <c r="BC32" s="122" t="s">
        <v>10</v>
      </c>
      <c r="BD32" s="120" t="s">
        <v>54</v>
      </c>
      <c r="BE32" s="121" t="s">
        <v>20</v>
      </c>
      <c r="BF32" s="122" t="s">
        <v>10</v>
      </c>
      <c r="BG32" s="120" t="s">
        <v>54</v>
      </c>
      <c r="BH32" s="123" t="s">
        <v>20</v>
      </c>
      <c r="BI32" s="122" t="s">
        <v>10</v>
      </c>
      <c r="BJ32" s="120" t="s">
        <v>54</v>
      </c>
      <c r="BK32" s="121" t="s">
        <v>20</v>
      </c>
      <c r="BL32" s="122" t="s">
        <v>10</v>
      </c>
      <c r="BM32" s="120" t="s">
        <v>54</v>
      </c>
      <c r="BN32" s="123" t="s">
        <v>20</v>
      </c>
      <c r="BO32" s="122" t="s">
        <v>10</v>
      </c>
      <c r="BP32" s="120" t="s">
        <v>54</v>
      </c>
      <c r="BQ32" s="121" t="s">
        <v>20</v>
      </c>
      <c r="BR32" s="122" t="s">
        <v>10</v>
      </c>
      <c r="BS32" s="120" t="s">
        <v>54</v>
      </c>
      <c r="BT32" s="123" t="s">
        <v>20</v>
      </c>
    </row>
    <row r="33" spans="1:72" ht="21">
      <c r="A33" s="38"/>
      <c r="B33" s="60" ph="1"/>
      <c r="C33" s="39"/>
      <c r="D33" s="4"/>
      <c r="E33" s="133" t="str">
        <f t="shared" si="29"/>
        <v/>
      </c>
      <c r="F33" s="4"/>
      <c r="G33" s="133" t="str">
        <f t="shared" si="30"/>
        <v/>
      </c>
      <c r="H33" s="4"/>
      <c r="I33" s="133" t="str">
        <f t="shared" si="31"/>
        <v/>
      </c>
      <c r="J33" s="4"/>
      <c r="K33" s="133" t="str">
        <f t="shared" si="32"/>
        <v/>
      </c>
      <c r="L33" s="134" t="str">
        <f t="shared" si="33"/>
        <v/>
      </c>
      <c r="M33" s="134" t="str">
        <f t="shared" si="34"/>
        <v/>
      </c>
      <c r="N33" s="62"/>
      <c r="O33" s="133" t="str">
        <f t="shared" si="35"/>
        <v/>
      </c>
      <c r="P33" s="134" t="str">
        <f t="shared" si="36"/>
        <v/>
      </c>
      <c r="Q33" s="134" t="str">
        <f t="shared" si="37"/>
        <v/>
      </c>
      <c r="R33" s="62"/>
      <c r="S33" s="133" t="str">
        <f t="shared" si="38"/>
        <v/>
      </c>
      <c r="T33" s="134" t="str">
        <f t="shared" si="39"/>
        <v/>
      </c>
      <c r="U33" s="134" t="str">
        <f t="shared" si="40"/>
        <v/>
      </c>
      <c r="V33" s="62"/>
      <c r="W33" s="133" t="str">
        <f t="shared" si="41"/>
        <v/>
      </c>
      <c r="X33" s="134" t="str">
        <f t="shared" si="42"/>
        <v/>
      </c>
      <c r="Y33" s="134" t="str">
        <f t="shared" si="43"/>
        <v/>
      </c>
      <c r="Z33" s="62"/>
      <c r="AA33" s="133" t="str">
        <f t="shared" si="44"/>
        <v/>
      </c>
      <c r="AB33" s="134" t="str">
        <f t="shared" si="45"/>
        <v/>
      </c>
      <c r="AC33" s="134" t="str">
        <f t="shared" si="46"/>
        <v/>
      </c>
      <c r="AD33" s="62"/>
      <c r="AE33" s="133" t="str">
        <f t="shared" si="47"/>
        <v/>
      </c>
      <c r="AF33" s="134" t="str">
        <f t="shared" si="48"/>
        <v/>
      </c>
      <c r="AG33" s="134" t="str">
        <f t="shared" si="49"/>
        <v/>
      </c>
      <c r="AH33" s="62"/>
      <c r="AI33" s="133" t="str">
        <f t="shared" si="50"/>
        <v/>
      </c>
      <c r="AJ33" s="134" t="str">
        <f t="shared" si="51"/>
        <v/>
      </c>
      <c r="AK33" s="134" t="str">
        <f t="shared" si="52"/>
        <v/>
      </c>
      <c r="AL33" s="62"/>
      <c r="AM33" s="133" t="str">
        <f t="shared" si="53"/>
        <v/>
      </c>
      <c r="AN33" s="134" t="str">
        <f t="shared" si="54"/>
        <v/>
      </c>
      <c r="AO33" s="134" t="str">
        <f t="shared" si="55"/>
        <v/>
      </c>
      <c r="AP33" s="135">
        <f t="shared" si="56"/>
        <v>0</v>
      </c>
      <c r="AQ33" s="137" t="str">
        <f t="shared" si="57"/>
        <v/>
      </c>
      <c r="AR33" s="137"/>
      <c r="AV33" s="45" t="s">
        <v>97</v>
      </c>
      <c r="AW33" s="175">
        <v>7711</v>
      </c>
      <c r="AX33" s="176">
        <v>9.0142653352354003</v>
      </c>
      <c r="AY33" s="177">
        <v>2.2481129372466002</v>
      </c>
      <c r="AZ33" s="178">
        <v>7579</v>
      </c>
      <c r="BA33" s="176">
        <v>11.724106082597</v>
      </c>
      <c r="BB33" s="177">
        <v>5.1983373539565996</v>
      </c>
      <c r="BC33" s="179">
        <v>7725</v>
      </c>
      <c r="BD33" s="176">
        <v>26.852815533981001</v>
      </c>
      <c r="BE33" s="177">
        <v>7.3092137258587</v>
      </c>
      <c r="BF33" s="180">
        <v>7702</v>
      </c>
      <c r="BG33" s="181">
        <v>26.431706050376999</v>
      </c>
      <c r="BH33" s="182">
        <v>5.3172019878821004</v>
      </c>
      <c r="BI33" s="183">
        <v>7629</v>
      </c>
      <c r="BJ33" s="181">
        <v>17.475160571503</v>
      </c>
      <c r="BK33" s="182">
        <v>9.6786363686751002</v>
      </c>
      <c r="BL33" s="180">
        <v>7552</v>
      </c>
      <c r="BM33" s="181">
        <v>11.891488347457701</v>
      </c>
      <c r="BN33" s="182">
        <v>1.6519526925572501</v>
      </c>
      <c r="BO33" s="180">
        <v>7711</v>
      </c>
      <c r="BP33" s="181">
        <v>110.39968875632</v>
      </c>
      <c r="BQ33" s="182">
        <v>19.349781095337999</v>
      </c>
      <c r="BR33" s="183">
        <v>7712</v>
      </c>
      <c r="BS33" s="181">
        <v>8.2357365145228005</v>
      </c>
      <c r="BT33" s="182">
        <v>3.5761612009033001</v>
      </c>
    </row>
    <row r="34" spans="1:72" ht="21.75" thickBot="1">
      <c r="A34" s="38"/>
      <c r="B34" s="58" ph="1"/>
      <c r="C34" s="39"/>
      <c r="D34" s="4"/>
      <c r="E34" s="133" t="str">
        <f t="shared" si="29"/>
        <v/>
      </c>
      <c r="F34" s="4"/>
      <c r="G34" s="133" t="str">
        <f t="shared" si="30"/>
        <v/>
      </c>
      <c r="H34" s="4"/>
      <c r="I34" s="133" t="str">
        <f t="shared" si="31"/>
        <v/>
      </c>
      <c r="J34" s="4"/>
      <c r="K34" s="133" t="str">
        <f t="shared" si="32"/>
        <v/>
      </c>
      <c r="L34" s="134" t="str">
        <f t="shared" si="33"/>
        <v/>
      </c>
      <c r="M34" s="134" t="str">
        <f t="shared" si="34"/>
        <v/>
      </c>
      <c r="N34" s="62"/>
      <c r="O34" s="133" t="str">
        <f t="shared" si="35"/>
        <v/>
      </c>
      <c r="P34" s="134" t="str">
        <f t="shared" si="36"/>
        <v/>
      </c>
      <c r="Q34" s="134" t="str">
        <f t="shared" si="37"/>
        <v/>
      </c>
      <c r="R34" s="62"/>
      <c r="S34" s="133" t="str">
        <f t="shared" si="38"/>
        <v/>
      </c>
      <c r="T34" s="134" t="str">
        <f t="shared" si="39"/>
        <v/>
      </c>
      <c r="U34" s="134" t="str">
        <f t="shared" si="40"/>
        <v/>
      </c>
      <c r="V34" s="62"/>
      <c r="W34" s="133" t="str">
        <f t="shared" si="41"/>
        <v/>
      </c>
      <c r="X34" s="134" t="str">
        <f t="shared" si="42"/>
        <v/>
      </c>
      <c r="Y34" s="134" t="str">
        <f t="shared" si="43"/>
        <v/>
      </c>
      <c r="Z34" s="62"/>
      <c r="AA34" s="133" t="str">
        <f t="shared" si="44"/>
        <v/>
      </c>
      <c r="AB34" s="134" t="str">
        <f t="shared" si="45"/>
        <v/>
      </c>
      <c r="AC34" s="134" t="str">
        <f t="shared" si="46"/>
        <v/>
      </c>
      <c r="AD34" s="62"/>
      <c r="AE34" s="133" t="str">
        <f t="shared" si="47"/>
        <v/>
      </c>
      <c r="AF34" s="134" t="str">
        <f t="shared" si="48"/>
        <v/>
      </c>
      <c r="AG34" s="134" t="str">
        <f t="shared" si="49"/>
        <v/>
      </c>
      <c r="AH34" s="62"/>
      <c r="AI34" s="133" t="str">
        <f t="shared" si="50"/>
        <v/>
      </c>
      <c r="AJ34" s="134" t="str">
        <f t="shared" si="51"/>
        <v/>
      </c>
      <c r="AK34" s="134" t="str">
        <f t="shared" si="52"/>
        <v/>
      </c>
      <c r="AL34" s="62"/>
      <c r="AM34" s="133" t="str">
        <f t="shared" si="53"/>
        <v/>
      </c>
      <c r="AN34" s="134" t="str">
        <f t="shared" si="54"/>
        <v/>
      </c>
      <c r="AO34" s="134" t="str">
        <f t="shared" si="55"/>
        <v/>
      </c>
      <c r="AP34" s="135">
        <f t="shared" si="56"/>
        <v>0</v>
      </c>
      <c r="AQ34" s="137" t="str">
        <f t="shared" si="57"/>
        <v/>
      </c>
      <c r="AR34" s="137"/>
      <c r="AV34" s="46" t="s">
        <v>60</v>
      </c>
      <c r="AW34" s="184">
        <v>7550</v>
      </c>
      <c r="AX34" s="185">
        <v>8.5202649006622995</v>
      </c>
      <c r="AY34" s="186">
        <v>2.0779102206091</v>
      </c>
      <c r="AZ34" s="187">
        <v>7528</v>
      </c>
      <c r="BA34" s="185">
        <v>10.908873538789001</v>
      </c>
      <c r="BB34" s="186">
        <v>4.9669491840136004</v>
      </c>
      <c r="BC34" s="188">
        <v>7573</v>
      </c>
      <c r="BD34" s="185">
        <v>28.923940314273999</v>
      </c>
      <c r="BE34" s="186">
        <v>7.4102500150396997</v>
      </c>
      <c r="BF34" s="189">
        <v>7569</v>
      </c>
      <c r="BG34" s="190">
        <v>25.317611309288001</v>
      </c>
      <c r="BH34" s="191">
        <v>4.7046553573291998</v>
      </c>
      <c r="BI34" s="192">
        <v>7491</v>
      </c>
      <c r="BJ34" s="190">
        <v>14.616473101055</v>
      </c>
      <c r="BK34" s="191">
        <v>6.9128576167759004</v>
      </c>
      <c r="BL34" s="189">
        <v>7438</v>
      </c>
      <c r="BM34" s="190">
        <v>12.2022936273192</v>
      </c>
      <c r="BN34" s="191">
        <v>1.4700497216222399</v>
      </c>
      <c r="BO34" s="189">
        <v>7565</v>
      </c>
      <c r="BP34" s="190">
        <v>102.49134170521999</v>
      </c>
      <c r="BQ34" s="191">
        <v>17.259423972874</v>
      </c>
      <c r="BR34" s="192">
        <v>7564</v>
      </c>
      <c r="BS34" s="190">
        <v>5.5137493389741001</v>
      </c>
      <c r="BT34" s="191">
        <v>1.9823887464303001</v>
      </c>
    </row>
    <row r="35" spans="1:72" ht="21">
      <c r="A35" s="38"/>
      <c r="B35" s="60" ph="1"/>
      <c r="C35" s="39"/>
      <c r="D35" s="4"/>
      <c r="E35" s="133" t="str">
        <f t="shared" si="29"/>
        <v/>
      </c>
      <c r="F35" s="4"/>
      <c r="G35" s="133" t="str">
        <f t="shared" si="30"/>
        <v/>
      </c>
      <c r="H35" s="4"/>
      <c r="I35" s="133" t="str">
        <f t="shared" si="31"/>
        <v/>
      </c>
      <c r="J35" s="4"/>
      <c r="K35" s="133" t="str">
        <f t="shared" si="32"/>
        <v/>
      </c>
      <c r="L35" s="134" t="str">
        <f t="shared" si="33"/>
        <v/>
      </c>
      <c r="M35" s="134" t="str">
        <f t="shared" si="34"/>
        <v/>
      </c>
      <c r="N35" s="62"/>
      <c r="O35" s="133" t="str">
        <f t="shared" si="35"/>
        <v/>
      </c>
      <c r="P35" s="134" t="str">
        <f t="shared" si="36"/>
        <v/>
      </c>
      <c r="Q35" s="134" t="str">
        <f t="shared" si="37"/>
        <v/>
      </c>
      <c r="R35" s="62"/>
      <c r="S35" s="133" t="str">
        <f t="shared" si="38"/>
        <v/>
      </c>
      <c r="T35" s="134" t="str">
        <f t="shared" si="39"/>
        <v/>
      </c>
      <c r="U35" s="134" t="str">
        <f t="shared" si="40"/>
        <v/>
      </c>
      <c r="V35" s="62"/>
      <c r="W35" s="133" t="str">
        <f t="shared" si="41"/>
        <v/>
      </c>
      <c r="X35" s="134" t="str">
        <f t="shared" si="42"/>
        <v/>
      </c>
      <c r="Y35" s="134" t="str">
        <f t="shared" si="43"/>
        <v/>
      </c>
      <c r="Z35" s="62"/>
      <c r="AA35" s="133" t="str">
        <f t="shared" si="44"/>
        <v/>
      </c>
      <c r="AB35" s="134" t="str">
        <f t="shared" si="45"/>
        <v/>
      </c>
      <c r="AC35" s="134" t="str">
        <f t="shared" si="46"/>
        <v/>
      </c>
      <c r="AD35" s="62"/>
      <c r="AE35" s="133" t="str">
        <f t="shared" si="47"/>
        <v/>
      </c>
      <c r="AF35" s="134" t="str">
        <f t="shared" si="48"/>
        <v/>
      </c>
      <c r="AG35" s="134" t="str">
        <f t="shared" si="49"/>
        <v/>
      </c>
      <c r="AH35" s="62"/>
      <c r="AI35" s="133" t="str">
        <f t="shared" si="50"/>
        <v/>
      </c>
      <c r="AJ35" s="134" t="str">
        <f t="shared" si="51"/>
        <v/>
      </c>
      <c r="AK35" s="134" t="str">
        <f t="shared" si="52"/>
        <v/>
      </c>
      <c r="AL35" s="62"/>
      <c r="AM35" s="133" t="str">
        <f t="shared" si="53"/>
        <v/>
      </c>
      <c r="AN35" s="134" t="str">
        <f t="shared" si="54"/>
        <v/>
      </c>
      <c r="AO35" s="134" t="str">
        <f t="shared" si="55"/>
        <v/>
      </c>
      <c r="AP35" s="135">
        <f t="shared" si="56"/>
        <v>0</v>
      </c>
      <c r="AQ35" s="137" t="str">
        <f t="shared" si="57"/>
        <v/>
      </c>
      <c r="AR35" s="137"/>
      <c r="AV35" s="45" t="s">
        <v>55</v>
      </c>
      <c r="AW35" s="175">
        <v>8159</v>
      </c>
      <c r="AX35" s="176">
        <v>10.481799240102999</v>
      </c>
      <c r="AY35" s="177">
        <v>2.5137290880901002</v>
      </c>
      <c r="AZ35" s="178">
        <v>8112</v>
      </c>
      <c r="BA35" s="176">
        <v>13.969797830375001</v>
      </c>
      <c r="BB35" s="177">
        <v>5.5982454988437</v>
      </c>
      <c r="BC35" s="179">
        <v>8148</v>
      </c>
      <c r="BD35" s="176">
        <v>28.129847815415001</v>
      </c>
      <c r="BE35" s="177">
        <v>7.1130779808405</v>
      </c>
      <c r="BF35" s="180">
        <v>8124</v>
      </c>
      <c r="BG35" s="181">
        <v>30.555637616936998</v>
      </c>
      <c r="BH35" s="182">
        <v>6.3658792432464999</v>
      </c>
      <c r="BI35" s="183">
        <v>8095</v>
      </c>
      <c r="BJ35" s="181">
        <v>26.600988264361</v>
      </c>
      <c r="BK35" s="182">
        <v>13.441998473697</v>
      </c>
      <c r="BL35" s="180">
        <v>7989</v>
      </c>
      <c r="BM35" s="181">
        <v>10.945950682188</v>
      </c>
      <c r="BN35" s="182">
        <v>1.3879083624306301</v>
      </c>
      <c r="BO35" s="180">
        <v>8135</v>
      </c>
      <c r="BP35" s="181">
        <v>121.83638598648</v>
      </c>
      <c r="BQ35" s="182">
        <v>19.914524842399999</v>
      </c>
      <c r="BR35" s="183">
        <v>8121</v>
      </c>
      <c r="BS35" s="181">
        <v>11.595123753232</v>
      </c>
      <c r="BT35" s="182">
        <v>4.9811314779445004</v>
      </c>
    </row>
    <row r="36" spans="1:72" ht="21.75" thickBot="1">
      <c r="A36" s="38"/>
      <c r="B36" s="60" ph="1"/>
      <c r="C36" s="39"/>
      <c r="D36" s="4"/>
      <c r="E36" s="133" t="str">
        <f t="shared" si="29"/>
        <v/>
      </c>
      <c r="F36" s="4"/>
      <c r="G36" s="133" t="str">
        <f t="shared" si="30"/>
        <v/>
      </c>
      <c r="H36" s="4"/>
      <c r="I36" s="133" t="str">
        <f t="shared" si="31"/>
        <v/>
      </c>
      <c r="J36" s="4"/>
      <c r="K36" s="133" t="str">
        <f t="shared" si="32"/>
        <v/>
      </c>
      <c r="L36" s="134" t="str">
        <f t="shared" si="33"/>
        <v/>
      </c>
      <c r="M36" s="134" t="str">
        <f t="shared" si="34"/>
        <v/>
      </c>
      <c r="N36" s="62"/>
      <c r="O36" s="133" t="str">
        <f t="shared" si="35"/>
        <v/>
      </c>
      <c r="P36" s="134" t="str">
        <f t="shared" si="36"/>
        <v/>
      </c>
      <c r="Q36" s="134" t="str">
        <f t="shared" si="37"/>
        <v/>
      </c>
      <c r="R36" s="62"/>
      <c r="S36" s="133" t="str">
        <f t="shared" si="38"/>
        <v/>
      </c>
      <c r="T36" s="134" t="str">
        <f t="shared" si="39"/>
        <v/>
      </c>
      <c r="U36" s="134" t="str">
        <f t="shared" si="40"/>
        <v/>
      </c>
      <c r="V36" s="62"/>
      <c r="W36" s="133" t="str">
        <f t="shared" si="41"/>
        <v/>
      </c>
      <c r="X36" s="134" t="str">
        <f t="shared" si="42"/>
        <v/>
      </c>
      <c r="Y36" s="134" t="str">
        <f t="shared" si="43"/>
        <v/>
      </c>
      <c r="Z36" s="62"/>
      <c r="AA36" s="133" t="str">
        <f t="shared" si="44"/>
        <v/>
      </c>
      <c r="AB36" s="134" t="str">
        <f t="shared" si="45"/>
        <v/>
      </c>
      <c r="AC36" s="134" t="str">
        <f t="shared" si="46"/>
        <v/>
      </c>
      <c r="AD36" s="62"/>
      <c r="AE36" s="133" t="str">
        <f t="shared" si="47"/>
        <v/>
      </c>
      <c r="AF36" s="134" t="str">
        <f t="shared" si="48"/>
        <v/>
      </c>
      <c r="AG36" s="134" t="str">
        <f t="shared" si="49"/>
        <v/>
      </c>
      <c r="AH36" s="62"/>
      <c r="AI36" s="133" t="str">
        <f t="shared" si="50"/>
        <v/>
      </c>
      <c r="AJ36" s="134" t="str">
        <f t="shared" si="51"/>
        <v/>
      </c>
      <c r="AK36" s="134" t="str">
        <f t="shared" si="52"/>
        <v/>
      </c>
      <c r="AL36" s="62"/>
      <c r="AM36" s="133" t="str">
        <f t="shared" si="53"/>
        <v/>
      </c>
      <c r="AN36" s="134" t="str">
        <f t="shared" si="54"/>
        <v/>
      </c>
      <c r="AO36" s="134" t="str">
        <f t="shared" si="55"/>
        <v/>
      </c>
      <c r="AP36" s="135">
        <f t="shared" si="56"/>
        <v>0</v>
      </c>
      <c r="AQ36" s="137" t="str">
        <f t="shared" si="57"/>
        <v/>
      </c>
      <c r="AR36" s="137"/>
      <c r="AV36" s="46" t="s">
        <v>61</v>
      </c>
      <c r="AW36" s="184">
        <v>7819</v>
      </c>
      <c r="AX36" s="185">
        <v>9.8506202839237993</v>
      </c>
      <c r="AY36" s="186">
        <v>2.3002865141157001</v>
      </c>
      <c r="AZ36" s="187">
        <v>7779</v>
      </c>
      <c r="BA36" s="185">
        <v>13.092171230235</v>
      </c>
      <c r="BB36" s="186">
        <v>5.2177441339878996</v>
      </c>
      <c r="BC36" s="188">
        <v>7802</v>
      </c>
      <c r="BD36" s="185">
        <v>30.482440399897001</v>
      </c>
      <c r="BE36" s="186">
        <v>7.3687124124194998</v>
      </c>
      <c r="BF36" s="189">
        <v>7804</v>
      </c>
      <c r="BG36" s="190">
        <v>29.248462327012</v>
      </c>
      <c r="BH36" s="191">
        <v>5.7244294785634002</v>
      </c>
      <c r="BI36" s="192">
        <v>7770</v>
      </c>
      <c r="BJ36" s="190">
        <v>20.606435006434999</v>
      </c>
      <c r="BK36" s="191">
        <v>9.2891819780484006</v>
      </c>
      <c r="BL36" s="189">
        <v>7669</v>
      </c>
      <c r="BM36" s="190">
        <v>11.3235702177598</v>
      </c>
      <c r="BN36" s="191">
        <v>1.2888964967652601</v>
      </c>
      <c r="BO36" s="189">
        <v>7803</v>
      </c>
      <c r="BP36" s="190">
        <v>112.44662309368</v>
      </c>
      <c r="BQ36" s="191">
        <v>17.545438568914999</v>
      </c>
      <c r="BR36" s="192">
        <v>7800</v>
      </c>
      <c r="BS36" s="190">
        <v>7.2264102564102997</v>
      </c>
      <c r="BT36" s="191">
        <v>2.5014461642882</v>
      </c>
    </row>
    <row r="37" spans="1:72" ht="21">
      <c r="A37" s="38"/>
      <c r="B37" s="60" ph="1"/>
      <c r="C37" s="39"/>
      <c r="D37" s="4"/>
      <c r="E37" s="133" t="str">
        <f t="shared" si="29"/>
        <v/>
      </c>
      <c r="F37" s="4"/>
      <c r="G37" s="133" t="str">
        <f t="shared" si="30"/>
        <v/>
      </c>
      <c r="H37" s="4"/>
      <c r="I37" s="133" t="str">
        <f t="shared" si="31"/>
        <v/>
      </c>
      <c r="J37" s="4"/>
      <c r="K37" s="133" t="str">
        <f t="shared" si="32"/>
        <v/>
      </c>
      <c r="L37" s="134" t="str">
        <f t="shared" si="33"/>
        <v/>
      </c>
      <c r="M37" s="134" t="str">
        <f t="shared" si="34"/>
        <v/>
      </c>
      <c r="N37" s="62"/>
      <c r="O37" s="133" t="str">
        <f t="shared" si="35"/>
        <v/>
      </c>
      <c r="P37" s="134" t="str">
        <f t="shared" si="36"/>
        <v/>
      </c>
      <c r="Q37" s="134" t="str">
        <f t="shared" si="37"/>
        <v/>
      </c>
      <c r="R37" s="62"/>
      <c r="S37" s="133" t="str">
        <f t="shared" si="38"/>
        <v/>
      </c>
      <c r="T37" s="134" t="str">
        <f t="shared" si="39"/>
        <v/>
      </c>
      <c r="U37" s="134" t="str">
        <f t="shared" si="40"/>
        <v/>
      </c>
      <c r="V37" s="62"/>
      <c r="W37" s="133" t="str">
        <f t="shared" si="41"/>
        <v/>
      </c>
      <c r="X37" s="134" t="str">
        <f t="shared" si="42"/>
        <v/>
      </c>
      <c r="Y37" s="134" t="str">
        <f t="shared" si="43"/>
        <v/>
      </c>
      <c r="Z37" s="62"/>
      <c r="AA37" s="133" t="str">
        <f t="shared" si="44"/>
        <v/>
      </c>
      <c r="AB37" s="134" t="str">
        <f t="shared" si="45"/>
        <v/>
      </c>
      <c r="AC37" s="134" t="str">
        <f t="shared" si="46"/>
        <v/>
      </c>
      <c r="AD37" s="62"/>
      <c r="AE37" s="133" t="str">
        <f t="shared" si="47"/>
        <v/>
      </c>
      <c r="AF37" s="134" t="str">
        <f t="shared" si="48"/>
        <v/>
      </c>
      <c r="AG37" s="134" t="str">
        <f t="shared" si="49"/>
        <v/>
      </c>
      <c r="AH37" s="62"/>
      <c r="AI37" s="133" t="str">
        <f t="shared" si="50"/>
        <v/>
      </c>
      <c r="AJ37" s="134" t="str">
        <f t="shared" si="51"/>
        <v/>
      </c>
      <c r="AK37" s="134" t="str">
        <f t="shared" si="52"/>
        <v/>
      </c>
      <c r="AL37" s="62"/>
      <c r="AM37" s="133" t="str">
        <f t="shared" si="53"/>
        <v/>
      </c>
      <c r="AN37" s="134" t="str">
        <f t="shared" si="54"/>
        <v/>
      </c>
      <c r="AO37" s="134" t="str">
        <f t="shared" si="55"/>
        <v/>
      </c>
      <c r="AP37" s="135">
        <f t="shared" si="56"/>
        <v>0</v>
      </c>
      <c r="AQ37" s="137" t="str">
        <f t="shared" si="57"/>
        <v/>
      </c>
      <c r="AR37" s="137"/>
      <c r="AV37" s="45" t="s">
        <v>56</v>
      </c>
      <c r="AW37" s="193">
        <v>8379</v>
      </c>
      <c r="AX37" s="194">
        <v>12.314118629908</v>
      </c>
      <c r="AY37" s="195">
        <v>2.8573392612889998</v>
      </c>
      <c r="AZ37" s="196">
        <v>8314</v>
      </c>
      <c r="BA37" s="194">
        <v>16.171157084436</v>
      </c>
      <c r="BB37" s="197">
        <v>6.1598991427162</v>
      </c>
      <c r="BC37" s="196">
        <v>8333</v>
      </c>
      <c r="BD37" s="194">
        <v>30.069722788911999</v>
      </c>
      <c r="BE37" s="197">
        <v>7.7837929646428998</v>
      </c>
      <c r="BF37" s="180">
        <v>8309</v>
      </c>
      <c r="BG37" s="181">
        <v>33.732338428209999</v>
      </c>
      <c r="BH37" s="182">
        <v>8.1083977867585997</v>
      </c>
      <c r="BI37" s="183">
        <v>8281</v>
      </c>
      <c r="BJ37" s="181">
        <v>33.802197802198002</v>
      </c>
      <c r="BK37" s="182">
        <v>16.553806281802999</v>
      </c>
      <c r="BL37" s="180">
        <v>8177</v>
      </c>
      <c r="BM37" s="181">
        <v>10.400611471199699</v>
      </c>
      <c r="BN37" s="182">
        <v>1.3204220078062601</v>
      </c>
      <c r="BO37" s="180">
        <v>8316</v>
      </c>
      <c r="BP37" s="181">
        <v>131.18061568062001</v>
      </c>
      <c r="BQ37" s="182">
        <v>20.917110746422001</v>
      </c>
      <c r="BR37" s="183">
        <v>8326</v>
      </c>
      <c r="BS37" s="181">
        <v>15.137160701417001</v>
      </c>
      <c r="BT37" s="182">
        <v>6.3977601418239001</v>
      </c>
    </row>
    <row r="38" spans="1:72" ht="21.75" thickBot="1">
      <c r="A38" s="38"/>
      <c r="B38" s="58" ph="1"/>
      <c r="C38" s="39"/>
      <c r="D38" s="4"/>
      <c r="E38" s="133" t="str">
        <f t="shared" si="29"/>
        <v/>
      </c>
      <c r="F38" s="4"/>
      <c r="G38" s="133" t="str">
        <f t="shared" si="30"/>
        <v/>
      </c>
      <c r="H38" s="4"/>
      <c r="I38" s="133" t="str">
        <f t="shared" si="31"/>
        <v/>
      </c>
      <c r="J38" s="4"/>
      <c r="K38" s="133" t="str">
        <f t="shared" si="32"/>
        <v/>
      </c>
      <c r="L38" s="134" t="str">
        <f t="shared" si="33"/>
        <v/>
      </c>
      <c r="M38" s="134" t="str">
        <f t="shared" si="34"/>
        <v/>
      </c>
      <c r="N38" s="4"/>
      <c r="O38" s="133" t="str">
        <f t="shared" si="35"/>
        <v/>
      </c>
      <c r="P38" s="134" t="str">
        <f t="shared" si="36"/>
        <v/>
      </c>
      <c r="Q38" s="134" t="str">
        <f t="shared" si="37"/>
        <v/>
      </c>
      <c r="R38" s="4"/>
      <c r="S38" s="133" t="str">
        <f t="shared" si="38"/>
        <v/>
      </c>
      <c r="T38" s="134" t="str">
        <f t="shared" si="39"/>
        <v/>
      </c>
      <c r="U38" s="134" t="str">
        <f t="shared" si="40"/>
        <v/>
      </c>
      <c r="V38" s="4"/>
      <c r="W38" s="133" t="str">
        <f t="shared" si="41"/>
        <v/>
      </c>
      <c r="X38" s="134" t="str">
        <f t="shared" si="42"/>
        <v/>
      </c>
      <c r="Y38" s="134" t="str">
        <f t="shared" si="43"/>
        <v/>
      </c>
      <c r="Z38" s="4"/>
      <c r="AA38" s="133" t="str">
        <f t="shared" si="44"/>
        <v/>
      </c>
      <c r="AB38" s="134" t="str">
        <f t="shared" si="45"/>
        <v/>
      </c>
      <c r="AC38" s="134" t="str">
        <f t="shared" si="46"/>
        <v/>
      </c>
      <c r="AD38" s="4"/>
      <c r="AE38" s="133" t="str">
        <f t="shared" si="47"/>
        <v/>
      </c>
      <c r="AF38" s="134" t="str">
        <f t="shared" si="48"/>
        <v/>
      </c>
      <c r="AG38" s="134" t="str">
        <f t="shared" si="49"/>
        <v/>
      </c>
      <c r="AH38" s="4"/>
      <c r="AI38" s="133" t="str">
        <f t="shared" si="50"/>
        <v/>
      </c>
      <c r="AJ38" s="134" t="str">
        <f t="shared" si="51"/>
        <v/>
      </c>
      <c r="AK38" s="134" t="str">
        <f t="shared" si="52"/>
        <v/>
      </c>
      <c r="AL38" s="4"/>
      <c r="AM38" s="133" t="str">
        <f t="shared" si="53"/>
        <v/>
      </c>
      <c r="AN38" s="134" t="str">
        <f t="shared" si="54"/>
        <v/>
      </c>
      <c r="AO38" s="134" t="str">
        <f t="shared" si="55"/>
        <v/>
      </c>
      <c r="AP38" s="135">
        <f t="shared" si="56"/>
        <v>0</v>
      </c>
      <c r="AQ38" s="137" t="str">
        <f t="shared" si="57"/>
        <v/>
      </c>
      <c r="AR38" s="137"/>
      <c r="AV38" s="46" t="s">
        <v>62</v>
      </c>
      <c r="AW38" s="198">
        <v>8180</v>
      </c>
      <c r="AX38" s="199">
        <v>11.568215158924</v>
      </c>
      <c r="AY38" s="200">
        <v>2.6656384889505</v>
      </c>
      <c r="AZ38" s="201">
        <v>8133</v>
      </c>
      <c r="BA38" s="199">
        <v>15.111398008115</v>
      </c>
      <c r="BB38" s="202">
        <v>5.5588683550402997</v>
      </c>
      <c r="BC38" s="201">
        <v>8154</v>
      </c>
      <c r="BD38" s="199">
        <v>33.092592592593</v>
      </c>
      <c r="BE38" s="202">
        <v>7.8591417931968</v>
      </c>
      <c r="BF38" s="189">
        <v>8132</v>
      </c>
      <c r="BG38" s="190">
        <v>31.888465322184</v>
      </c>
      <c r="BH38" s="191">
        <v>7.2429749428179004</v>
      </c>
      <c r="BI38" s="192">
        <v>8096</v>
      </c>
      <c r="BJ38" s="190">
        <v>25.018774703557</v>
      </c>
      <c r="BK38" s="191">
        <v>11.700055939457</v>
      </c>
      <c r="BL38" s="189">
        <v>7981</v>
      </c>
      <c r="BM38" s="190">
        <v>10.775266257361199</v>
      </c>
      <c r="BN38" s="191">
        <v>1.25598504808094</v>
      </c>
      <c r="BO38" s="189">
        <v>8137</v>
      </c>
      <c r="BP38" s="190">
        <v>121.71008971365001</v>
      </c>
      <c r="BQ38" s="191">
        <v>18.971985186887</v>
      </c>
      <c r="BR38" s="192">
        <v>8136</v>
      </c>
      <c r="BS38" s="190">
        <v>9.1658062930187008</v>
      </c>
      <c r="BT38" s="191">
        <v>3.3109181718728999</v>
      </c>
    </row>
    <row r="39" spans="1:72" ht="21">
      <c r="A39" s="38"/>
      <c r="B39" s="58" ph="1"/>
      <c r="C39" s="39"/>
      <c r="D39" s="4"/>
      <c r="E39" s="133" t="str">
        <f t="shared" si="29"/>
        <v/>
      </c>
      <c r="F39" s="4"/>
      <c r="G39" s="133" t="str">
        <f t="shared" si="30"/>
        <v/>
      </c>
      <c r="H39" s="4"/>
      <c r="I39" s="133" t="str">
        <f t="shared" si="31"/>
        <v/>
      </c>
      <c r="J39" s="4"/>
      <c r="K39" s="133" t="str">
        <f t="shared" si="32"/>
        <v/>
      </c>
      <c r="L39" s="134" t="str">
        <f t="shared" si="33"/>
        <v/>
      </c>
      <c r="M39" s="134" t="str">
        <f t="shared" si="34"/>
        <v/>
      </c>
      <c r="N39" s="4"/>
      <c r="O39" s="133" t="str">
        <f t="shared" si="35"/>
        <v/>
      </c>
      <c r="P39" s="134" t="str">
        <f t="shared" si="36"/>
        <v/>
      </c>
      <c r="Q39" s="134" t="str">
        <f t="shared" si="37"/>
        <v/>
      </c>
      <c r="R39" s="4"/>
      <c r="S39" s="133" t="str">
        <f t="shared" si="38"/>
        <v/>
      </c>
      <c r="T39" s="134" t="str">
        <f t="shared" si="39"/>
        <v/>
      </c>
      <c r="U39" s="134" t="str">
        <f t="shared" si="40"/>
        <v/>
      </c>
      <c r="V39" s="4"/>
      <c r="W39" s="133" t="str">
        <f t="shared" si="41"/>
        <v/>
      </c>
      <c r="X39" s="134" t="str">
        <f t="shared" si="42"/>
        <v/>
      </c>
      <c r="Y39" s="134" t="str">
        <f t="shared" si="43"/>
        <v/>
      </c>
      <c r="Z39" s="4"/>
      <c r="AA39" s="133" t="str">
        <f t="shared" si="44"/>
        <v/>
      </c>
      <c r="AB39" s="134" t="str">
        <f t="shared" si="45"/>
        <v/>
      </c>
      <c r="AC39" s="134" t="str">
        <f t="shared" si="46"/>
        <v/>
      </c>
      <c r="AD39" s="4"/>
      <c r="AE39" s="133" t="str">
        <f t="shared" si="47"/>
        <v/>
      </c>
      <c r="AF39" s="134" t="str">
        <f t="shared" si="48"/>
        <v/>
      </c>
      <c r="AG39" s="134" t="str">
        <f t="shared" si="49"/>
        <v/>
      </c>
      <c r="AH39" s="4"/>
      <c r="AI39" s="133" t="str">
        <f t="shared" si="50"/>
        <v/>
      </c>
      <c r="AJ39" s="134" t="str">
        <f t="shared" si="51"/>
        <v/>
      </c>
      <c r="AK39" s="134" t="str">
        <f t="shared" si="52"/>
        <v/>
      </c>
      <c r="AL39" s="4"/>
      <c r="AM39" s="133" t="str">
        <f t="shared" si="53"/>
        <v/>
      </c>
      <c r="AN39" s="134" t="str">
        <f t="shared" si="54"/>
        <v/>
      </c>
      <c r="AO39" s="134" t="str">
        <f t="shared" si="55"/>
        <v/>
      </c>
      <c r="AP39" s="135">
        <f t="shared" si="56"/>
        <v>0</v>
      </c>
      <c r="AQ39" s="137" t="str">
        <f t="shared" si="57"/>
        <v/>
      </c>
      <c r="AR39" s="137"/>
      <c r="AV39" s="45" t="s">
        <v>57</v>
      </c>
      <c r="AW39" s="193">
        <v>9110</v>
      </c>
      <c r="AX39" s="194">
        <v>14.031942919867999</v>
      </c>
      <c r="AY39" s="195">
        <v>3.2627079907499001</v>
      </c>
      <c r="AZ39" s="196">
        <v>8973</v>
      </c>
      <c r="BA39" s="194">
        <v>17.944500167167998</v>
      </c>
      <c r="BB39" s="197">
        <v>6.0882238079302997</v>
      </c>
      <c r="BC39" s="196">
        <v>9084</v>
      </c>
      <c r="BD39" s="194">
        <v>31.988771466313999</v>
      </c>
      <c r="BE39" s="197">
        <v>7.9312862530782997</v>
      </c>
      <c r="BF39" s="180">
        <v>9067</v>
      </c>
      <c r="BG39" s="181">
        <v>37.559060328664003</v>
      </c>
      <c r="BH39" s="182">
        <v>7.8135192788004</v>
      </c>
      <c r="BI39" s="183">
        <v>8978</v>
      </c>
      <c r="BJ39" s="181">
        <v>39.221096012475002</v>
      </c>
      <c r="BK39" s="182">
        <v>18.620121821891001</v>
      </c>
      <c r="BL39" s="180">
        <v>8890</v>
      </c>
      <c r="BM39" s="181">
        <v>9.9769471316085507</v>
      </c>
      <c r="BN39" s="182">
        <v>1.20064852657576</v>
      </c>
      <c r="BO39" s="180">
        <v>9062</v>
      </c>
      <c r="BP39" s="181">
        <v>138.85312293091999</v>
      </c>
      <c r="BQ39" s="182">
        <v>21.982509292161001</v>
      </c>
      <c r="BR39" s="183">
        <v>9064</v>
      </c>
      <c r="BS39" s="181">
        <v>18.464254192409999</v>
      </c>
      <c r="BT39" s="182">
        <v>7.4785390724163001</v>
      </c>
    </row>
    <row r="40" spans="1:72" ht="21.75" thickBot="1">
      <c r="A40" s="38"/>
      <c r="B40" s="60" ph="1"/>
      <c r="C40" s="39"/>
      <c r="D40" s="4"/>
      <c r="E40" s="133" t="str">
        <f t="shared" si="29"/>
        <v/>
      </c>
      <c r="F40" s="4"/>
      <c r="G40" s="133" t="str">
        <f t="shared" si="30"/>
        <v/>
      </c>
      <c r="H40" s="4"/>
      <c r="I40" s="133" t="str">
        <f t="shared" si="31"/>
        <v/>
      </c>
      <c r="J40" s="4"/>
      <c r="K40" s="133" t="str">
        <f t="shared" si="32"/>
        <v/>
      </c>
      <c r="L40" s="134" t="str">
        <f t="shared" si="33"/>
        <v/>
      </c>
      <c r="M40" s="134" t="str">
        <f t="shared" si="34"/>
        <v/>
      </c>
      <c r="N40" s="4"/>
      <c r="O40" s="133" t="str">
        <f t="shared" si="35"/>
        <v/>
      </c>
      <c r="P40" s="134" t="str">
        <f t="shared" si="36"/>
        <v/>
      </c>
      <c r="Q40" s="134" t="str">
        <f t="shared" si="37"/>
        <v/>
      </c>
      <c r="R40" s="4"/>
      <c r="S40" s="133" t="str">
        <f t="shared" si="38"/>
        <v/>
      </c>
      <c r="T40" s="134" t="str">
        <f t="shared" si="39"/>
        <v/>
      </c>
      <c r="U40" s="134" t="str">
        <f t="shared" si="40"/>
        <v/>
      </c>
      <c r="V40" s="4"/>
      <c r="W40" s="133" t="str">
        <f t="shared" si="41"/>
        <v/>
      </c>
      <c r="X40" s="134" t="str">
        <f t="shared" si="42"/>
        <v/>
      </c>
      <c r="Y40" s="134" t="str">
        <f t="shared" si="43"/>
        <v/>
      </c>
      <c r="Z40" s="4"/>
      <c r="AA40" s="133" t="str">
        <f t="shared" si="44"/>
        <v/>
      </c>
      <c r="AB40" s="134" t="str">
        <f t="shared" si="45"/>
        <v/>
      </c>
      <c r="AC40" s="134" t="str">
        <f t="shared" si="46"/>
        <v/>
      </c>
      <c r="AD40" s="4"/>
      <c r="AE40" s="133" t="str">
        <f t="shared" si="47"/>
        <v/>
      </c>
      <c r="AF40" s="134" t="str">
        <f t="shared" si="48"/>
        <v/>
      </c>
      <c r="AG40" s="134" t="str">
        <f t="shared" si="49"/>
        <v/>
      </c>
      <c r="AH40" s="4"/>
      <c r="AI40" s="133" t="str">
        <f t="shared" si="50"/>
        <v/>
      </c>
      <c r="AJ40" s="134" t="str">
        <f t="shared" si="51"/>
        <v/>
      </c>
      <c r="AK40" s="134" t="str">
        <f t="shared" si="52"/>
        <v/>
      </c>
      <c r="AL40" s="4"/>
      <c r="AM40" s="133" t="str">
        <f t="shared" si="53"/>
        <v/>
      </c>
      <c r="AN40" s="134" t="str">
        <f t="shared" si="54"/>
        <v/>
      </c>
      <c r="AO40" s="134" t="str">
        <f t="shared" si="55"/>
        <v/>
      </c>
      <c r="AP40" s="135">
        <f t="shared" si="56"/>
        <v>0</v>
      </c>
      <c r="AQ40" s="137" t="str">
        <f t="shared" si="57"/>
        <v/>
      </c>
      <c r="AR40" s="137"/>
      <c r="AV40" s="46" t="s">
        <v>63</v>
      </c>
      <c r="AW40" s="198">
        <v>8409</v>
      </c>
      <c r="AX40" s="199">
        <v>13.442145320490001</v>
      </c>
      <c r="AY40" s="200">
        <v>3.1532024954722</v>
      </c>
      <c r="AZ40" s="201">
        <v>8309</v>
      </c>
      <c r="BA40" s="199">
        <v>17.082320375496</v>
      </c>
      <c r="BB40" s="202">
        <v>5.4921672774822996</v>
      </c>
      <c r="BC40" s="201">
        <v>8399</v>
      </c>
      <c r="BD40" s="199">
        <v>35.621621621621998</v>
      </c>
      <c r="BE40" s="202">
        <v>8.1272294906859006</v>
      </c>
      <c r="BF40" s="189">
        <v>8381</v>
      </c>
      <c r="BG40" s="190">
        <v>35.811001073858002</v>
      </c>
      <c r="BH40" s="191">
        <v>6.9964074117194004</v>
      </c>
      <c r="BI40" s="192">
        <v>8277</v>
      </c>
      <c r="BJ40" s="190">
        <v>29.935000604083999</v>
      </c>
      <c r="BK40" s="191">
        <v>13.530076007978</v>
      </c>
      <c r="BL40" s="189">
        <v>8222</v>
      </c>
      <c r="BM40" s="190">
        <v>10.278248601313599</v>
      </c>
      <c r="BN40" s="191">
        <v>1.0503819417510201</v>
      </c>
      <c r="BO40" s="189">
        <v>8393</v>
      </c>
      <c r="BP40" s="190">
        <v>130.49541284404</v>
      </c>
      <c r="BQ40" s="191">
        <v>20.394196944072998</v>
      </c>
      <c r="BR40" s="192">
        <v>8372</v>
      </c>
      <c r="BS40" s="190">
        <v>11.300167224080001</v>
      </c>
      <c r="BT40" s="191">
        <v>4.1031771310892999</v>
      </c>
    </row>
    <row r="41" spans="1:72" ht="21">
      <c r="A41" s="38"/>
      <c r="B41" s="58" ph="1"/>
      <c r="C41" s="39"/>
      <c r="D41" s="4"/>
      <c r="E41" s="133" t="str">
        <f t="shared" si="29"/>
        <v/>
      </c>
      <c r="F41" s="4"/>
      <c r="G41" s="133" t="str">
        <f t="shared" si="30"/>
        <v/>
      </c>
      <c r="H41" s="4"/>
      <c r="I41" s="133" t="str">
        <f t="shared" si="31"/>
        <v/>
      </c>
      <c r="J41" s="4"/>
      <c r="K41" s="133" t="str">
        <f t="shared" si="32"/>
        <v/>
      </c>
      <c r="L41" s="134" t="str">
        <f t="shared" si="33"/>
        <v/>
      </c>
      <c r="M41" s="134" t="str">
        <f t="shared" si="34"/>
        <v/>
      </c>
      <c r="N41" s="4"/>
      <c r="O41" s="133" t="str">
        <f t="shared" si="35"/>
        <v/>
      </c>
      <c r="P41" s="134" t="str">
        <f t="shared" si="36"/>
        <v/>
      </c>
      <c r="Q41" s="134" t="str">
        <f t="shared" si="37"/>
        <v/>
      </c>
      <c r="R41" s="4"/>
      <c r="S41" s="133" t="str">
        <f t="shared" si="38"/>
        <v/>
      </c>
      <c r="T41" s="134" t="str">
        <f t="shared" si="39"/>
        <v/>
      </c>
      <c r="U41" s="134" t="str">
        <f t="shared" si="40"/>
        <v/>
      </c>
      <c r="V41" s="4"/>
      <c r="W41" s="133" t="str">
        <f t="shared" si="41"/>
        <v/>
      </c>
      <c r="X41" s="134" t="str">
        <f t="shared" si="42"/>
        <v/>
      </c>
      <c r="Y41" s="134" t="str">
        <f t="shared" si="43"/>
        <v/>
      </c>
      <c r="Z41" s="4"/>
      <c r="AA41" s="133" t="str">
        <f t="shared" si="44"/>
        <v/>
      </c>
      <c r="AB41" s="134" t="str">
        <f t="shared" si="45"/>
        <v/>
      </c>
      <c r="AC41" s="134" t="str">
        <f t="shared" si="46"/>
        <v/>
      </c>
      <c r="AD41" s="4"/>
      <c r="AE41" s="133" t="str">
        <f t="shared" si="47"/>
        <v/>
      </c>
      <c r="AF41" s="134" t="str">
        <f t="shared" si="48"/>
        <v/>
      </c>
      <c r="AG41" s="134" t="str">
        <f t="shared" si="49"/>
        <v/>
      </c>
      <c r="AH41" s="4"/>
      <c r="AI41" s="133" t="str">
        <f t="shared" si="50"/>
        <v/>
      </c>
      <c r="AJ41" s="134" t="str">
        <f t="shared" si="51"/>
        <v/>
      </c>
      <c r="AK41" s="134" t="str">
        <f t="shared" si="52"/>
        <v/>
      </c>
      <c r="AL41" s="4"/>
      <c r="AM41" s="133" t="str">
        <f t="shared" si="53"/>
        <v/>
      </c>
      <c r="AN41" s="134" t="str">
        <f t="shared" si="54"/>
        <v/>
      </c>
      <c r="AO41" s="134" t="str">
        <f t="shared" si="55"/>
        <v/>
      </c>
      <c r="AP41" s="135">
        <f t="shared" si="56"/>
        <v>0</v>
      </c>
      <c r="AQ41" s="137" t="str">
        <f t="shared" si="57"/>
        <v/>
      </c>
      <c r="AR41" s="137"/>
      <c r="AV41" s="45" t="s">
        <v>58</v>
      </c>
      <c r="AW41" s="193">
        <v>8907</v>
      </c>
      <c r="AX41" s="194">
        <v>16.110250364881999</v>
      </c>
      <c r="AY41" s="195">
        <v>3.8349002796867002</v>
      </c>
      <c r="AZ41" s="196">
        <v>8805</v>
      </c>
      <c r="BA41" s="194">
        <v>19.371152754116999</v>
      </c>
      <c r="BB41" s="197">
        <v>6.0524463909071997</v>
      </c>
      <c r="BC41" s="196">
        <v>8890</v>
      </c>
      <c r="BD41" s="194">
        <v>33.631946006748997</v>
      </c>
      <c r="BE41" s="197">
        <v>8.4032932016784994</v>
      </c>
      <c r="BF41" s="180">
        <v>8862</v>
      </c>
      <c r="BG41" s="181">
        <v>41.224328593997001</v>
      </c>
      <c r="BH41" s="182">
        <v>8.0623629745537002</v>
      </c>
      <c r="BI41" s="183">
        <v>8779</v>
      </c>
      <c r="BJ41" s="181">
        <v>44.938945210161002</v>
      </c>
      <c r="BK41" s="182">
        <v>20.539253480643001</v>
      </c>
      <c r="BL41" s="180">
        <v>8689</v>
      </c>
      <c r="BM41" s="181">
        <v>9.6175509264587795</v>
      </c>
      <c r="BN41" s="182">
        <v>1.24274105400733</v>
      </c>
      <c r="BO41" s="180">
        <v>8864</v>
      </c>
      <c r="BP41" s="181">
        <v>147.4455099278</v>
      </c>
      <c r="BQ41" s="182">
        <v>23.774898897564999</v>
      </c>
      <c r="BR41" s="183">
        <v>8847</v>
      </c>
      <c r="BS41" s="181">
        <v>21.319317282695</v>
      </c>
      <c r="BT41" s="182">
        <v>8.6033826053312996</v>
      </c>
    </row>
    <row r="42" spans="1:72" ht="21.75" thickBot="1">
      <c r="A42" s="38"/>
      <c r="B42" s="60" ph="1"/>
      <c r="C42" s="39"/>
      <c r="D42" s="4"/>
      <c r="E42" s="133" t="str">
        <f t="shared" si="29"/>
        <v/>
      </c>
      <c r="F42" s="4"/>
      <c r="G42" s="133" t="str">
        <f t="shared" si="30"/>
        <v/>
      </c>
      <c r="H42" s="4"/>
      <c r="I42" s="133" t="str">
        <f t="shared" si="31"/>
        <v/>
      </c>
      <c r="J42" s="4"/>
      <c r="K42" s="133" t="str">
        <f t="shared" si="32"/>
        <v/>
      </c>
      <c r="L42" s="134" t="str">
        <f t="shared" si="33"/>
        <v/>
      </c>
      <c r="M42" s="134" t="str">
        <f t="shared" si="34"/>
        <v/>
      </c>
      <c r="N42" s="4"/>
      <c r="O42" s="133" t="str">
        <f t="shared" si="35"/>
        <v/>
      </c>
      <c r="P42" s="134" t="str">
        <f t="shared" si="36"/>
        <v/>
      </c>
      <c r="Q42" s="134" t="str">
        <f t="shared" si="37"/>
        <v/>
      </c>
      <c r="R42" s="4"/>
      <c r="S42" s="133" t="str">
        <f t="shared" si="38"/>
        <v/>
      </c>
      <c r="T42" s="134" t="str">
        <f t="shared" si="39"/>
        <v/>
      </c>
      <c r="U42" s="134" t="str">
        <f t="shared" si="40"/>
        <v/>
      </c>
      <c r="V42" s="4"/>
      <c r="W42" s="133" t="str">
        <f t="shared" si="41"/>
        <v/>
      </c>
      <c r="X42" s="134" t="str">
        <f t="shared" si="42"/>
        <v/>
      </c>
      <c r="Y42" s="134" t="str">
        <f t="shared" si="43"/>
        <v/>
      </c>
      <c r="Z42" s="4"/>
      <c r="AA42" s="133" t="str">
        <f t="shared" si="44"/>
        <v/>
      </c>
      <c r="AB42" s="134" t="str">
        <f t="shared" si="45"/>
        <v/>
      </c>
      <c r="AC42" s="134" t="str">
        <f t="shared" si="46"/>
        <v/>
      </c>
      <c r="AD42" s="4"/>
      <c r="AE42" s="133" t="str">
        <f t="shared" si="47"/>
        <v/>
      </c>
      <c r="AF42" s="134" t="str">
        <f t="shared" si="48"/>
        <v/>
      </c>
      <c r="AG42" s="134" t="str">
        <f t="shared" si="49"/>
        <v/>
      </c>
      <c r="AH42" s="4"/>
      <c r="AI42" s="133" t="str">
        <f t="shared" si="50"/>
        <v/>
      </c>
      <c r="AJ42" s="134" t="str">
        <f t="shared" si="51"/>
        <v/>
      </c>
      <c r="AK42" s="134" t="str">
        <f t="shared" si="52"/>
        <v/>
      </c>
      <c r="AL42" s="4"/>
      <c r="AM42" s="133" t="str">
        <f t="shared" si="53"/>
        <v/>
      </c>
      <c r="AN42" s="134" t="str">
        <f t="shared" si="54"/>
        <v/>
      </c>
      <c r="AO42" s="134" t="str">
        <f t="shared" si="55"/>
        <v/>
      </c>
      <c r="AP42" s="135">
        <f t="shared" si="56"/>
        <v>0</v>
      </c>
      <c r="AQ42" s="137" t="str">
        <f t="shared" si="57"/>
        <v/>
      </c>
      <c r="AR42" s="137"/>
      <c r="AV42" s="46" t="s">
        <v>64</v>
      </c>
      <c r="AW42" s="198">
        <v>8416</v>
      </c>
      <c r="AX42" s="199">
        <v>15.929657794677</v>
      </c>
      <c r="AY42" s="200">
        <v>3.8743846603134999</v>
      </c>
      <c r="AZ42" s="201">
        <v>8342</v>
      </c>
      <c r="BA42" s="199">
        <v>18.224526492448</v>
      </c>
      <c r="BB42" s="202">
        <v>5.5618769950356004</v>
      </c>
      <c r="BC42" s="201">
        <v>8407</v>
      </c>
      <c r="BD42" s="199">
        <v>37.963363863447</v>
      </c>
      <c r="BE42" s="202">
        <v>8.9833345322512006</v>
      </c>
      <c r="BF42" s="189">
        <v>8382</v>
      </c>
      <c r="BG42" s="190">
        <v>39.113934621809001</v>
      </c>
      <c r="BH42" s="191">
        <v>6.9381520591210997</v>
      </c>
      <c r="BI42" s="192">
        <v>8307</v>
      </c>
      <c r="BJ42" s="190">
        <v>34.809437823522003</v>
      </c>
      <c r="BK42" s="191">
        <v>15.097975795210999</v>
      </c>
      <c r="BL42" s="189">
        <v>8199</v>
      </c>
      <c r="BM42" s="190">
        <v>9.8791511159897603</v>
      </c>
      <c r="BN42" s="191">
        <v>1.0675451093963999</v>
      </c>
      <c r="BO42" s="189">
        <v>8374</v>
      </c>
      <c r="BP42" s="190">
        <v>139.24886553618001</v>
      </c>
      <c r="BQ42" s="191">
        <v>21.919647851366999</v>
      </c>
      <c r="BR42" s="192">
        <v>8363</v>
      </c>
      <c r="BS42" s="190">
        <v>13.333373191438</v>
      </c>
      <c r="BT42" s="191">
        <v>4.9303029858176002</v>
      </c>
    </row>
    <row r="43" spans="1:72" ht="21">
      <c r="A43" s="38"/>
      <c r="B43" s="59" ph="1"/>
      <c r="C43" s="39"/>
      <c r="D43" s="4"/>
      <c r="E43" s="133" t="str">
        <f t="shared" si="29"/>
        <v/>
      </c>
      <c r="F43" s="4"/>
      <c r="G43" s="133" t="str">
        <f t="shared" si="30"/>
        <v/>
      </c>
      <c r="H43" s="4"/>
      <c r="I43" s="133" t="str">
        <f t="shared" si="31"/>
        <v/>
      </c>
      <c r="J43" s="4"/>
      <c r="K43" s="133" t="str">
        <f t="shared" si="32"/>
        <v/>
      </c>
      <c r="L43" s="134" t="str">
        <f t="shared" si="33"/>
        <v/>
      </c>
      <c r="M43" s="134" t="str">
        <f t="shared" si="34"/>
        <v/>
      </c>
      <c r="N43" s="4"/>
      <c r="O43" s="133" t="str">
        <f t="shared" si="35"/>
        <v/>
      </c>
      <c r="P43" s="134" t="str">
        <f t="shared" si="36"/>
        <v/>
      </c>
      <c r="Q43" s="134" t="str">
        <f t="shared" si="37"/>
        <v/>
      </c>
      <c r="R43" s="4"/>
      <c r="S43" s="133" t="str">
        <f t="shared" si="38"/>
        <v/>
      </c>
      <c r="T43" s="134" t="str">
        <f t="shared" si="39"/>
        <v/>
      </c>
      <c r="U43" s="134" t="str">
        <f t="shared" si="40"/>
        <v/>
      </c>
      <c r="V43" s="4"/>
      <c r="W43" s="133" t="str">
        <f t="shared" si="41"/>
        <v/>
      </c>
      <c r="X43" s="134" t="str">
        <f t="shared" si="42"/>
        <v/>
      </c>
      <c r="Y43" s="134" t="str">
        <f t="shared" si="43"/>
        <v/>
      </c>
      <c r="Z43" s="4"/>
      <c r="AA43" s="133" t="str">
        <f t="shared" si="44"/>
        <v/>
      </c>
      <c r="AB43" s="134" t="str">
        <f t="shared" si="45"/>
        <v/>
      </c>
      <c r="AC43" s="134" t="str">
        <f t="shared" si="46"/>
        <v/>
      </c>
      <c r="AD43" s="4"/>
      <c r="AE43" s="133" t="str">
        <f t="shared" si="47"/>
        <v/>
      </c>
      <c r="AF43" s="134" t="str">
        <f t="shared" si="48"/>
        <v/>
      </c>
      <c r="AG43" s="134" t="str">
        <f t="shared" si="49"/>
        <v/>
      </c>
      <c r="AH43" s="4"/>
      <c r="AI43" s="133" t="str">
        <f t="shared" si="50"/>
        <v/>
      </c>
      <c r="AJ43" s="134" t="str">
        <f t="shared" si="51"/>
        <v/>
      </c>
      <c r="AK43" s="134" t="str">
        <f t="shared" si="52"/>
        <v/>
      </c>
      <c r="AL43" s="4"/>
      <c r="AM43" s="133" t="str">
        <f t="shared" si="53"/>
        <v/>
      </c>
      <c r="AN43" s="134" t="str">
        <f t="shared" si="54"/>
        <v/>
      </c>
      <c r="AO43" s="134" t="str">
        <f t="shared" si="55"/>
        <v/>
      </c>
      <c r="AP43" s="135">
        <f t="shared" si="56"/>
        <v>0</v>
      </c>
      <c r="AQ43" s="137" t="str">
        <f t="shared" si="57"/>
        <v/>
      </c>
      <c r="AR43" s="137"/>
      <c r="AV43" s="45" t="s">
        <v>59</v>
      </c>
      <c r="AW43" s="193">
        <v>9021</v>
      </c>
      <c r="AX43" s="194">
        <v>19.224143664782002</v>
      </c>
      <c r="AY43" s="195">
        <v>4.9804137610932004</v>
      </c>
      <c r="AZ43" s="196">
        <v>8924</v>
      </c>
      <c r="BA43" s="194">
        <v>21.170663379650001</v>
      </c>
      <c r="BB43" s="197">
        <v>6.0480822088955</v>
      </c>
      <c r="BC43" s="196">
        <v>9151</v>
      </c>
      <c r="BD43" s="194">
        <v>36.855982952683</v>
      </c>
      <c r="BE43" s="197">
        <v>8.9002339868139</v>
      </c>
      <c r="BF43" s="180">
        <v>8956</v>
      </c>
      <c r="BG43" s="181">
        <v>44.568445734702998</v>
      </c>
      <c r="BH43" s="182">
        <v>7.8911710077284001</v>
      </c>
      <c r="BI43" s="183">
        <v>8829</v>
      </c>
      <c r="BJ43" s="181">
        <v>52.319855023218999</v>
      </c>
      <c r="BK43" s="182">
        <v>22.641676813618002</v>
      </c>
      <c r="BL43" s="180">
        <v>8810</v>
      </c>
      <c r="BM43" s="181">
        <v>9.1576992054483295</v>
      </c>
      <c r="BN43" s="182">
        <v>1.10352106059285</v>
      </c>
      <c r="BO43" s="180">
        <v>8958</v>
      </c>
      <c r="BP43" s="181">
        <v>159.48794373743999</v>
      </c>
      <c r="BQ43" s="182">
        <v>25.791150692626001</v>
      </c>
      <c r="BR43" s="183">
        <v>8974</v>
      </c>
      <c r="BS43" s="181">
        <v>24.937040338755999</v>
      </c>
      <c r="BT43" s="182">
        <v>9.8379912795394002</v>
      </c>
    </row>
    <row r="44" spans="1:72" ht="21.75" thickBot="1">
      <c r="A44" s="38"/>
      <c r="B44" s="60" ph="1"/>
      <c r="C44" s="39"/>
      <c r="D44" s="4"/>
      <c r="E44" s="133" t="str">
        <f t="shared" si="29"/>
        <v/>
      </c>
      <c r="F44" s="4"/>
      <c r="G44" s="133" t="str">
        <f t="shared" si="30"/>
        <v/>
      </c>
      <c r="H44" s="4"/>
      <c r="I44" s="133" t="str">
        <f t="shared" si="31"/>
        <v/>
      </c>
      <c r="J44" s="4"/>
      <c r="K44" s="133" t="str">
        <f t="shared" si="32"/>
        <v/>
      </c>
      <c r="L44" s="134" t="str">
        <f t="shared" si="33"/>
        <v/>
      </c>
      <c r="M44" s="134" t="str">
        <f t="shared" si="34"/>
        <v/>
      </c>
      <c r="N44" s="4"/>
      <c r="O44" s="133" t="str">
        <f t="shared" si="35"/>
        <v/>
      </c>
      <c r="P44" s="134" t="str">
        <f t="shared" si="36"/>
        <v/>
      </c>
      <c r="Q44" s="134" t="str">
        <f t="shared" si="37"/>
        <v/>
      </c>
      <c r="R44" s="4"/>
      <c r="S44" s="133" t="str">
        <f t="shared" si="38"/>
        <v/>
      </c>
      <c r="T44" s="134" t="str">
        <f t="shared" si="39"/>
        <v/>
      </c>
      <c r="U44" s="134" t="str">
        <f t="shared" si="40"/>
        <v/>
      </c>
      <c r="V44" s="4"/>
      <c r="W44" s="133" t="str">
        <f t="shared" si="41"/>
        <v/>
      </c>
      <c r="X44" s="134" t="str">
        <f t="shared" si="42"/>
        <v/>
      </c>
      <c r="Y44" s="134" t="str">
        <f t="shared" si="43"/>
        <v/>
      </c>
      <c r="Z44" s="4"/>
      <c r="AA44" s="133" t="str">
        <f t="shared" si="44"/>
        <v/>
      </c>
      <c r="AB44" s="134" t="str">
        <f t="shared" si="45"/>
        <v/>
      </c>
      <c r="AC44" s="134" t="str">
        <f t="shared" si="46"/>
        <v/>
      </c>
      <c r="AD44" s="4"/>
      <c r="AE44" s="133" t="str">
        <f t="shared" si="47"/>
        <v/>
      </c>
      <c r="AF44" s="134" t="str">
        <f t="shared" si="48"/>
        <v/>
      </c>
      <c r="AG44" s="134" t="str">
        <f t="shared" si="49"/>
        <v/>
      </c>
      <c r="AH44" s="4"/>
      <c r="AI44" s="133" t="str">
        <f t="shared" si="50"/>
        <v/>
      </c>
      <c r="AJ44" s="134" t="str">
        <f t="shared" si="51"/>
        <v/>
      </c>
      <c r="AK44" s="134" t="str">
        <f t="shared" si="52"/>
        <v/>
      </c>
      <c r="AL44" s="4"/>
      <c r="AM44" s="133" t="str">
        <f t="shared" si="53"/>
        <v/>
      </c>
      <c r="AN44" s="134" t="str">
        <f t="shared" si="54"/>
        <v/>
      </c>
      <c r="AO44" s="134" t="str">
        <f t="shared" si="55"/>
        <v/>
      </c>
      <c r="AP44" s="135">
        <f t="shared" si="56"/>
        <v>0</v>
      </c>
      <c r="AQ44" s="137" t="str">
        <f t="shared" si="57"/>
        <v/>
      </c>
      <c r="AR44" s="137"/>
      <c r="AV44" s="46" t="s">
        <v>65</v>
      </c>
      <c r="AW44" s="198">
        <v>8613</v>
      </c>
      <c r="AX44" s="199">
        <v>18.870196215023999</v>
      </c>
      <c r="AY44" s="200">
        <v>4.4325056446523003</v>
      </c>
      <c r="AZ44" s="201">
        <v>8547</v>
      </c>
      <c r="BA44" s="199">
        <v>19.219960219960001</v>
      </c>
      <c r="BB44" s="202">
        <v>5.3898830737859997</v>
      </c>
      <c r="BC44" s="201">
        <v>8595</v>
      </c>
      <c r="BD44" s="199">
        <v>40.812914485165997</v>
      </c>
      <c r="BE44" s="202">
        <v>9.2334245156531001</v>
      </c>
      <c r="BF44" s="189">
        <v>8569</v>
      </c>
      <c r="BG44" s="190">
        <v>41.529816781420998</v>
      </c>
      <c r="BH44" s="191">
        <v>6.9346912708485</v>
      </c>
      <c r="BI44" s="192">
        <v>8417</v>
      </c>
      <c r="BJ44" s="190">
        <v>38.850184151123003</v>
      </c>
      <c r="BK44" s="191">
        <v>16.618139405402001</v>
      </c>
      <c r="BL44" s="189">
        <v>8413</v>
      </c>
      <c r="BM44" s="190">
        <v>9.5212884821110197</v>
      </c>
      <c r="BN44" s="191">
        <v>0.98671978470584998</v>
      </c>
      <c r="BO44" s="189">
        <v>8856</v>
      </c>
      <c r="BP44" s="190">
        <v>148.15006775067999</v>
      </c>
      <c r="BQ44" s="191">
        <v>23.410513113107999</v>
      </c>
      <c r="BR44" s="192">
        <v>8556</v>
      </c>
      <c r="BS44" s="190">
        <v>14.92613370734</v>
      </c>
      <c r="BT44" s="191">
        <v>5.5274176237852002</v>
      </c>
    </row>
    <row r="45" spans="1:72" ht="21">
      <c r="A45" s="38"/>
      <c r="B45" s="59" ph="1"/>
      <c r="C45" s="39"/>
      <c r="D45" s="4"/>
      <c r="E45" s="133" t="str">
        <f t="shared" si="29"/>
        <v/>
      </c>
      <c r="F45" s="4"/>
      <c r="G45" s="133" t="str">
        <f t="shared" si="30"/>
        <v/>
      </c>
      <c r="H45" s="4"/>
      <c r="I45" s="133" t="str">
        <f t="shared" si="31"/>
        <v/>
      </c>
      <c r="J45" s="4"/>
      <c r="K45" s="133" t="str">
        <f t="shared" si="32"/>
        <v/>
      </c>
      <c r="L45" s="134" t="str">
        <f t="shared" si="33"/>
        <v/>
      </c>
      <c r="M45" s="134" t="str">
        <f t="shared" si="34"/>
        <v/>
      </c>
      <c r="N45" s="4"/>
      <c r="O45" s="133" t="str">
        <f t="shared" si="35"/>
        <v/>
      </c>
      <c r="P45" s="134" t="str">
        <f t="shared" si="36"/>
        <v/>
      </c>
      <c r="Q45" s="134" t="str">
        <f t="shared" si="37"/>
        <v/>
      </c>
      <c r="R45" s="4"/>
      <c r="S45" s="133" t="str">
        <f t="shared" si="38"/>
        <v/>
      </c>
      <c r="T45" s="134" t="str">
        <f t="shared" si="39"/>
        <v/>
      </c>
      <c r="U45" s="134" t="str">
        <f t="shared" si="40"/>
        <v/>
      </c>
      <c r="V45" s="4"/>
      <c r="W45" s="133" t="str">
        <f t="shared" si="41"/>
        <v/>
      </c>
      <c r="X45" s="134" t="str">
        <f t="shared" si="42"/>
        <v/>
      </c>
      <c r="Y45" s="134" t="str">
        <f t="shared" si="43"/>
        <v/>
      </c>
      <c r="Z45" s="4"/>
      <c r="AA45" s="133" t="str">
        <f t="shared" si="44"/>
        <v/>
      </c>
      <c r="AB45" s="134" t="str">
        <f t="shared" si="45"/>
        <v/>
      </c>
      <c r="AC45" s="134" t="str">
        <f t="shared" si="46"/>
        <v/>
      </c>
      <c r="AD45" s="4"/>
      <c r="AE45" s="133" t="str">
        <f t="shared" si="47"/>
        <v/>
      </c>
      <c r="AF45" s="134" t="str">
        <f t="shared" si="48"/>
        <v/>
      </c>
      <c r="AG45" s="134" t="str">
        <f t="shared" si="49"/>
        <v/>
      </c>
      <c r="AH45" s="4"/>
      <c r="AI45" s="133" t="str">
        <f t="shared" si="50"/>
        <v/>
      </c>
      <c r="AJ45" s="134" t="str">
        <f t="shared" si="51"/>
        <v/>
      </c>
      <c r="AK45" s="134" t="str">
        <f t="shared" si="52"/>
        <v/>
      </c>
      <c r="AL45" s="4"/>
      <c r="AM45" s="133" t="str">
        <f t="shared" si="53"/>
        <v/>
      </c>
      <c r="AN45" s="134" t="str">
        <f t="shared" si="54"/>
        <v/>
      </c>
      <c r="AO45" s="134" t="str">
        <f t="shared" si="55"/>
        <v/>
      </c>
      <c r="AP45" s="135">
        <f t="shared" si="56"/>
        <v>0</v>
      </c>
      <c r="AQ45" s="137" t="str">
        <f t="shared" si="57"/>
        <v/>
      </c>
      <c r="AR45" s="137"/>
    </row>
    <row r="46" spans="1:72" ht="21">
      <c r="A46" s="38"/>
      <c r="B46" s="60" ph="1"/>
      <c r="C46" s="39"/>
      <c r="D46" s="4"/>
      <c r="E46" s="133" t="str">
        <f t="shared" si="29"/>
        <v/>
      </c>
      <c r="F46" s="4"/>
      <c r="G46" s="133" t="str">
        <f t="shared" si="30"/>
        <v/>
      </c>
      <c r="H46" s="4"/>
      <c r="I46" s="133" t="str">
        <f t="shared" si="31"/>
        <v/>
      </c>
      <c r="J46" s="4"/>
      <c r="K46" s="133" t="str">
        <f t="shared" si="32"/>
        <v/>
      </c>
      <c r="L46" s="134" t="str">
        <f t="shared" si="33"/>
        <v/>
      </c>
      <c r="M46" s="134" t="str">
        <f t="shared" si="34"/>
        <v/>
      </c>
      <c r="N46" s="4"/>
      <c r="O46" s="133" t="str">
        <f t="shared" si="35"/>
        <v/>
      </c>
      <c r="P46" s="134" t="str">
        <f t="shared" si="36"/>
        <v/>
      </c>
      <c r="Q46" s="134" t="str">
        <f t="shared" si="37"/>
        <v/>
      </c>
      <c r="R46" s="4"/>
      <c r="S46" s="133" t="str">
        <f t="shared" si="38"/>
        <v/>
      </c>
      <c r="T46" s="134" t="str">
        <f t="shared" si="39"/>
        <v/>
      </c>
      <c r="U46" s="134" t="str">
        <f t="shared" si="40"/>
        <v/>
      </c>
      <c r="V46" s="4"/>
      <c r="W46" s="133" t="str">
        <f t="shared" si="41"/>
        <v/>
      </c>
      <c r="X46" s="134" t="str">
        <f t="shared" si="42"/>
        <v/>
      </c>
      <c r="Y46" s="134" t="str">
        <f t="shared" si="43"/>
        <v/>
      </c>
      <c r="Z46" s="4"/>
      <c r="AA46" s="133" t="str">
        <f t="shared" si="44"/>
        <v/>
      </c>
      <c r="AB46" s="134" t="str">
        <f t="shared" si="45"/>
        <v/>
      </c>
      <c r="AC46" s="134" t="str">
        <f t="shared" si="46"/>
        <v/>
      </c>
      <c r="AD46" s="4"/>
      <c r="AE46" s="133" t="str">
        <f t="shared" si="47"/>
        <v/>
      </c>
      <c r="AF46" s="134" t="str">
        <f t="shared" si="48"/>
        <v/>
      </c>
      <c r="AG46" s="134" t="str">
        <f t="shared" si="49"/>
        <v/>
      </c>
      <c r="AH46" s="4"/>
      <c r="AI46" s="133" t="str">
        <f t="shared" si="50"/>
        <v/>
      </c>
      <c r="AJ46" s="134" t="str">
        <f t="shared" si="51"/>
        <v/>
      </c>
      <c r="AK46" s="134" t="str">
        <f t="shared" si="52"/>
        <v/>
      </c>
      <c r="AL46" s="4"/>
      <c r="AM46" s="133" t="str">
        <f t="shared" si="53"/>
        <v/>
      </c>
      <c r="AN46" s="134" t="str">
        <f t="shared" si="54"/>
        <v/>
      </c>
      <c r="AO46" s="134" t="str">
        <f t="shared" si="55"/>
        <v/>
      </c>
      <c r="AP46" s="135">
        <f t="shared" si="56"/>
        <v>0</v>
      </c>
      <c r="AQ46" s="137" t="str">
        <f t="shared" si="57"/>
        <v/>
      </c>
      <c r="AR46" s="137"/>
    </row>
    <row r="47" spans="1:72" ht="21.75" thickBot="1">
      <c r="A47" s="38"/>
      <c r="B47" s="60" ph="1"/>
      <c r="C47" s="39"/>
      <c r="D47" s="4"/>
      <c r="E47" s="133" t="str">
        <f t="shared" si="29"/>
        <v/>
      </c>
      <c r="F47" s="4"/>
      <c r="G47" s="133" t="str">
        <f t="shared" si="30"/>
        <v/>
      </c>
      <c r="H47" s="4"/>
      <c r="I47" s="133" t="str">
        <f t="shared" si="31"/>
        <v/>
      </c>
      <c r="J47" s="4"/>
      <c r="K47" s="133" t="str">
        <f t="shared" si="32"/>
        <v/>
      </c>
      <c r="L47" s="134" t="str">
        <f t="shared" si="33"/>
        <v/>
      </c>
      <c r="M47" s="134" t="str">
        <f t="shared" si="34"/>
        <v/>
      </c>
      <c r="N47" s="4"/>
      <c r="O47" s="133" t="str">
        <f t="shared" si="35"/>
        <v/>
      </c>
      <c r="P47" s="134" t="str">
        <f t="shared" si="36"/>
        <v/>
      </c>
      <c r="Q47" s="134" t="str">
        <f t="shared" si="37"/>
        <v/>
      </c>
      <c r="R47" s="4"/>
      <c r="S47" s="133" t="str">
        <f t="shared" si="38"/>
        <v/>
      </c>
      <c r="T47" s="134" t="str">
        <f t="shared" si="39"/>
        <v/>
      </c>
      <c r="U47" s="134" t="str">
        <f t="shared" si="40"/>
        <v/>
      </c>
      <c r="V47" s="4"/>
      <c r="W47" s="133" t="str">
        <f t="shared" si="41"/>
        <v/>
      </c>
      <c r="X47" s="134" t="str">
        <f t="shared" si="42"/>
        <v/>
      </c>
      <c r="Y47" s="134" t="str">
        <f t="shared" si="43"/>
        <v/>
      </c>
      <c r="Z47" s="4"/>
      <c r="AA47" s="133" t="str">
        <f t="shared" si="44"/>
        <v/>
      </c>
      <c r="AB47" s="134" t="str">
        <f t="shared" si="45"/>
        <v/>
      </c>
      <c r="AC47" s="134" t="str">
        <f t="shared" si="46"/>
        <v/>
      </c>
      <c r="AD47" s="4"/>
      <c r="AE47" s="133" t="str">
        <f t="shared" si="47"/>
        <v/>
      </c>
      <c r="AF47" s="134" t="str">
        <f t="shared" si="48"/>
        <v/>
      </c>
      <c r="AG47" s="134" t="str">
        <f t="shared" si="49"/>
        <v/>
      </c>
      <c r="AH47" s="4"/>
      <c r="AI47" s="133" t="str">
        <f t="shared" si="50"/>
        <v/>
      </c>
      <c r="AJ47" s="134" t="str">
        <f t="shared" si="51"/>
        <v/>
      </c>
      <c r="AK47" s="134" t="str">
        <f t="shared" si="52"/>
        <v/>
      </c>
      <c r="AL47" s="4"/>
      <c r="AM47" s="133" t="str">
        <f t="shared" si="53"/>
        <v/>
      </c>
      <c r="AN47" s="134" t="str">
        <f t="shared" si="54"/>
        <v/>
      </c>
      <c r="AO47" s="134" t="str">
        <f t="shared" si="55"/>
        <v/>
      </c>
      <c r="AP47" s="135">
        <f t="shared" si="56"/>
        <v>0</v>
      </c>
      <c r="AQ47" s="137" t="str">
        <f t="shared" si="57"/>
        <v/>
      </c>
      <c r="AR47" s="137"/>
      <c r="AV47" s="205" t="s">
        <v>153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59" ph="1"/>
      <c r="C48" s="39"/>
      <c r="D48" s="4"/>
      <c r="E48" s="133" t="str">
        <f t="shared" si="29"/>
        <v/>
      </c>
      <c r="F48" s="4"/>
      <c r="G48" s="133" t="str">
        <f t="shared" si="30"/>
        <v/>
      </c>
      <c r="H48" s="4"/>
      <c r="I48" s="133" t="str">
        <f t="shared" si="31"/>
        <v/>
      </c>
      <c r="J48" s="4"/>
      <c r="K48" s="133" t="str">
        <f t="shared" si="32"/>
        <v/>
      </c>
      <c r="L48" s="134" t="str">
        <f t="shared" si="33"/>
        <v/>
      </c>
      <c r="M48" s="134" t="str">
        <f t="shared" si="34"/>
        <v/>
      </c>
      <c r="N48" s="4"/>
      <c r="O48" s="133" t="str">
        <f t="shared" si="35"/>
        <v/>
      </c>
      <c r="P48" s="134" t="str">
        <f t="shared" si="36"/>
        <v/>
      </c>
      <c r="Q48" s="134" t="str">
        <f t="shared" si="37"/>
        <v/>
      </c>
      <c r="R48" s="4"/>
      <c r="S48" s="133" t="str">
        <f t="shared" si="38"/>
        <v/>
      </c>
      <c r="T48" s="134" t="str">
        <f t="shared" si="39"/>
        <v/>
      </c>
      <c r="U48" s="134" t="str">
        <f t="shared" si="40"/>
        <v/>
      </c>
      <c r="V48" s="4"/>
      <c r="W48" s="133" t="str">
        <f t="shared" si="41"/>
        <v/>
      </c>
      <c r="X48" s="134" t="str">
        <f t="shared" si="42"/>
        <v/>
      </c>
      <c r="Y48" s="134" t="str">
        <f t="shared" si="43"/>
        <v/>
      </c>
      <c r="Z48" s="4"/>
      <c r="AA48" s="133" t="str">
        <f t="shared" si="44"/>
        <v/>
      </c>
      <c r="AB48" s="134" t="str">
        <f t="shared" si="45"/>
        <v/>
      </c>
      <c r="AC48" s="134" t="str">
        <f t="shared" si="46"/>
        <v/>
      </c>
      <c r="AD48" s="4"/>
      <c r="AE48" s="133" t="str">
        <f t="shared" si="47"/>
        <v/>
      </c>
      <c r="AF48" s="134" t="str">
        <f t="shared" si="48"/>
        <v/>
      </c>
      <c r="AG48" s="134" t="str">
        <f t="shared" si="49"/>
        <v/>
      </c>
      <c r="AH48" s="4"/>
      <c r="AI48" s="133" t="str">
        <f t="shared" si="50"/>
        <v/>
      </c>
      <c r="AJ48" s="134" t="str">
        <f t="shared" si="51"/>
        <v/>
      </c>
      <c r="AK48" s="134" t="str">
        <f t="shared" si="52"/>
        <v/>
      </c>
      <c r="AL48" s="4"/>
      <c r="AM48" s="133" t="str">
        <f t="shared" si="53"/>
        <v/>
      </c>
      <c r="AN48" s="134" t="str">
        <f t="shared" si="54"/>
        <v/>
      </c>
      <c r="AO48" s="134" t="str">
        <f t="shared" si="55"/>
        <v/>
      </c>
      <c r="AP48" s="135">
        <f t="shared" si="56"/>
        <v>0</v>
      </c>
      <c r="AQ48" s="137" t="str">
        <f t="shared" si="57"/>
        <v/>
      </c>
      <c r="AR48" s="137"/>
      <c r="AV48" s="306" t="s">
        <v>118</v>
      </c>
      <c r="AW48" s="307"/>
      <c r="AX48" s="307"/>
      <c r="AY48" s="308"/>
      <c r="AZ48" s="297" t="s">
        <v>119</v>
      </c>
      <c r="BA48" s="298"/>
      <c r="BB48" s="298"/>
      <c r="BC48" s="299"/>
      <c r="BD48" s="298" t="s">
        <v>120</v>
      </c>
      <c r="BE48" s="298"/>
      <c r="BF48" s="298"/>
      <c r="BG48" s="299"/>
    </row>
    <row r="49" spans="1:59" ht="21.75" thickBot="1">
      <c r="A49" s="38"/>
      <c r="B49" s="60" ph="1"/>
      <c r="C49" s="39"/>
      <c r="D49" s="4"/>
      <c r="E49" s="133" t="str">
        <f t="shared" si="29"/>
        <v/>
      </c>
      <c r="F49" s="4"/>
      <c r="G49" s="133" t="str">
        <f t="shared" si="30"/>
        <v/>
      </c>
      <c r="H49" s="4"/>
      <c r="I49" s="133" t="str">
        <f t="shared" si="31"/>
        <v/>
      </c>
      <c r="J49" s="4"/>
      <c r="K49" s="133" t="str">
        <f t="shared" si="32"/>
        <v/>
      </c>
      <c r="L49" s="134" t="str">
        <f t="shared" si="33"/>
        <v/>
      </c>
      <c r="M49" s="134" t="str">
        <f t="shared" si="34"/>
        <v/>
      </c>
      <c r="N49" s="4"/>
      <c r="O49" s="133" t="str">
        <f t="shared" si="35"/>
        <v/>
      </c>
      <c r="P49" s="134" t="str">
        <f t="shared" si="36"/>
        <v/>
      </c>
      <c r="Q49" s="134" t="str">
        <f t="shared" si="37"/>
        <v/>
      </c>
      <c r="R49" s="4"/>
      <c r="S49" s="133" t="str">
        <f t="shared" si="38"/>
        <v/>
      </c>
      <c r="T49" s="134" t="str">
        <f t="shared" si="39"/>
        <v/>
      </c>
      <c r="U49" s="134" t="str">
        <f t="shared" si="40"/>
        <v/>
      </c>
      <c r="V49" s="4"/>
      <c r="W49" s="133" t="str">
        <f t="shared" si="41"/>
        <v/>
      </c>
      <c r="X49" s="134" t="str">
        <f t="shared" si="42"/>
        <v/>
      </c>
      <c r="Y49" s="134" t="str">
        <f t="shared" si="43"/>
        <v/>
      </c>
      <c r="Z49" s="4"/>
      <c r="AA49" s="133" t="str">
        <f t="shared" si="44"/>
        <v/>
      </c>
      <c r="AB49" s="134" t="str">
        <f t="shared" si="45"/>
        <v/>
      </c>
      <c r="AC49" s="134" t="str">
        <f t="shared" si="46"/>
        <v/>
      </c>
      <c r="AD49" s="4"/>
      <c r="AE49" s="133" t="str">
        <f t="shared" si="47"/>
        <v/>
      </c>
      <c r="AF49" s="134" t="str">
        <f t="shared" si="48"/>
        <v/>
      </c>
      <c r="AG49" s="134" t="str">
        <f t="shared" si="49"/>
        <v/>
      </c>
      <c r="AH49" s="4"/>
      <c r="AI49" s="133" t="str">
        <f t="shared" si="50"/>
        <v/>
      </c>
      <c r="AJ49" s="134" t="str">
        <f t="shared" si="51"/>
        <v/>
      </c>
      <c r="AK49" s="134" t="str">
        <f t="shared" si="52"/>
        <v/>
      </c>
      <c r="AL49" s="4"/>
      <c r="AM49" s="133" t="str">
        <f t="shared" si="53"/>
        <v/>
      </c>
      <c r="AN49" s="134" t="str">
        <f t="shared" si="54"/>
        <v/>
      </c>
      <c r="AO49" s="134" t="str">
        <f t="shared" si="55"/>
        <v/>
      </c>
      <c r="AP49" s="135">
        <f t="shared" si="56"/>
        <v>0</v>
      </c>
      <c r="AQ49" s="137" t="str">
        <f t="shared" si="57"/>
        <v/>
      </c>
      <c r="AR49" s="137"/>
      <c r="AV49" s="309"/>
      <c r="AW49" s="310"/>
      <c r="AX49" s="310"/>
      <c r="AY49" s="311"/>
      <c r="AZ49" s="206" t="s">
        <v>121</v>
      </c>
      <c r="BA49" s="207" t="s">
        <v>122</v>
      </c>
      <c r="BB49" s="208" t="s">
        <v>123</v>
      </c>
      <c r="BC49" s="209" t="s">
        <v>124</v>
      </c>
      <c r="BD49" s="210" t="s">
        <v>121</v>
      </c>
      <c r="BE49" s="207" t="s">
        <v>122</v>
      </c>
      <c r="BF49" s="207" t="s">
        <v>123</v>
      </c>
      <c r="BG49" s="209" t="s">
        <v>124</v>
      </c>
    </row>
    <row r="50" spans="1:59" ht="21" customHeight="1">
      <c r="A50" s="38"/>
      <c r="B50" s="58" ph="1"/>
      <c r="C50" s="39"/>
      <c r="D50" s="4"/>
      <c r="E50" s="133" t="str">
        <f t="shared" si="29"/>
        <v/>
      </c>
      <c r="F50" s="4"/>
      <c r="G50" s="133" t="str">
        <f t="shared" si="30"/>
        <v/>
      </c>
      <c r="H50" s="4"/>
      <c r="I50" s="133" t="str">
        <f t="shared" si="31"/>
        <v/>
      </c>
      <c r="J50" s="4"/>
      <c r="K50" s="133" t="str">
        <f t="shared" si="32"/>
        <v/>
      </c>
      <c r="L50" s="134" t="str">
        <f t="shared" si="33"/>
        <v/>
      </c>
      <c r="M50" s="134" t="str">
        <f t="shared" si="34"/>
        <v/>
      </c>
      <c r="N50" s="4"/>
      <c r="O50" s="133" t="str">
        <f t="shared" si="35"/>
        <v/>
      </c>
      <c r="P50" s="134" t="str">
        <f t="shared" si="36"/>
        <v/>
      </c>
      <c r="Q50" s="134" t="str">
        <f t="shared" si="37"/>
        <v/>
      </c>
      <c r="R50" s="4"/>
      <c r="S50" s="133" t="str">
        <f t="shared" si="38"/>
        <v/>
      </c>
      <c r="T50" s="134" t="str">
        <f t="shared" si="39"/>
        <v/>
      </c>
      <c r="U50" s="134" t="str">
        <f t="shared" si="40"/>
        <v/>
      </c>
      <c r="V50" s="4"/>
      <c r="W50" s="133" t="str">
        <f t="shared" si="41"/>
        <v/>
      </c>
      <c r="X50" s="134" t="str">
        <f t="shared" si="42"/>
        <v/>
      </c>
      <c r="Y50" s="134" t="str">
        <f t="shared" si="43"/>
        <v/>
      </c>
      <c r="Z50" s="4"/>
      <c r="AA50" s="133" t="str">
        <f t="shared" si="44"/>
        <v/>
      </c>
      <c r="AB50" s="134" t="str">
        <f t="shared" si="45"/>
        <v/>
      </c>
      <c r="AC50" s="134" t="str">
        <f t="shared" si="46"/>
        <v/>
      </c>
      <c r="AD50" s="4"/>
      <c r="AE50" s="133" t="str">
        <f t="shared" si="47"/>
        <v/>
      </c>
      <c r="AF50" s="134" t="str">
        <f t="shared" si="48"/>
        <v/>
      </c>
      <c r="AG50" s="134" t="str">
        <f t="shared" si="49"/>
        <v/>
      </c>
      <c r="AH50" s="4"/>
      <c r="AI50" s="133" t="str">
        <f t="shared" si="50"/>
        <v/>
      </c>
      <c r="AJ50" s="134" t="str">
        <f t="shared" si="51"/>
        <v/>
      </c>
      <c r="AK50" s="134" t="str">
        <f t="shared" si="52"/>
        <v/>
      </c>
      <c r="AL50" s="4"/>
      <c r="AM50" s="133" t="str">
        <f t="shared" si="53"/>
        <v/>
      </c>
      <c r="AN50" s="134" t="str">
        <f t="shared" si="54"/>
        <v/>
      </c>
      <c r="AO50" s="134" t="str">
        <f t="shared" si="55"/>
        <v/>
      </c>
      <c r="AP50" s="135">
        <f t="shared" si="56"/>
        <v>0</v>
      </c>
      <c r="AQ50" s="137" t="str">
        <f t="shared" si="57"/>
        <v/>
      </c>
      <c r="AR50" s="137"/>
      <c r="AV50" s="300" t="s">
        <v>125</v>
      </c>
      <c r="AW50" s="303" t="s">
        <v>126</v>
      </c>
      <c r="AX50" s="211" t="s">
        <v>127</v>
      </c>
      <c r="AY50" s="212" t="s">
        <v>128</v>
      </c>
      <c r="AZ50" s="213">
        <v>116.8</v>
      </c>
      <c r="BA50" s="214">
        <v>116.6</v>
      </c>
      <c r="BB50" s="215">
        <v>0.20000000000000284</v>
      </c>
      <c r="BC50" s="216">
        <v>15</v>
      </c>
      <c r="BD50" s="213">
        <v>21.7</v>
      </c>
      <c r="BE50" s="214">
        <v>21.4</v>
      </c>
      <c r="BF50" s="214">
        <v>0.30000000000000071</v>
      </c>
      <c r="BG50" s="217">
        <v>6</v>
      </c>
    </row>
    <row r="51" spans="1:59" ht="21">
      <c r="A51" s="38"/>
      <c r="B51" s="60" ph="1"/>
      <c r="C51" s="39"/>
      <c r="D51" s="4"/>
      <c r="E51" s="133" t="str">
        <f t="shared" si="29"/>
        <v/>
      </c>
      <c r="F51" s="4"/>
      <c r="G51" s="133" t="str">
        <f t="shared" si="30"/>
        <v/>
      </c>
      <c r="H51" s="4"/>
      <c r="I51" s="133" t="str">
        <f t="shared" si="31"/>
        <v/>
      </c>
      <c r="J51" s="4"/>
      <c r="K51" s="133" t="str">
        <f t="shared" si="32"/>
        <v/>
      </c>
      <c r="L51" s="134" t="str">
        <f t="shared" si="33"/>
        <v/>
      </c>
      <c r="M51" s="134" t="str">
        <f t="shared" si="34"/>
        <v/>
      </c>
      <c r="N51" s="4"/>
      <c r="O51" s="133" t="str">
        <f t="shared" si="35"/>
        <v/>
      </c>
      <c r="P51" s="134" t="str">
        <f t="shared" si="36"/>
        <v/>
      </c>
      <c r="Q51" s="134" t="str">
        <f t="shared" si="37"/>
        <v/>
      </c>
      <c r="R51" s="4"/>
      <c r="S51" s="133" t="str">
        <f t="shared" si="38"/>
        <v/>
      </c>
      <c r="T51" s="134" t="str">
        <f t="shared" si="39"/>
        <v/>
      </c>
      <c r="U51" s="134" t="str">
        <f t="shared" si="40"/>
        <v/>
      </c>
      <c r="V51" s="4"/>
      <c r="W51" s="133" t="str">
        <f t="shared" si="41"/>
        <v/>
      </c>
      <c r="X51" s="134" t="str">
        <f t="shared" si="42"/>
        <v/>
      </c>
      <c r="Y51" s="134" t="str">
        <f t="shared" si="43"/>
        <v/>
      </c>
      <c r="Z51" s="4"/>
      <c r="AA51" s="133" t="str">
        <f t="shared" si="44"/>
        <v/>
      </c>
      <c r="AB51" s="134" t="str">
        <f t="shared" si="45"/>
        <v/>
      </c>
      <c r="AC51" s="134" t="str">
        <f t="shared" si="46"/>
        <v/>
      </c>
      <c r="AD51" s="4"/>
      <c r="AE51" s="133" t="str">
        <f t="shared" si="47"/>
        <v/>
      </c>
      <c r="AF51" s="134" t="str">
        <f t="shared" si="48"/>
        <v/>
      </c>
      <c r="AG51" s="134" t="str">
        <f t="shared" si="49"/>
        <v/>
      </c>
      <c r="AH51" s="4"/>
      <c r="AI51" s="133" t="str">
        <f t="shared" si="50"/>
        <v/>
      </c>
      <c r="AJ51" s="134" t="str">
        <f t="shared" si="51"/>
        <v/>
      </c>
      <c r="AK51" s="134" t="str">
        <f t="shared" si="52"/>
        <v/>
      </c>
      <c r="AL51" s="4"/>
      <c r="AM51" s="133" t="str">
        <f t="shared" si="53"/>
        <v/>
      </c>
      <c r="AN51" s="134" t="str">
        <f t="shared" si="54"/>
        <v/>
      </c>
      <c r="AO51" s="134" t="str">
        <f t="shared" si="55"/>
        <v/>
      </c>
      <c r="AP51" s="135">
        <f t="shared" si="56"/>
        <v>0</v>
      </c>
      <c r="AQ51" s="137" t="str">
        <f t="shared" si="57"/>
        <v/>
      </c>
      <c r="AR51" s="137"/>
      <c r="AV51" s="301"/>
      <c r="AW51" s="304"/>
      <c r="AX51" s="218" t="s">
        <v>129</v>
      </c>
      <c r="AY51" s="219" t="s">
        <v>130</v>
      </c>
      <c r="AZ51" s="220">
        <v>122.7</v>
      </c>
      <c r="BA51" s="221">
        <v>122.7</v>
      </c>
      <c r="BB51" s="222">
        <v>0</v>
      </c>
      <c r="BC51" s="223">
        <v>17</v>
      </c>
      <c r="BD51" s="220">
        <v>24.5</v>
      </c>
      <c r="BE51" s="221">
        <v>24.2</v>
      </c>
      <c r="BF51" s="221">
        <v>0.30000000000000071</v>
      </c>
      <c r="BG51" s="224">
        <v>13</v>
      </c>
    </row>
    <row r="52" spans="1:59" ht="21">
      <c r="A52" s="38"/>
      <c r="B52" s="60" ph="1"/>
      <c r="C52" s="39"/>
      <c r="D52" s="4"/>
      <c r="E52" s="133" t="str">
        <f t="shared" si="29"/>
        <v/>
      </c>
      <c r="F52" s="4"/>
      <c r="G52" s="133" t="str">
        <f t="shared" si="30"/>
        <v/>
      </c>
      <c r="H52" s="4"/>
      <c r="I52" s="133" t="str">
        <f t="shared" si="31"/>
        <v/>
      </c>
      <c r="J52" s="4"/>
      <c r="K52" s="133" t="str">
        <f t="shared" si="32"/>
        <v/>
      </c>
      <c r="L52" s="134" t="str">
        <f t="shared" si="33"/>
        <v/>
      </c>
      <c r="M52" s="134" t="str">
        <f t="shared" si="34"/>
        <v/>
      </c>
      <c r="N52" s="4"/>
      <c r="O52" s="133" t="str">
        <f t="shared" si="35"/>
        <v/>
      </c>
      <c r="P52" s="134" t="str">
        <f t="shared" si="36"/>
        <v/>
      </c>
      <c r="Q52" s="134" t="str">
        <f t="shared" si="37"/>
        <v/>
      </c>
      <c r="R52" s="4"/>
      <c r="S52" s="133" t="str">
        <f t="shared" si="38"/>
        <v/>
      </c>
      <c r="T52" s="134" t="str">
        <f t="shared" si="39"/>
        <v/>
      </c>
      <c r="U52" s="134" t="str">
        <f t="shared" si="40"/>
        <v/>
      </c>
      <c r="V52" s="4"/>
      <c r="W52" s="133" t="str">
        <f t="shared" si="41"/>
        <v/>
      </c>
      <c r="X52" s="134" t="str">
        <f t="shared" si="42"/>
        <v/>
      </c>
      <c r="Y52" s="134" t="str">
        <f t="shared" si="43"/>
        <v/>
      </c>
      <c r="Z52" s="4"/>
      <c r="AA52" s="133" t="str">
        <f t="shared" si="44"/>
        <v/>
      </c>
      <c r="AB52" s="134" t="str">
        <f t="shared" si="45"/>
        <v/>
      </c>
      <c r="AC52" s="134" t="str">
        <f t="shared" si="46"/>
        <v/>
      </c>
      <c r="AD52" s="4"/>
      <c r="AE52" s="133" t="str">
        <f t="shared" si="47"/>
        <v/>
      </c>
      <c r="AF52" s="134" t="str">
        <f t="shared" si="48"/>
        <v/>
      </c>
      <c r="AG52" s="134" t="str">
        <f t="shared" si="49"/>
        <v/>
      </c>
      <c r="AH52" s="4"/>
      <c r="AI52" s="133" t="str">
        <f t="shared" si="50"/>
        <v/>
      </c>
      <c r="AJ52" s="134" t="str">
        <f t="shared" si="51"/>
        <v/>
      </c>
      <c r="AK52" s="134" t="str">
        <f t="shared" si="52"/>
        <v/>
      </c>
      <c r="AL52" s="4"/>
      <c r="AM52" s="133" t="str">
        <f t="shared" si="53"/>
        <v/>
      </c>
      <c r="AN52" s="134" t="str">
        <f t="shared" si="54"/>
        <v/>
      </c>
      <c r="AO52" s="134" t="str">
        <f t="shared" si="55"/>
        <v/>
      </c>
      <c r="AP52" s="135">
        <f t="shared" si="56"/>
        <v>0</v>
      </c>
      <c r="AQ52" s="137" t="str">
        <f t="shared" si="57"/>
        <v/>
      </c>
      <c r="AR52" s="137"/>
      <c r="AV52" s="301"/>
      <c r="AW52" s="304"/>
      <c r="AX52" s="218" t="s">
        <v>131</v>
      </c>
      <c r="AY52" s="219" t="s">
        <v>132</v>
      </c>
      <c r="AZ52" s="220">
        <v>129</v>
      </c>
      <c r="BA52" s="221">
        <v>128.30000000000001</v>
      </c>
      <c r="BB52" s="222">
        <v>0.69999999999998863</v>
      </c>
      <c r="BC52" s="223">
        <v>3</v>
      </c>
      <c r="BD52" s="220">
        <v>28</v>
      </c>
      <c r="BE52" s="221">
        <v>27.4</v>
      </c>
      <c r="BF52" s="221">
        <v>0.60000000000000142</v>
      </c>
      <c r="BG52" s="224">
        <v>7</v>
      </c>
    </row>
    <row r="53" spans="1:59" ht="21">
      <c r="A53" s="38"/>
      <c r="B53" s="59" ph="1"/>
      <c r="C53" s="39"/>
      <c r="D53" s="4"/>
      <c r="E53" s="133" t="str">
        <f t="shared" si="29"/>
        <v/>
      </c>
      <c r="F53" s="4"/>
      <c r="G53" s="133" t="str">
        <f t="shared" si="30"/>
        <v/>
      </c>
      <c r="H53" s="4"/>
      <c r="I53" s="133" t="str">
        <f t="shared" si="31"/>
        <v/>
      </c>
      <c r="J53" s="4"/>
      <c r="K53" s="133" t="str">
        <f t="shared" si="32"/>
        <v/>
      </c>
      <c r="L53" s="134" t="str">
        <f t="shared" si="33"/>
        <v/>
      </c>
      <c r="M53" s="134" t="str">
        <f t="shared" si="34"/>
        <v/>
      </c>
      <c r="N53" s="4"/>
      <c r="O53" s="133" t="str">
        <f t="shared" si="35"/>
        <v/>
      </c>
      <c r="P53" s="134" t="str">
        <f t="shared" si="36"/>
        <v/>
      </c>
      <c r="Q53" s="134" t="str">
        <f t="shared" si="37"/>
        <v/>
      </c>
      <c r="R53" s="4"/>
      <c r="S53" s="133" t="str">
        <f t="shared" si="38"/>
        <v/>
      </c>
      <c r="T53" s="134" t="str">
        <f t="shared" si="39"/>
        <v/>
      </c>
      <c r="U53" s="134" t="str">
        <f t="shared" si="40"/>
        <v/>
      </c>
      <c r="V53" s="4"/>
      <c r="W53" s="133" t="str">
        <f t="shared" si="41"/>
        <v/>
      </c>
      <c r="X53" s="134" t="str">
        <f t="shared" si="42"/>
        <v/>
      </c>
      <c r="Y53" s="134" t="str">
        <f t="shared" si="43"/>
        <v/>
      </c>
      <c r="Z53" s="4"/>
      <c r="AA53" s="133" t="str">
        <f t="shared" si="44"/>
        <v/>
      </c>
      <c r="AB53" s="134" t="str">
        <f t="shared" si="45"/>
        <v/>
      </c>
      <c r="AC53" s="134" t="str">
        <f t="shared" si="46"/>
        <v/>
      </c>
      <c r="AD53" s="4"/>
      <c r="AE53" s="133" t="str">
        <f t="shared" si="47"/>
        <v/>
      </c>
      <c r="AF53" s="134" t="str">
        <f t="shared" si="48"/>
        <v/>
      </c>
      <c r="AG53" s="134" t="str">
        <f t="shared" si="49"/>
        <v/>
      </c>
      <c r="AH53" s="4"/>
      <c r="AI53" s="133" t="str">
        <f t="shared" si="50"/>
        <v/>
      </c>
      <c r="AJ53" s="134" t="str">
        <f t="shared" si="51"/>
        <v/>
      </c>
      <c r="AK53" s="134" t="str">
        <f t="shared" si="52"/>
        <v/>
      </c>
      <c r="AL53" s="4"/>
      <c r="AM53" s="133" t="str">
        <f t="shared" si="53"/>
        <v/>
      </c>
      <c r="AN53" s="134" t="str">
        <f t="shared" si="54"/>
        <v/>
      </c>
      <c r="AO53" s="134" t="str">
        <f t="shared" si="55"/>
        <v/>
      </c>
      <c r="AP53" s="135">
        <f t="shared" si="56"/>
        <v>0</v>
      </c>
      <c r="AQ53" s="137" t="str">
        <f t="shared" si="57"/>
        <v/>
      </c>
      <c r="AR53" s="137"/>
      <c r="AV53" s="301"/>
      <c r="AW53" s="304"/>
      <c r="AX53" s="218" t="s">
        <v>133</v>
      </c>
      <c r="AY53" s="219" t="s">
        <v>134</v>
      </c>
      <c r="AZ53" s="220">
        <v>134.9</v>
      </c>
      <c r="BA53" s="221">
        <v>134</v>
      </c>
      <c r="BB53" s="222">
        <v>0.90000000000000568</v>
      </c>
      <c r="BC53" s="223">
        <v>2</v>
      </c>
      <c r="BD53" s="220">
        <v>32.700000000000003</v>
      </c>
      <c r="BE53" s="221">
        <v>31.2</v>
      </c>
      <c r="BF53" s="221">
        <v>1.5000000000000036</v>
      </c>
      <c r="BG53" s="224">
        <v>2</v>
      </c>
    </row>
    <row r="54" spans="1:59" ht="21">
      <c r="A54" s="38"/>
      <c r="B54" s="59" ph="1"/>
      <c r="C54" s="39"/>
      <c r="D54" s="4"/>
      <c r="E54" s="133" t="str">
        <f t="shared" si="29"/>
        <v/>
      </c>
      <c r="F54" s="4"/>
      <c r="G54" s="133" t="str">
        <f t="shared" si="30"/>
        <v/>
      </c>
      <c r="H54" s="4"/>
      <c r="I54" s="133" t="str">
        <f t="shared" si="31"/>
        <v/>
      </c>
      <c r="J54" s="4"/>
      <c r="K54" s="133" t="str">
        <f t="shared" si="32"/>
        <v/>
      </c>
      <c r="L54" s="134" t="str">
        <f t="shared" si="33"/>
        <v/>
      </c>
      <c r="M54" s="134" t="str">
        <f t="shared" si="34"/>
        <v/>
      </c>
      <c r="N54" s="4"/>
      <c r="O54" s="133" t="str">
        <f t="shared" si="35"/>
        <v/>
      </c>
      <c r="P54" s="134" t="str">
        <f t="shared" si="36"/>
        <v/>
      </c>
      <c r="Q54" s="134" t="str">
        <f t="shared" si="37"/>
        <v/>
      </c>
      <c r="R54" s="4"/>
      <c r="S54" s="133" t="str">
        <f t="shared" si="38"/>
        <v/>
      </c>
      <c r="T54" s="134" t="str">
        <f t="shared" si="39"/>
        <v/>
      </c>
      <c r="U54" s="134" t="str">
        <f t="shared" si="40"/>
        <v/>
      </c>
      <c r="V54" s="4"/>
      <c r="W54" s="133" t="str">
        <f t="shared" si="41"/>
        <v/>
      </c>
      <c r="X54" s="134" t="str">
        <f t="shared" si="42"/>
        <v/>
      </c>
      <c r="Y54" s="134" t="str">
        <f t="shared" si="43"/>
        <v/>
      </c>
      <c r="Z54" s="4"/>
      <c r="AA54" s="133" t="str">
        <f t="shared" si="44"/>
        <v/>
      </c>
      <c r="AB54" s="134" t="str">
        <f t="shared" si="45"/>
        <v/>
      </c>
      <c r="AC54" s="134" t="str">
        <f t="shared" si="46"/>
        <v/>
      </c>
      <c r="AD54" s="4"/>
      <c r="AE54" s="133" t="str">
        <f t="shared" si="47"/>
        <v/>
      </c>
      <c r="AF54" s="134" t="str">
        <f t="shared" si="48"/>
        <v/>
      </c>
      <c r="AG54" s="134" t="str">
        <f t="shared" si="49"/>
        <v/>
      </c>
      <c r="AH54" s="4"/>
      <c r="AI54" s="133" t="str">
        <f t="shared" si="50"/>
        <v/>
      </c>
      <c r="AJ54" s="134" t="str">
        <f t="shared" si="51"/>
        <v/>
      </c>
      <c r="AK54" s="134" t="str">
        <f t="shared" si="52"/>
        <v/>
      </c>
      <c r="AL54" s="4"/>
      <c r="AM54" s="133" t="str">
        <f t="shared" si="53"/>
        <v/>
      </c>
      <c r="AN54" s="134" t="str">
        <f t="shared" si="54"/>
        <v/>
      </c>
      <c r="AO54" s="134" t="str">
        <f t="shared" si="55"/>
        <v/>
      </c>
      <c r="AP54" s="135">
        <f t="shared" si="56"/>
        <v>0</v>
      </c>
      <c r="AQ54" s="137" t="str">
        <f t="shared" si="57"/>
        <v/>
      </c>
      <c r="AR54" s="137"/>
      <c r="AV54" s="301"/>
      <c r="AW54" s="304"/>
      <c r="AX54" s="218" t="s">
        <v>135</v>
      </c>
      <c r="AY54" s="219" t="s">
        <v>136</v>
      </c>
      <c r="AZ54" s="220">
        <v>140.19999999999999</v>
      </c>
      <c r="BA54" s="221">
        <v>139.5</v>
      </c>
      <c r="BB54" s="222">
        <v>0.69999999999998863</v>
      </c>
      <c r="BC54" s="223">
        <v>4</v>
      </c>
      <c r="BD54" s="220">
        <v>36.6</v>
      </c>
      <c r="BE54" s="221">
        <v>35.1</v>
      </c>
      <c r="BF54" s="221">
        <v>1.5</v>
      </c>
      <c r="BG54" s="224">
        <v>4</v>
      </c>
    </row>
    <row r="55" spans="1:59" ht="21.75" thickBot="1">
      <c r="A55" s="38"/>
      <c r="B55" s="58" ph="1"/>
      <c r="C55" s="39"/>
      <c r="D55" s="4"/>
      <c r="E55" s="133" t="str">
        <f t="shared" si="29"/>
        <v/>
      </c>
      <c r="F55" s="4"/>
      <c r="G55" s="133" t="str">
        <f t="shared" si="30"/>
        <v/>
      </c>
      <c r="H55" s="4"/>
      <c r="I55" s="133" t="str">
        <f t="shared" si="31"/>
        <v/>
      </c>
      <c r="J55" s="4"/>
      <c r="K55" s="133" t="str">
        <f t="shared" si="32"/>
        <v/>
      </c>
      <c r="L55" s="134" t="str">
        <f t="shared" si="33"/>
        <v/>
      </c>
      <c r="M55" s="134" t="str">
        <f t="shared" si="34"/>
        <v/>
      </c>
      <c r="N55" s="4"/>
      <c r="O55" s="133" t="str">
        <f t="shared" si="35"/>
        <v/>
      </c>
      <c r="P55" s="134" t="str">
        <f t="shared" si="36"/>
        <v/>
      </c>
      <c r="Q55" s="134" t="str">
        <f t="shared" si="37"/>
        <v/>
      </c>
      <c r="R55" s="4"/>
      <c r="S55" s="133" t="str">
        <f t="shared" si="38"/>
        <v/>
      </c>
      <c r="T55" s="134" t="str">
        <f t="shared" si="39"/>
        <v/>
      </c>
      <c r="U55" s="134" t="str">
        <f t="shared" si="40"/>
        <v/>
      </c>
      <c r="V55" s="4"/>
      <c r="W55" s="133" t="str">
        <f t="shared" si="41"/>
        <v/>
      </c>
      <c r="X55" s="134" t="str">
        <f t="shared" si="42"/>
        <v/>
      </c>
      <c r="Y55" s="134" t="str">
        <f t="shared" si="43"/>
        <v/>
      </c>
      <c r="Z55" s="4"/>
      <c r="AA55" s="133" t="str">
        <f t="shared" si="44"/>
        <v/>
      </c>
      <c r="AB55" s="134" t="str">
        <f t="shared" si="45"/>
        <v/>
      </c>
      <c r="AC55" s="134" t="str">
        <f t="shared" si="46"/>
        <v/>
      </c>
      <c r="AD55" s="4"/>
      <c r="AE55" s="133" t="str">
        <f t="shared" si="47"/>
        <v/>
      </c>
      <c r="AF55" s="134" t="str">
        <f t="shared" si="48"/>
        <v/>
      </c>
      <c r="AG55" s="134" t="str">
        <f t="shared" si="49"/>
        <v/>
      </c>
      <c r="AH55" s="4"/>
      <c r="AI55" s="133" t="str">
        <f t="shared" si="50"/>
        <v/>
      </c>
      <c r="AJ55" s="134" t="str">
        <f t="shared" si="51"/>
        <v/>
      </c>
      <c r="AK55" s="134" t="str">
        <f t="shared" si="52"/>
        <v/>
      </c>
      <c r="AL55" s="4"/>
      <c r="AM55" s="133" t="str">
        <f t="shared" si="53"/>
        <v/>
      </c>
      <c r="AN55" s="134" t="str">
        <f t="shared" si="54"/>
        <v/>
      </c>
      <c r="AO55" s="134" t="str">
        <f t="shared" si="55"/>
        <v/>
      </c>
      <c r="AP55" s="135">
        <f t="shared" si="56"/>
        <v>0</v>
      </c>
      <c r="AQ55" s="137" t="str">
        <f t="shared" si="57"/>
        <v/>
      </c>
      <c r="AR55" s="137"/>
      <c r="AV55" s="301"/>
      <c r="AW55" s="305"/>
      <c r="AX55" s="225" t="s">
        <v>137</v>
      </c>
      <c r="AY55" s="226" t="s">
        <v>138</v>
      </c>
      <c r="AZ55" s="227">
        <v>147.1</v>
      </c>
      <c r="BA55" s="228">
        <v>146.1</v>
      </c>
      <c r="BB55" s="229">
        <v>1</v>
      </c>
      <c r="BC55" s="230">
        <v>4</v>
      </c>
      <c r="BD55" s="227">
        <v>41.5</v>
      </c>
      <c r="BE55" s="228">
        <v>39.6</v>
      </c>
      <c r="BF55" s="228">
        <v>1.8999999999999986</v>
      </c>
      <c r="BG55" s="231">
        <v>4</v>
      </c>
    </row>
    <row r="56" spans="1:59" ht="21">
      <c r="A56" s="38"/>
      <c r="B56" s="59" ph="1"/>
      <c r="C56" s="39"/>
      <c r="D56" s="4"/>
      <c r="E56" s="133" t="str">
        <f t="shared" si="29"/>
        <v/>
      </c>
      <c r="F56" s="4"/>
      <c r="G56" s="133" t="str">
        <f t="shared" si="30"/>
        <v/>
      </c>
      <c r="H56" s="4"/>
      <c r="I56" s="133" t="str">
        <f t="shared" si="31"/>
        <v/>
      </c>
      <c r="J56" s="4"/>
      <c r="K56" s="133" t="str">
        <f t="shared" si="32"/>
        <v/>
      </c>
      <c r="L56" s="134" t="str">
        <f t="shared" si="33"/>
        <v/>
      </c>
      <c r="M56" s="134" t="str">
        <f t="shared" si="34"/>
        <v/>
      </c>
      <c r="N56" s="4"/>
      <c r="O56" s="133" t="str">
        <f t="shared" si="35"/>
        <v/>
      </c>
      <c r="P56" s="134" t="str">
        <f t="shared" si="36"/>
        <v/>
      </c>
      <c r="Q56" s="134" t="str">
        <f t="shared" si="37"/>
        <v/>
      </c>
      <c r="R56" s="4"/>
      <c r="S56" s="133" t="str">
        <f t="shared" si="38"/>
        <v/>
      </c>
      <c r="T56" s="134" t="str">
        <f t="shared" si="39"/>
        <v/>
      </c>
      <c r="U56" s="134" t="str">
        <f t="shared" si="40"/>
        <v/>
      </c>
      <c r="V56" s="4"/>
      <c r="W56" s="133" t="str">
        <f t="shared" si="41"/>
        <v/>
      </c>
      <c r="X56" s="134" t="str">
        <f t="shared" si="42"/>
        <v/>
      </c>
      <c r="Y56" s="134" t="str">
        <f t="shared" si="43"/>
        <v/>
      </c>
      <c r="Z56" s="4"/>
      <c r="AA56" s="133" t="str">
        <f t="shared" si="44"/>
        <v/>
      </c>
      <c r="AB56" s="134" t="str">
        <f t="shared" si="45"/>
        <v/>
      </c>
      <c r="AC56" s="134" t="str">
        <f t="shared" si="46"/>
        <v/>
      </c>
      <c r="AD56" s="4"/>
      <c r="AE56" s="133" t="str">
        <f t="shared" si="47"/>
        <v/>
      </c>
      <c r="AF56" s="134" t="str">
        <f t="shared" si="48"/>
        <v/>
      </c>
      <c r="AG56" s="134" t="str">
        <f t="shared" si="49"/>
        <v/>
      </c>
      <c r="AH56" s="4"/>
      <c r="AI56" s="133" t="str">
        <f t="shared" si="50"/>
        <v/>
      </c>
      <c r="AJ56" s="134" t="str">
        <f t="shared" si="51"/>
        <v/>
      </c>
      <c r="AK56" s="134" t="str">
        <f t="shared" si="52"/>
        <v/>
      </c>
      <c r="AL56" s="4"/>
      <c r="AM56" s="133" t="str">
        <f t="shared" si="53"/>
        <v/>
      </c>
      <c r="AN56" s="134" t="str">
        <f t="shared" si="54"/>
        <v/>
      </c>
      <c r="AO56" s="134" t="str">
        <f t="shared" si="55"/>
        <v/>
      </c>
      <c r="AP56" s="135">
        <f t="shared" si="56"/>
        <v>0</v>
      </c>
      <c r="AQ56" s="137" t="str">
        <f t="shared" si="57"/>
        <v/>
      </c>
      <c r="AR56" s="137"/>
      <c r="AV56" s="301"/>
      <c r="AW56" s="303" t="s">
        <v>139</v>
      </c>
      <c r="AX56" s="211" t="s">
        <v>127</v>
      </c>
      <c r="AY56" s="212" t="s">
        <v>140</v>
      </c>
      <c r="AZ56" s="213">
        <v>154.5</v>
      </c>
      <c r="BA56" s="214">
        <v>153.80000000000001</v>
      </c>
      <c r="BB56" s="214">
        <v>0.69999999999998863</v>
      </c>
      <c r="BC56" s="216">
        <v>6</v>
      </c>
      <c r="BD56" s="213">
        <v>46.9</v>
      </c>
      <c r="BE56" s="214">
        <v>45.2</v>
      </c>
      <c r="BF56" s="214">
        <v>1.6999999999999957</v>
      </c>
      <c r="BG56" s="217">
        <v>6</v>
      </c>
    </row>
    <row r="57" spans="1:59" ht="21">
      <c r="A57" s="38"/>
      <c r="B57" s="60" ph="1"/>
      <c r="C57" s="39"/>
      <c r="D57" s="4"/>
      <c r="E57" s="133" t="str">
        <f t="shared" si="29"/>
        <v/>
      </c>
      <c r="F57" s="4"/>
      <c r="G57" s="133" t="str">
        <f t="shared" si="30"/>
        <v/>
      </c>
      <c r="H57" s="4"/>
      <c r="I57" s="133" t="str">
        <f t="shared" si="31"/>
        <v/>
      </c>
      <c r="J57" s="4"/>
      <c r="K57" s="133" t="str">
        <f t="shared" si="32"/>
        <v/>
      </c>
      <c r="L57" s="134" t="str">
        <f t="shared" si="33"/>
        <v/>
      </c>
      <c r="M57" s="134" t="str">
        <f t="shared" si="34"/>
        <v/>
      </c>
      <c r="N57" s="4"/>
      <c r="O57" s="133" t="str">
        <f t="shared" si="35"/>
        <v/>
      </c>
      <c r="P57" s="134" t="str">
        <f t="shared" si="36"/>
        <v/>
      </c>
      <c r="Q57" s="134" t="str">
        <f t="shared" si="37"/>
        <v/>
      </c>
      <c r="R57" s="4"/>
      <c r="S57" s="133" t="str">
        <f t="shared" si="38"/>
        <v/>
      </c>
      <c r="T57" s="134" t="str">
        <f t="shared" si="39"/>
        <v/>
      </c>
      <c r="U57" s="134" t="str">
        <f t="shared" si="40"/>
        <v/>
      </c>
      <c r="V57" s="4"/>
      <c r="W57" s="133" t="str">
        <f t="shared" si="41"/>
        <v/>
      </c>
      <c r="X57" s="134" t="str">
        <f t="shared" si="42"/>
        <v/>
      </c>
      <c r="Y57" s="134" t="str">
        <f t="shared" si="43"/>
        <v/>
      </c>
      <c r="Z57" s="4"/>
      <c r="AA57" s="133" t="str">
        <f t="shared" si="44"/>
        <v/>
      </c>
      <c r="AB57" s="134" t="str">
        <f t="shared" si="45"/>
        <v/>
      </c>
      <c r="AC57" s="134" t="str">
        <f t="shared" si="46"/>
        <v/>
      </c>
      <c r="AD57" s="4"/>
      <c r="AE57" s="133" t="str">
        <f t="shared" si="47"/>
        <v/>
      </c>
      <c r="AF57" s="134" t="str">
        <f t="shared" si="48"/>
        <v/>
      </c>
      <c r="AG57" s="134" t="str">
        <f t="shared" si="49"/>
        <v/>
      </c>
      <c r="AH57" s="4"/>
      <c r="AI57" s="133" t="str">
        <f t="shared" si="50"/>
        <v/>
      </c>
      <c r="AJ57" s="134" t="str">
        <f t="shared" si="51"/>
        <v/>
      </c>
      <c r="AK57" s="134" t="str">
        <f t="shared" si="52"/>
        <v/>
      </c>
      <c r="AL57" s="4"/>
      <c r="AM57" s="133" t="str">
        <f t="shared" si="53"/>
        <v/>
      </c>
      <c r="AN57" s="134" t="str">
        <f t="shared" si="54"/>
        <v/>
      </c>
      <c r="AO57" s="134" t="str">
        <f t="shared" si="55"/>
        <v/>
      </c>
      <c r="AP57" s="135">
        <f t="shared" si="56"/>
        <v>0</v>
      </c>
      <c r="AQ57" s="137" t="str">
        <f t="shared" si="57"/>
        <v/>
      </c>
      <c r="AR57" s="137"/>
      <c r="AV57" s="301"/>
      <c r="AW57" s="304"/>
      <c r="AX57" s="218" t="s">
        <v>129</v>
      </c>
      <c r="AY57" s="219" t="s">
        <v>141</v>
      </c>
      <c r="AZ57" s="220">
        <v>161.69999999999999</v>
      </c>
      <c r="BA57" s="221">
        <v>161.1</v>
      </c>
      <c r="BB57" s="221">
        <v>0.59999999999999432</v>
      </c>
      <c r="BC57" s="223">
        <v>8</v>
      </c>
      <c r="BD57" s="220">
        <v>51.9</v>
      </c>
      <c r="BE57" s="221">
        <v>50.4</v>
      </c>
      <c r="BF57" s="221">
        <v>1.5</v>
      </c>
      <c r="BG57" s="224">
        <v>4</v>
      </c>
    </row>
    <row r="58" spans="1:59" ht="21.75" thickBot="1">
      <c r="A58" s="38"/>
      <c r="B58" s="60" ph="1"/>
      <c r="C58" s="39"/>
      <c r="D58" s="4"/>
      <c r="E58" s="133" t="str">
        <f t="shared" si="29"/>
        <v/>
      </c>
      <c r="F58" s="4"/>
      <c r="G58" s="133" t="str">
        <f t="shared" si="30"/>
        <v/>
      </c>
      <c r="H58" s="4"/>
      <c r="I58" s="133" t="str">
        <f t="shared" si="31"/>
        <v/>
      </c>
      <c r="J58" s="4"/>
      <c r="K58" s="133" t="str">
        <f t="shared" si="32"/>
        <v/>
      </c>
      <c r="L58" s="134" t="str">
        <f t="shared" si="33"/>
        <v/>
      </c>
      <c r="M58" s="134" t="str">
        <f t="shared" si="34"/>
        <v/>
      </c>
      <c r="N58" s="4"/>
      <c r="O58" s="133" t="str">
        <f t="shared" si="35"/>
        <v/>
      </c>
      <c r="P58" s="134" t="str">
        <f t="shared" si="36"/>
        <v/>
      </c>
      <c r="Q58" s="134" t="str">
        <f t="shared" si="37"/>
        <v/>
      </c>
      <c r="R58" s="4"/>
      <c r="S58" s="133" t="str">
        <f t="shared" si="38"/>
        <v/>
      </c>
      <c r="T58" s="134" t="str">
        <f t="shared" si="39"/>
        <v/>
      </c>
      <c r="U58" s="134" t="str">
        <f t="shared" si="40"/>
        <v/>
      </c>
      <c r="V58" s="4"/>
      <c r="W58" s="133" t="str">
        <f t="shared" si="41"/>
        <v/>
      </c>
      <c r="X58" s="134" t="str">
        <f t="shared" si="42"/>
        <v/>
      </c>
      <c r="Y58" s="134" t="str">
        <f t="shared" si="43"/>
        <v/>
      </c>
      <c r="Z58" s="4"/>
      <c r="AA58" s="133" t="str">
        <f t="shared" si="44"/>
        <v/>
      </c>
      <c r="AB58" s="134" t="str">
        <f t="shared" si="45"/>
        <v/>
      </c>
      <c r="AC58" s="134" t="str">
        <f t="shared" si="46"/>
        <v/>
      </c>
      <c r="AD58" s="4"/>
      <c r="AE58" s="133" t="str">
        <f t="shared" si="47"/>
        <v/>
      </c>
      <c r="AF58" s="134" t="str">
        <f t="shared" si="48"/>
        <v/>
      </c>
      <c r="AG58" s="134" t="str">
        <f t="shared" si="49"/>
        <v/>
      </c>
      <c r="AH58" s="4"/>
      <c r="AI58" s="133" t="str">
        <f t="shared" si="50"/>
        <v/>
      </c>
      <c r="AJ58" s="134" t="str">
        <f t="shared" si="51"/>
        <v/>
      </c>
      <c r="AK58" s="134" t="str">
        <f t="shared" si="52"/>
        <v/>
      </c>
      <c r="AL58" s="4"/>
      <c r="AM58" s="133" t="str">
        <f t="shared" si="53"/>
        <v/>
      </c>
      <c r="AN58" s="134" t="str">
        <f t="shared" si="54"/>
        <v/>
      </c>
      <c r="AO58" s="134" t="str">
        <f t="shared" si="55"/>
        <v/>
      </c>
      <c r="AP58" s="135">
        <f t="shared" si="56"/>
        <v>0</v>
      </c>
      <c r="AQ58" s="137" t="str">
        <f t="shared" si="57"/>
        <v/>
      </c>
      <c r="AR58" s="137"/>
      <c r="AV58" s="301"/>
      <c r="AW58" s="305"/>
      <c r="AX58" s="225" t="s">
        <v>131</v>
      </c>
      <c r="AY58" s="226" t="s">
        <v>142</v>
      </c>
      <c r="AZ58" s="227">
        <v>166.5</v>
      </c>
      <c r="BA58" s="228">
        <v>166.1</v>
      </c>
      <c r="BB58" s="232">
        <v>0.40000000000000568</v>
      </c>
      <c r="BC58" s="230">
        <v>11</v>
      </c>
      <c r="BD58" s="227">
        <v>56.6</v>
      </c>
      <c r="BE58" s="228">
        <v>55</v>
      </c>
      <c r="BF58" s="228">
        <v>1.6000000000000014</v>
      </c>
      <c r="BG58" s="231">
        <v>3</v>
      </c>
    </row>
    <row r="59" spans="1:59" ht="21">
      <c r="A59" s="38"/>
      <c r="B59" s="61" ph="1"/>
      <c r="C59" s="39"/>
      <c r="D59" s="4"/>
      <c r="E59" s="133" t="str">
        <f t="shared" si="29"/>
        <v/>
      </c>
      <c r="F59" s="4"/>
      <c r="G59" s="133" t="str">
        <f t="shared" si="30"/>
        <v/>
      </c>
      <c r="H59" s="4"/>
      <c r="I59" s="133" t="str">
        <f t="shared" si="31"/>
        <v/>
      </c>
      <c r="J59" s="4"/>
      <c r="K59" s="133" t="str">
        <f t="shared" si="32"/>
        <v/>
      </c>
      <c r="L59" s="134" t="str">
        <f t="shared" si="33"/>
        <v/>
      </c>
      <c r="M59" s="134" t="str">
        <f t="shared" si="34"/>
        <v/>
      </c>
      <c r="N59" s="4"/>
      <c r="O59" s="133" t="str">
        <f t="shared" si="35"/>
        <v/>
      </c>
      <c r="P59" s="134" t="str">
        <f t="shared" si="36"/>
        <v/>
      </c>
      <c r="Q59" s="134" t="str">
        <f t="shared" si="37"/>
        <v/>
      </c>
      <c r="R59" s="4"/>
      <c r="S59" s="133" t="str">
        <f t="shared" si="38"/>
        <v/>
      </c>
      <c r="T59" s="134" t="str">
        <f t="shared" si="39"/>
        <v/>
      </c>
      <c r="U59" s="134" t="str">
        <f t="shared" si="40"/>
        <v/>
      </c>
      <c r="V59" s="4"/>
      <c r="W59" s="133" t="str">
        <f t="shared" si="41"/>
        <v/>
      </c>
      <c r="X59" s="134" t="str">
        <f t="shared" si="42"/>
        <v/>
      </c>
      <c r="Y59" s="134" t="str">
        <f t="shared" si="43"/>
        <v/>
      </c>
      <c r="Z59" s="4"/>
      <c r="AA59" s="133" t="str">
        <f t="shared" si="44"/>
        <v/>
      </c>
      <c r="AB59" s="134" t="str">
        <f t="shared" si="45"/>
        <v/>
      </c>
      <c r="AC59" s="134" t="str">
        <f t="shared" si="46"/>
        <v/>
      </c>
      <c r="AD59" s="4"/>
      <c r="AE59" s="133" t="str">
        <f t="shared" si="47"/>
        <v/>
      </c>
      <c r="AF59" s="134" t="str">
        <f t="shared" si="48"/>
        <v/>
      </c>
      <c r="AG59" s="134" t="str">
        <f t="shared" si="49"/>
        <v/>
      </c>
      <c r="AH59" s="4"/>
      <c r="AI59" s="133" t="str">
        <f t="shared" si="50"/>
        <v/>
      </c>
      <c r="AJ59" s="134" t="str">
        <f t="shared" si="51"/>
        <v/>
      </c>
      <c r="AK59" s="134" t="str">
        <f t="shared" si="52"/>
        <v/>
      </c>
      <c r="AL59" s="4"/>
      <c r="AM59" s="133" t="str">
        <f t="shared" si="53"/>
        <v/>
      </c>
      <c r="AN59" s="134" t="str">
        <f t="shared" si="54"/>
        <v/>
      </c>
      <c r="AO59" s="134" t="str">
        <f t="shared" si="55"/>
        <v/>
      </c>
      <c r="AP59" s="135">
        <f t="shared" si="56"/>
        <v>0</v>
      </c>
      <c r="AQ59" s="137" t="str">
        <f t="shared" si="57"/>
        <v/>
      </c>
      <c r="AR59" s="137"/>
      <c r="AV59" s="301"/>
      <c r="AW59" s="303" t="s">
        <v>143</v>
      </c>
      <c r="AX59" s="211" t="s">
        <v>127</v>
      </c>
      <c r="AY59" s="212" t="s">
        <v>144</v>
      </c>
      <c r="AZ59" s="213">
        <v>169.1</v>
      </c>
      <c r="BA59" s="214">
        <v>168.6</v>
      </c>
      <c r="BB59" s="214">
        <v>0.5</v>
      </c>
      <c r="BC59" s="216">
        <v>7</v>
      </c>
      <c r="BD59" s="213">
        <v>61.6</v>
      </c>
      <c r="BE59" s="214">
        <v>59.1</v>
      </c>
      <c r="BF59" s="214">
        <v>2.5</v>
      </c>
      <c r="BG59" s="217">
        <v>2</v>
      </c>
    </row>
    <row r="60" spans="1:59" ht="21">
      <c r="A60" s="38"/>
      <c r="B60" s="61" ph="1"/>
      <c r="C60" s="39"/>
      <c r="D60" s="4"/>
      <c r="E60" s="133" t="str">
        <f t="shared" si="29"/>
        <v/>
      </c>
      <c r="F60" s="4"/>
      <c r="G60" s="133" t="str">
        <f t="shared" si="30"/>
        <v/>
      </c>
      <c r="H60" s="4"/>
      <c r="I60" s="133" t="str">
        <f t="shared" si="31"/>
        <v/>
      </c>
      <c r="J60" s="4"/>
      <c r="K60" s="133" t="str">
        <f t="shared" si="32"/>
        <v/>
      </c>
      <c r="L60" s="134" t="str">
        <f t="shared" si="33"/>
        <v/>
      </c>
      <c r="M60" s="134" t="str">
        <f t="shared" si="34"/>
        <v/>
      </c>
      <c r="N60" s="4"/>
      <c r="O60" s="133" t="str">
        <f t="shared" si="35"/>
        <v/>
      </c>
      <c r="P60" s="134" t="str">
        <f t="shared" si="36"/>
        <v/>
      </c>
      <c r="Q60" s="134" t="str">
        <f t="shared" si="37"/>
        <v/>
      </c>
      <c r="R60" s="4"/>
      <c r="S60" s="133" t="str">
        <f t="shared" si="38"/>
        <v/>
      </c>
      <c r="T60" s="134" t="str">
        <f t="shared" si="39"/>
        <v/>
      </c>
      <c r="U60" s="134" t="str">
        <f t="shared" si="40"/>
        <v/>
      </c>
      <c r="V60" s="4"/>
      <c r="W60" s="133" t="str">
        <f t="shared" si="41"/>
        <v/>
      </c>
      <c r="X60" s="134" t="str">
        <f t="shared" si="42"/>
        <v/>
      </c>
      <c r="Y60" s="134" t="str">
        <f t="shared" si="43"/>
        <v/>
      </c>
      <c r="Z60" s="4"/>
      <c r="AA60" s="133" t="str">
        <f t="shared" si="44"/>
        <v/>
      </c>
      <c r="AB60" s="134" t="str">
        <f t="shared" si="45"/>
        <v/>
      </c>
      <c r="AC60" s="134" t="str">
        <f t="shared" si="46"/>
        <v/>
      </c>
      <c r="AD60" s="4"/>
      <c r="AE60" s="133" t="str">
        <f t="shared" si="47"/>
        <v/>
      </c>
      <c r="AF60" s="134" t="str">
        <f t="shared" si="48"/>
        <v/>
      </c>
      <c r="AG60" s="134" t="str">
        <f t="shared" si="49"/>
        <v/>
      </c>
      <c r="AH60" s="4"/>
      <c r="AI60" s="133" t="str">
        <f t="shared" si="50"/>
        <v/>
      </c>
      <c r="AJ60" s="134" t="str">
        <f t="shared" si="51"/>
        <v/>
      </c>
      <c r="AK60" s="134" t="str">
        <f t="shared" si="52"/>
        <v/>
      </c>
      <c r="AL60" s="4"/>
      <c r="AM60" s="133" t="str">
        <f t="shared" si="53"/>
        <v/>
      </c>
      <c r="AN60" s="134" t="str">
        <f t="shared" si="54"/>
        <v/>
      </c>
      <c r="AO60" s="134" t="str">
        <f t="shared" si="55"/>
        <v/>
      </c>
      <c r="AP60" s="135">
        <f t="shared" si="56"/>
        <v>0</v>
      </c>
      <c r="AQ60" s="137" t="str">
        <f t="shared" si="57"/>
        <v/>
      </c>
      <c r="AR60" s="137"/>
      <c r="AV60" s="301"/>
      <c r="AW60" s="304"/>
      <c r="AX60" s="218" t="s">
        <v>129</v>
      </c>
      <c r="AY60" s="219" t="s">
        <v>145</v>
      </c>
      <c r="AZ60" s="220">
        <v>170.1</v>
      </c>
      <c r="BA60" s="221">
        <v>169.9</v>
      </c>
      <c r="BB60" s="221">
        <v>0.19999999999998863</v>
      </c>
      <c r="BC60" s="223">
        <v>16</v>
      </c>
      <c r="BD60" s="220">
        <v>61.6</v>
      </c>
      <c r="BE60" s="221">
        <v>60.3</v>
      </c>
      <c r="BF60" s="221">
        <v>1.3000000000000043</v>
      </c>
      <c r="BG60" s="224">
        <v>9</v>
      </c>
    </row>
    <row r="61" spans="1:59" ht="21.75" thickBot="1">
      <c r="A61" s="38"/>
      <c r="B61" s="58" ph="1"/>
      <c r="C61" s="39"/>
      <c r="D61" s="4"/>
      <c r="E61" s="133" t="str">
        <f t="shared" si="29"/>
        <v/>
      </c>
      <c r="F61" s="4"/>
      <c r="G61" s="133" t="str">
        <f t="shared" si="30"/>
        <v/>
      </c>
      <c r="H61" s="4"/>
      <c r="I61" s="133" t="str">
        <f t="shared" si="31"/>
        <v/>
      </c>
      <c r="J61" s="4"/>
      <c r="K61" s="133" t="str">
        <f t="shared" si="32"/>
        <v/>
      </c>
      <c r="L61" s="134" t="str">
        <f t="shared" si="33"/>
        <v/>
      </c>
      <c r="M61" s="134" t="str">
        <f t="shared" si="34"/>
        <v/>
      </c>
      <c r="N61" s="4"/>
      <c r="O61" s="133" t="str">
        <f t="shared" si="35"/>
        <v/>
      </c>
      <c r="P61" s="134" t="str">
        <f t="shared" si="36"/>
        <v/>
      </c>
      <c r="Q61" s="134" t="str">
        <f t="shared" si="37"/>
        <v/>
      </c>
      <c r="R61" s="4"/>
      <c r="S61" s="133" t="str">
        <f t="shared" si="38"/>
        <v/>
      </c>
      <c r="T61" s="134" t="str">
        <f t="shared" si="39"/>
        <v/>
      </c>
      <c r="U61" s="134" t="str">
        <f t="shared" si="40"/>
        <v/>
      </c>
      <c r="V61" s="4"/>
      <c r="W61" s="133" t="str">
        <f t="shared" si="41"/>
        <v/>
      </c>
      <c r="X61" s="134" t="str">
        <f t="shared" si="42"/>
        <v/>
      </c>
      <c r="Y61" s="134" t="str">
        <f t="shared" si="43"/>
        <v/>
      </c>
      <c r="Z61" s="4"/>
      <c r="AA61" s="133" t="str">
        <f t="shared" si="44"/>
        <v/>
      </c>
      <c r="AB61" s="134" t="str">
        <f t="shared" si="45"/>
        <v/>
      </c>
      <c r="AC61" s="134" t="str">
        <f t="shared" si="46"/>
        <v/>
      </c>
      <c r="AD61" s="4"/>
      <c r="AE61" s="133" t="str">
        <f t="shared" si="47"/>
        <v/>
      </c>
      <c r="AF61" s="134" t="str">
        <f t="shared" si="48"/>
        <v/>
      </c>
      <c r="AG61" s="134" t="str">
        <f t="shared" si="49"/>
        <v/>
      </c>
      <c r="AH61" s="4"/>
      <c r="AI61" s="133" t="str">
        <f t="shared" si="50"/>
        <v/>
      </c>
      <c r="AJ61" s="134" t="str">
        <f t="shared" si="51"/>
        <v/>
      </c>
      <c r="AK61" s="134" t="str">
        <f t="shared" si="52"/>
        <v/>
      </c>
      <c r="AL61" s="4"/>
      <c r="AM61" s="133" t="str">
        <f t="shared" si="53"/>
        <v/>
      </c>
      <c r="AN61" s="134" t="str">
        <f t="shared" si="54"/>
        <v/>
      </c>
      <c r="AO61" s="134" t="str">
        <f t="shared" si="55"/>
        <v/>
      </c>
      <c r="AP61" s="135">
        <f t="shared" si="56"/>
        <v>0</v>
      </c>
      <c r="AQ61" s="137" t="str">
        <f t="shared" si="57"/>
        <v/>
      </c>
      <c r="AR61" s="137"/>
      <c r="AV61" s="302"/>
      <c r="AW61" s="305"/>
      <c r="AX61" s="225" t="s">
        <v>131</v>
      </c>
      <c r="AY61" s="226" t="s">
        <v>146</v>
      </c>
      <c r="AZ61" s="227">
        <v>170.4</v>
      </c>
      <c r="BA61" s="228">
        <v>170.6</v>
      </c>
      <c r="BB61" s="232">
        <v>-0.19999999999998863</v>
      </c>
      <c r="BC61" s="230">
        <v>28</v>
      </c>
      <c r="BD61" s="227">
        <v>62.9</v>
      </c>
      <c r="BE61" s="228">
        <v>62.2</v>
      </c>
      <c r="BF61" s="228">
        <v>0.69999999999999574</v>
      </c>
      <c r="BG61" s="231">
        <v>11</v>
      </c>
    </row>
    <row r="62" spans="1:59" ht="21" customHeight="1">
      <c r="A62" s="38"/>
      <c r="B62" s="60" ph="1"/>
      <c r="C62" s="39"/>
      <c r="D62" s="4"/>
      <c r="E62" s="133" t="str">
        <f t="shared" si="29"/>
        <v/>
      </c>
      <c r="F62" s="4"/>
      <c r="G62" s="133" t="str">
        <f t="shared" si="30"/>
        <v/>
      </c>
      <c r="H62" s="4"/>
      <c r="I62" s="133" t="str">
        <f t="shared" si="31"/>
        <v/>
      </c>
      <c r="J62" s="4"/>
      <c r="K62" s="133" t="str">
        <f t="shared" si="32"/>
        <v/>
      </c>
      <c r="L62" s="134" t="str">
        <f t="shared" si="33"/>
        <v/>
      </c>
      <c r="M62" s="134" t="str">
        <f t="shared" si="34"/>
        <v/>
      </c>
      <c r="N62" s="4"/>
      <c r="O62" s="133" t="str">
        <f t="shared" si="35"/>
        <v/>
      </c>
      <c r="P62" s="134" t="str">
        <f t="shared" si="36"/>
        <v/>
      </c>
      <c r="Q62" s="134" t="str">
        <f t="shared" si="37"/>
        <v/>
      </c>
      <c r="R62" s="4"/>
      <c r="S62" s="133" t="str">
        <f t="shared" si="38"/>
        <v/>
      </c>
      <c r="T62" s="134" t="str">
        <f t="shared" si="39"/>
        <v/>
      </c>
      <c r="U62" s="134" t="str">
        <f t="shared" si="40"/>
        <v/>
      </c>
      <c r="V62" s="4"/>
      <c r="W62" s="133" t="str">
        <f t="shared" si="41"/>
        <v/>
      </c>
      <c r="X62" s="134" t="str">
        <f t="shared" si="42"/>
        <v/>
      </c>
      <c r="Y62" s="134" t="str">
        <f t="shared" si="43"/>
        <v/>
      </c>
      <c r="Z62" s="4"/>
      <c r="AA62" s="133" t="str">
        <f t="shared" si="44"/>
        <v/>
      </c>
      <c r="AB62" s="134" t="str">
        <f t="shared" si="45"/>
        <v/>
      </c>
      <c r="AC62" s="134" t="str">
        <f t="shared" si="46"/>
        <v/>
      </c>
      <c r="AD62" s="4"/>
      <c r="AE62" s="133" t="str">
        <f t="shared" si="47"/>
        <v/>
      </c>
      <c r="AF62" s="134" t="str">
        <f t="shared" si="48"/>
        <v/>
      </c>
      <c r="AG62" s="134" t="str">
        <f t="shared" si="49"/>
        <v/>
      </c>
      <c r="AH62" s="4"/>
      <c r="AI62" s="133" t="str">
        <f t="shared" si="50"/>
        <v/>
      </c>
      <c r="AJ62" s="134" t="str">
        <f t="shared" si="51"/>
        <v/>
      </c>
      <c r="AK62" s="134" t="str">
        <f t="shared" si="52"/>
        <v/>
      </c>
      <c r="AL62" s="4"/>
      <c r="AM62" s="133" t="str">
        <f t="shared" si="53"/>
        <v/>
      </c>
      <c r="AN62" s="134" t="str">
        <f t="shared" si="54"/>
        <v/>
      </c>
      <c r="AO62" s="134" t="str">
        <f t="shared" si="55"/>
        <v/>
      </c>
      <c r="AP62" s="135">
        <f t="shared" si="56"/>
        <v>0</v>
      </c>
      <c r="AQ62" s="137" t="str">
        <f t="shared" si="57"/>
        <v/>
      </c>
      <c r="AR62" s="137"/>
      <c r="AV62" s="300" t="s">
        <v>147</v>
      </c>
      <c r="AW62" s="303" t="s">
        <v>126</v>
      </c>
      <c r="AX62" s="211" t="s">
        <v>127</v>
      </c>
      <c r="AY62" s="212" t="s">
        <v>128</v>
      </c>
      <c r="AZ62" s="213">
        <v>116.1</v>
      </c>
      <c r="BA62" s="214">
        <v>115.6</v>
      </c>
      <c r="BB62" s="214">
        <v>0.5</v>
      </c>
      <c r="BC62" s="216">
        <v>7</v>
      </c>
      <c r="BD62" s="213">
        <v>21.2</v>
      </c>
      <c r="BE62" s="214">
        <v>21</v>
      </c>
      <c r="BF62" s="214">
        <v>0.19999999999999929</v>
      </c>
      <c r="BG62" s="217">
        <v>9</v>
      </c>
    </row>
    <row r="63" spans="1:59" ht="21">
      <c r="A63" s="38"/>
      <c r="B63" s="60" ph="1"/>
      <c r="C63" s="39"/>
      <c r="D63" s="4"/>
      <c r="E63" s="133" t="str">
        <f t="shared" si="29"/>
        <v/>
      </c>
      <c r="F63" s="4"/>
      <c r="G63" s="133" t="str">
        <f t="shared" si="30"/>
        <v/>
      </c>
      <c r="H63" s="4"/>
      <c r="I63" s="133" t="str">
        <f t="shared" si="31"/>
        <v/>
      </c>
      <c r="J63" s="4"/>
      <c r="K63" s="133" t="str">
        <f t="shared" si="32"/>
        <v/>
      </c>
      <c r="L63" s="134" t="str">
        <f t="shared" si="33"/>
        <v/>
      </c>
      <c r="M63" s="134" t="str">
        <f t="shared" si="34"/>
        <v/>
      </c>
      <c r="N63" s="4"/>
      <c r="O63" s="133" t="str">
        <f t="shared" si="35"/>
        <v/>
      </c>
      <c r="P63" s="134" t="str">
        <f t="shared" si="36"/>
        <v/>
      </c>
      <c r="Q63" s="134" t="str">
        <f t="shared" si="37"/>
        <v/>
      </c>
      <c r="R63" s="4"/>
      <c r="S63" s="133" t="str">
        <f t="shared" si="38"/>
        <v/>
      </c>
      <c r="T63" s="134" t="str">
        <f t="shared" si="39"/>
        <v/>
      </c>
      <c r="U63" s="134" t="str">
        <f t="shared" si="40"/>
        <v/>
      </c>
      <c r="V63" s="4"/>
      <c r="W63" s="133" t="str">
        <f t="shared" si="41"/>
        <v/>
      </c>
      <c r="X63" s="134" t="str">
        <f t="shared" si="42"/>
        <v/>
      </c>
      <c r="Y63" s="134" t="str">
        <f t="shared" si="43"/>
        <v/>
      </c>
      <c r="Z63" s="4"/>
      <c r="AA63" s="133" t="str">
        <f t="shared" si="44"/>
        <v/>
      </c>
      <c r="AB63" s="134" t="str">
        <f t="shared" si="45"/>
        <v/>
      </c>
      <c r="AC63" s="134" t="str">
        <f t="shared" si="46"/>
        <v/>
      </c>
      <c r="AD63" s="4"/>
      <c r="AE63" s="133" t="str">
        <f t="shared" si="47"/>
        <v/>
      </c>
      <c r="AF63" s="134" t="str">
        <f t="shared" si="48"/>
        <v/>
      </c>
      <c r="AG63" s="134" t="str">
        <f t="shared" si="49"/>
        <v/>
      </c>
      <c r="AH63" s="4"/>
      <c r="AI63" s="133" t="str">
        <f t="shared" si="50"/>
        <v/>
      </c>
      <c r="AJ63" s="134" t="str">
        <f t="shared" si="51"/>
        <v/>
      </c>
      <c r="AK63" s="134" t="str">
        <f t="shared" si="52"/>
        <v/>
      </c>
      <c r="AL63" s="4"/>
      <c r="AM63" s="133" t="str">
        <f t="shared" si="53"/>
        <v/>
      </c>
      <c r="AN63" s="134" t="str">
        <f t="shared" si="54"/>
        <v/>
      </c>
      <c r="AO63" s="134" t="str">
        <f t="shared" si="55"/>
        <v/>
      </c>
      <c r="AP63" s="135">
        <f t="shared" si="56"/>
        <v>0</v>
      </c>
      <c r="AQ63" s="137" t="str">
        <f t="shared" si="57"/>
        <v/>
      </c>
      <c r="AR63" s="137"/>
      <c r="AV63" s="301"/>
      <c r="AW63" s="304"/>
      <c r="AX63" s="218" t="s">
        <v>129</v>
      </c>
      <c r="AY63" s="219" t="s">
        <v>130</v>
      </c>
      <c r="AZ63" s="220">
        <v>122.5</v>
      </c>
      <c r="BA63" s="221">
        <v>121.6</v>
      </c>
      <c r="BB63" s="221">
        <v>0.90000000000000568</v>
      </c>
      <c r="BC63" s="223">
        <v>3</v>
      </c>
      <c r="BD63" s="220">
        <v>24.1</v>
      </c>
      <c r="BE63" s="221">
        <v>23.6</v>
      </c>
      <c r="BF63" s="221">
        <v>0.5</v>
      </c>
      <c r="BG63" s="224">
        <v>4</v>
      </c>
    </row>
    <row r="64" spans="1:59" ht="21">
      <c r="A64" s="38"/>
      <c r="B64" s="60" ph="1"/>
      <c r="C64" s="39"/>
      <c r="D64" s="4"/>
      <c r="E64" s="133" t="str">
        <f t="shared" si="29"/>
        <v/>
      </c>
      <c r="F64" s="4"/>
      <c r="G64" s="133" t="str">
        <f t="shared" si="30"/>
        <v/>
      </c>
      <c r="H64" s="4"/>
      <c r="I64" s="133" t="str">
        <f t="shared" si="31"/>
        <v/>
      </c>
      <c r="J64" s="4"/>
      <c r="K64" s="133" t="str">
        <f t="shared" si="32"/>
        <v/>
      </c>
      <c r="L64" s="134" t="str">
        <f t="shared" si="33"/>
        <v/>
      </c>
      <c r="M64" s="134" t="str">
        <f t="shared" si="34"/>
        <v/>
      </c>
      <c r="N64" s="4"/>
      <c r="O64" s="133" t="str">
        <f t="shared" si="35"/>
        <v/>
      </c>
      <c r="P64" s="134" t="str">
        <f t="shared" si="36"/>
        <v/>
      </c>
      <c r="Q64" s="134" t="str">
        <f t="shared" si="37"/>
        <v/>
      </c>
      <c r="R64" s="4"/>
      <c r="S64" s="133" t="str">
        <f t="shared" si="38"/>
        <v/>
      </c>
      <c r="T64" s="134" t="str">
        <f t="shared" si="39"/>
        <v/>
      </c>
      <c r="U64" s="134" t="str">
        <f t="shared" si="40"/>
        <v/>
      </c>
      <c r="V64" s="4"/>
      <c r="W64" s="133" t="str">
        <f t="shared" si="41"/>
        <v/>
      </c>
      <c r="X64" s="134" t="str">
        <f t="shared" si="42"/>
        <v/>
      </c>
      <c r="Y64" s="134" t="str">
        <f t="shared" si="43"/>
        <v/>
      </c>
      <c r="Z64" s="4"/>
      <c r="AA64" s="133" t="str">
        <f t="shared" si="44"/>
        <v/>
      </c>
      <c r="AB64" s="134" t="str">
        <f t="shared" si="45"/>
        <v/>
      </c>
      <c r="AC64" s="134" t="str">
        <f t="shared" si="46"/>
        <v/>
      </c>
      <c r="AD64" s="4"/>
      <c r="AE64" s="133" t="str">
        <f t="shared" si="47"/>
        <v/>
      </c>
      <c r="AF64" s="134" t="str">
        <f t="shared" si="48"/>
        <v/>
      </c>
      <c r="AG64" s="134" t="str">
        <f t="shared" si="49"/>
        <v/>
      </c>
      <c r="AH64" s="4"/>
      <c r="AI64" s="133" t="str">
        <f t="shared" si="50"/>
        <v/>
      </c>
      <c r="AJ64" s="134" t="str">
        <f t="shared" si="51"/>
        <v/>
      </c>
      <c r="AK64" s="134" t="str">
        <f t="shared" si="52"/>
        <v/>
      </c>
      <c r="AL64" s="4"/>
      <c r="AM64" s="133" t="str">
        <f t="shared" si="53"/>
        <v/>
      </c>
      <c r="AN64" s="134" t="str">
        <f t="shared" si="54"/>
        <v/>
      </c>
      <c r="AO64" s="134" t="str">
        <f t="shared" si="55"/>
        <v/>
      </c>
      <c r="AP64" s="135">
        <f t="shared" si="56"/>
        <v>0</v>
      </c>
      <c r="AQ64" s="137" t="str">
        <f t="shared" si="57"/>
        <v/>
      </c>
      <c r="AR64" s="137"/>
      <c r="AV64" s="301"/>
      <c r="AW64" s="304"/>
      <c r="AX64" s="218" t="s">
        <v>131</v>
      </c>
      <c r="AY64" s="219" t="s">
        <v>132</v>
      </c>
      <c r="AZ64" s="220">
        <v>127.9</v>
      </c>
      <c r="BA64" s="221">
        <v>127.5</v>
      </c>
      <c r="BB64" s="221">
        <v>0.40000000000000568</v>
      </c>
      <c r="BC64" s="223">
        <v>8</v>
      </c>
      <c r="BD64" s="220">
        <v>27.6</v>
      </c>
      <c r="BE64" s="221">
        <v>26.8</v>
      </c>
      <c r="BF64" s="221">
        <v>0.80000000000000071</v>
      </c>
      <c r="BG64" s="224">
        <v>4</v>
      </c>
    </row>
    <row r="65" spans="1:59" ht="21">
      <c r="A65" s="38"/>
      <c r="B65" s="60" ph="1"/>
      <c r="C65" s="39"/>
      <c r="D65" s="4"/>
      <c r="E65" s="133" t="str">
        <f t="shared" si="29"/>
        <v/>
      </c>
      <c r="F65" s="4"/>
      <c r="G65" s="133" t="str">
        <f t="shared" si="30"/>
        <v/>
      </c>
      <c r="H65" s="4"/>
      <c r="I65" s="133" t="str">
        <f t="shared" si="31"/>
        <v/>
      </c>
      <c r="J65" s="4"/>
      <c r="K65" s="133" t="str">
        <f t="shared" si="32"/>
        <v/>
      </c>
      <c r="L65" s="134" t="str">
        <f t="shared" si="33"/>
        <v/>
      </c>
      <c r="M65" s="134" t="str">
        <f t="shared" si="34"/>
        <v/>
      </c>
      <c r="N65" s="4"/>
      <c r="O65" s="133" t="str">
        <f t="shared" si="35"/>
        <v/>
      </c>
      <c r="P65" s="134" t="str">
        <f t="shared" si="36"/>
        <v/>
      </c>
      <c r="Q65" s="134" t="str">
        <f t="shared" si="37"/>
        <v/>
      </c>
      <c r="R65" s="4"/>
      <c r="S65" s="133" t="str">
        <f t="shared" si="38"/>
        <v/>
      </c>
      <c r="T65" s="134" t="str">
        <f t="shared" si="39"/>
        <v/>
      </c>
      <c r="U65" s="134" t="str">
        <f t="shared" si="40"/>
        <v/>
      </c>
      <c r="V65" s="4"/>
      <c r="W65" s="133" t="str">
        <f t="shared" si="41"/>
        <v/>
      </c>
      <c r="X65" s="134" t="str">
        <f t="shared" si="42"/>
        <v/>
      </c>
      <c r="Y65" s="134" t="str">
        <f t="shared" si="43"/>
        <v/>
      </c>
      <c r="Z65" s="4"/>
      <c r="AA65" s="133" t="str">
        <f t="shared" si="44"/>
        <v/>
      </c>
      <c r="AB65" s="134" t="str">
        <f t="shared" si="45"/>
        <v/>
      </c>
      <c r="AC65" s="134" t="str">
        <f t="shared" si="46"/>
        <v/>
      </c>
      <c r="AD65" s="4"/>
      <c r="AE65" s="133" t="str">
        <f t="shared" si="47"/>
        <v/>
      </c>
      <c r="AF65" s="134" t="str">
        <f t="shared" si="48"/>
        <v/>
      </c>
      <c r="AG65" s="134" t="str">
        <f t="shared" si="49"/>
        <v/>
      </c>
      <c r="AH65" s="4"/>
      <c r="AI65" s="133" t="str">
        <f t="shared" si="50"/>
        <v/>
      </c>
      <c r="AJ65" s="134" t="str">
        <f t="shared" si="51"/>
        <v/>
      </c>
      <c r="AK65" s="134" t="str">
        <f t="shared" si="52"/>
        <v/>
      </c>
      <c r="AL65" s="4"/>
      <c r="AM65" s="133" t="str">
        <f t="shared" si="53"/>
        <v/>
      </c>
      <c r="AN65" s="134" t="str">
        <f t="shared" si="54"/>
        <v/>
      </c>
      <c r="AO65" s="134" t="str">
        <f t="shared" si="55"/>
        <v/>
      </c>
      <c r="AP65" s="135">
        <f t="shared" si="56"/>
        <v>0</v>
      </c>
      <c r="AQ65" s="137" t="str">
        <f t="shared" si="57"/>
        <v/>
      </c>
      <c r="AR65" s="137"/>
      <c r="AV65" s="301"/>
      <c r="AW65" s="304"/>
      <c r="AX65" s="218" t="s">
        <v>133</v>
      </c>
      <c r="AY65" s="219" t="s">
        <v>134</v>
      </c>
      <c r="AZ65" s="220">
        <v>134.30000000000001</v>
      </c>
      <c r="BA65" s="221">
        <v>133.80000000000001</v>
      </c>
      <c r="BB65" s="221">
        <v>0.5</v>
      </c>
      <c r="BC65" s="223">
        <v>6</v>
      </c>
      <c r="BD65" s="220">
        <v>31.2</v>
      </c>
      <c r="BE65" s="221">
        <v>30.4</v>
      </c>
      <c r="BF65" s="221">
        <v>0.80000000000000071</v>
      </c>
      <c r="BG65" s="224">
        <v>7</v>
      </c>
    </row>
    <row r="66" spans="1:59">
      <c r="A66" s="2"/>
      <c r="B66" s="3"/>
      <c r="C66" s="3"/>
      <c r="D66" s="4"/>
      <c r="E66" s="133" t="str">
        <f t="shared" si="29"/>
        <v/>
      </c>
      <c r="F66" s="4"/>
      <c r="G66" s="133" t="str">
        <f t="shared" si="30"/>
        <v/>
      </c>
      <c r="H66" s="4"/>
      <c r="I66" s="133" t="str">
        <f t="shared" si="31"/>
        <v/>
      </c>
      <c r="J66" s="4"/>
      <c r="K66" s="133" t="str">
        <f t="shared" si="32"/>
        <v/>
      </c>
      <c r="L66" s="134" t="str">
        <f t="shared" si="33"/>
        <v/>
      </c>
      <c r="M66" s="134" t="str">
        <f t="shared" si="34"/>
        <v/>
      </c>
      <c r="N66" s="4"/>
      <c r="O66" s="133" t="str">
        <f t="shared" si="35"/>
        <v/>
      </c>
      <c r="P66" s="134" t="str">
        <f t="shared" si="36"/>
        <v/>
      </c>
      <c r="Q66" s="134" t="str">
        <f t="shared" si="37"/>
        <v/>
      </c>
      <c r="R66" s="4"/>
      <c r="S66" s="133" t="str">
        <f t="shared" si="38"/>
        <v/>
      </c>
      <c r="T66" s="134" t="str">
        <f t="shared" si="39"/>
        <v/>
      </c>
      <c r="U66" s="134" t="str">
        <f t="shared" si="40"/>
        <v/>
      </c>
      <c r="V66" s="4"/>
      <c r="W66" s="133" t="str">
        <f t="shared" si="41"/>
        <v/>
      </c>
      <c r="X66" s="134" t="str">
        <f t="shared" si="42"/>
        <v/>
      </c>
      <c r="Y66" s="134" t="str">
        <f t="shared" si="43"/>
        <v/>
      </c>
      <c r="Z66" s="4"/>
      <c r="AA66" s="133" t="str">
        <f t="shared" si="44"/>
        <v/>
      </c>
      <c r="AB66" s="134" t="str">
        <f t="shared" si="45"/>
        <v/>
      </c>
      <c r="AC66" s="134" t="str">
        <f t="shared" si="46"/>
        <v/>
      </c>
      <c r="AD66" s="4"/>
      <c r="AE66" s="133" t="str">
        <f t="shared" si="47"/>
        <v/>
      </c>
      <c r="AF66" s="134" t="str">
        <f t="shared" si="48"/>
        <v/>
      </c>
      <c r="AG66" s="134" t="str">
        <f t="shared" si="49"/>
        <v/>
      </c>
      <c r="AH66" s="4"/>
      <c r="AI66" s="133" t="str">
        <f t="shared" si="50"/>
        <v/>
      </c>
      <c r="AJ66" s="134" t="str">
        <f t="shared" si="51"/>
        <v/>
      </c>
      <c r="AK66" s="134" t="str">
        <f t="shared" si="52"/>
        <v/>
      </c>
      <c r="AL66" s="4"/>
      <c r="AM66" s="133" t="str">
        <f t="shared" si="53"/>
        <v/>
      </c>
      <c r="AN66" s="134" t="str">
        <f t="shared" si="54"/>
        <v/>
      </c>
      <c r="AO66" s="134" t="str">
        <f t="shared" si="55"/>
        <v/>
      </c>
      <c r="AP66" s="135">
        <f t="shared" si="56"/>
        <v>0</v>
      </c>
      <c r="AQ66" s="137" t="str">
        <f t="shared" si="57"/>
        <v/>
      </c>
      <c r="AR66" s="137"/>
      <c r="AV66" s="301"/>
      <c r="AW66" s="304"/>
      <c r="AX66" s="218" t="s">
        <v>135</v>
      </c>
      <c r="AY66" s="219" t="s">
        <v>136</v>
      </c>
      <c r="AZ66" s="220">
        <v>141.69999999999999</v>
      </c>
      <c r="BA66" s="221">
        <v>140.9</v>
      </c>
      <c r="BB66" s="233">
        <v>0.79999999999998295</v>
      </c>
      <c r="BC66" s="223">
        <v>3</v>
      </c>
      <c r="BD66" s="220">
        <v>36.200000000000003</v>
      </c>
      <c r="BE66" s="221">
        <v>34.9</v>
      </c>
      <c r="BF66" s="221">
        <v>1.3000000000000043</v>
      </c>
      <c r="BG66" s="224">
        <v>3</v>
      </c>
    </row>
    <row r="67" spans="1:59" ht="14.25" thickBot="1">
      <c r="A67" s="2"/>
      <c r="B67" s="3"/>
      <c r="C67" s="3"/>
      <c r="D67" s="4"/>
      <c r="E67" s="133" t="str">
        <f t="shared" si="29"/>
        <v/>
      </c>
      <c r="F67" s="4"/>
      <c r="G67" s="133" t="str">
        <f t="shared" si="30"/>
        <v/>
      </c>
      <c r="H67" s="4"/>
      <c r="I67" s="133" t="str">
        <f t="shared" si="31"/>
        <v/>
      </c>
      <c r="J67" s="4"/>
      <c r="K67" s="133" t="str">
        <f t="shared" si="32"/>
        <v/>
      </c>
      <c r="L67" s="134" t="str">
        <f t="shared" si="33"/>
        <v/>
      </c>
      <c r="M67" s="134" t="str">
        <f t="shared" si="34"/>
        <v/>
      </c>
      <c r="N67" s="4"/>
      <c r="O67" s="133" t="str">
        <f t="shared" si="35"/>
        <v/>
      </c>
      <c r="P67" s="134" t="str">
        <f t="shared" si="36"/>
        <v/>
      </c>
      <c r="Q67" s="134" t="str">
        <f t="shared" si="37"/>
        <v/>
      </c>
      <c r="R67" s="4"/>
      <c r="S67" s="133" t="str">
        <f t="shared" si="38"/>
        <v/>
      </c>
      <c r="T67" s="134" t="str">
        <f t="shared" si="39"/>
        <v/>
      </c>
      <c r="U67" s="134" t="str">
        <f t="shared" si="40"/>
        <v/>
      </c>
      <c r="V67" s="4"/>
      <c r="W67" s="133" t="str">
        <f t="shared" si="41"/>
        <v/>
      </c>
      <c r="X67" s="134" t="str">
        <f t="shared" si="42"/>
        <v/>
      </c>
      <c r="Y67" s="134" t="str">
        <f t="shared" si="43"/>
        <v/>
      </c>
      <c r="Z67" s="4"/>
      <c r="AA67" s="133" t="str">
        <f t="shared" si="44"/>
        <v/>
      </c>
      <c r="AB67" s="134" t="str">
        <f t="shared" si="45"/>
        <v/>
      </c>
      <c r="AC67" s="134" t="str">
        <f t="shared" si="46"/>
        <v/>
      </c>
      <c r="AD67" s="4"/>
      <c r="AE67" s="133" t="str">
        <f t="shared" si="47"/>
        <v/>
      </c>
      <c r="AF67" s="134" t="str">
        <f t="shared" si="48"/>
        <v/>
      </c>
      <c r="AG67" s="134" t="str">
        <f t="shared" si="49"/>
        <v/>
      </c>
      <c r="AH67" s="4"/>
      <c r="AI67" s="133" t="str">
        <f t="shared" si="50"/>
        <v/>
      </c>
      <c r="AJ67" s="134" t="str">
        <f t="shared" si="51"/>
        <v/>
      </c>
      <c r="AK67" s="134" t="str">
        <f t="shared" si="52"/>
        <v/>
      </c>
      <c r="AL67" s="4"/>
      <c r="AM67" s="133" t="str">
        <f t="shared" si="53"/>
        <v/>
      </c>
      <c r="AN67" s="134" t="str">
        <f t="shared" si="54"/>
        <v/>
      </c>
      <c r="AO67" s="134" t="str">
        <f t="shared" si="55"/>
        <v/>
      </c>
      <c r="AP67" s="135">
        <f t="shared" si="56"/>
        <v>0</v>
      </c>
      <c r="AQ67" s="137" t="str">
        <f t="shared" si="57"/>
        <v/>
      </c>
      <c r="AR67" s="137"/>
      <c r="AV67" s="301"/>
      <c r="AW67" s="305"/>
      <c r="AX67" s="225" t="s">
        <v>137</v>
      </c>
      <c r="AY67" s="226" t="s">
        <v>138</v>
      </c>
      <c r="AZ67" s="227">
        <v>147.6</v>
      </c>
      <c r="BA67" s="228">
        <v>147.4</v>
      </c>
      <c r="BB67" s="232">
        <v>0.19999999999998863</v>
      </c>
      <c r="BC67" s="230">
        <v>12</v>
      </c>
      <c r="BD67" s="227">
        <v>40.799999999999997</v>
      </c>
      <c r="BE67" s="228">
        <v>39.799999999999997</v>
      </c>
      <c r="BF67" s="228">
        <v>1</v>
      </c>
      <c r="BG67" s="231">
        <v>6</v>
      </c>
    </row>
    <row r="68" spans="1:59">
      <c r="A68" s="2"/>
      <c r="B68" s="3"/>
      <c r="C68" s="3"/>
      <c r="D68" s="4"/>
      <c r="E68" s="133" t="str">
        <f t="shared" si="29"/>
        <v/>
      </c>
      <c r="F68" s="4"/>
      <c r="G68" s="133" t="str">
        <f t="shared" si="30"/>
        <v/>
      </c>
      <c r="H68" s="4"/>
      <c r="I68" s="133" t="str">
        <f t="shared" si="31"/>
        <v/>
      </c>
      <c r="J68" s="4"/>
      <c r="K68" s="133" t="str">
        <f t="shared" si="32"/>
        <v/>
      </c>
      <c r="L68" s="134" t="str">
        <f t="shared" si="33"/>
        <v/>
      </c>
      <c r="M68" s="134" t="str">
        <f t="shared" si="34"/>
        <v/>
      </c>
      <c r="N68" s="4"/>
      <c r="O68" s="133" t="str">
        <f t="shared" si="35"/>
        <v/>
      </c>
      <c r="P68" s="134" t="str">
        <f t="shared" si="36"/>
        <v/>
      </c>
      <c r="Q68" s="134" t="str">
        <f t="shared" si="37"/>
        <v/>
      </c>
      <c r="R68" s="4"/>
      <c r="S68" s="133" t="str">
        <f t="shared" si="38"/>
        <v/>
      </c>
      <c r="T68" s="134" t="str">
        <f t="shared" si="39"/>
        <v/>
      </c>
      <c r="U68" s="134" t="str">
        <f t="shared" si="40"/>
        <v/>
      </c>
      <c r="V68" s="4"/>
      <c r="W68" s="133" t="str">
        <f t="shared" si="41"/>
        <v/>
      </c>
      <c r="X68" s="134" t="str">
        <f t="shared" si="42"/>
        <v/>
      </c>
      <c r="Y68" s="134" t="str">
        <f t="shared" si="43"/>
        <v/>
      </c>
      <c r="Z68" s="4"/>
      <c r="AA68" s="133" t="str">
        <f t="shared" si="44"/>
        <v/>
      </c>
      <c r="AB68" s="134" t="str">
        <f t="shared" si="45"/>
        <v/>
      </c>
      <c r="AC68" s="134" t="str">
        <f t="shared" si="46"/>
        <v/>
      </c>
      <c r="AD68" s="4"/>
      <c r="AE68" s="133" t="str">
        <f t="shared" si="47"/>
        <v/>
      </c>
      <c r="AF68" s="134" t="str">
        <f t="shared" si="48"/>
        <v/>
      </c>
      <c r="AG68" s="134" t="str">
        <f t="shared" si="49"/>
        <v/>
      </c>
      <c r="AH68" s="4"/>
      <c r="AI68" s="133" t="str">
        <f t="shared" si="50"/>
        <v/>
      </c>
      <c r="AJ68" s="134" t="str">
        <f t="shared" si="51"/>
        <v/>
      </c>
      <c r="AK68" s="134" t="str">
        <f t="shared" si="52"/>
        <v/>
      </c>
      <c r="AL68" s="4"/>
      <c r="AM68" s="133" t="str">
        <f t="shared" si="53"/>
        <v/>
      </c>
      <c r="AN68" s="134" t="str">
        <f t="shared" si="54"/>
        <v/>
      </c>
      <c r="AO68" s="134" t="str">
        <f t="shared" si="55"/>
        <v/>
      </c>
      <c r="AP68" s="135">
        <f t="shared" si="56"/>
        <v>0</v>
      </c>
      <c r="AQ68" s="137" t="str">
        <f t="shared" si="57"/>
        <v/>
      </c>
      <c r="AR68" s="137"/>
      <c r="AV68" s="301"/>
      <c r="AW68" s="303" t="s">
        <v>139</v>
      </c>
      <c r="AX68" s="211" t="s">
        <v>127</v>
      </c>
      <c r="AY68" s="212" t="s">
        <v>140</v>
      </c>
      <c r="AZ68" s="213">
        <v>152.6</v>
      </c>
      <c r="BA68" s="214">
        <v>152.4</v>
      </c>
      <c r="BB68" s="214">
        <v>0.19999999999998863</v>
      </c>
      <c r="BC68" s="216">
        <v>11</v>
      </c>
      <c r="BD68" s="213">
        <v>44.8</v>
      </c>
      <c r="BE68" s="214">
        <v>44.4</v>
      </c>
      <c r="BF68" s="214">
        <v>0.39999999999999858</v>
      </c>
      <c r="BG68" s="217">
        <v>17</v>
      </c>
    </row>
    <row r="69" spans="1:59">
      <c r="A69" s="2"/>
      <c r="B69" s="3"/>
      <c r="C69" s="3"/>
      <c r="D69" s="4"/>
      <c r="E69" s="133" t="str">
        <f t="shared" si="29"/>
        <v/>
      </c>
      <c r="F69" s="4"/>
      <c r="G69" s="133" t="str">
        <f t="shared" si="30"/>
        <v/>
      </c>
      <c r="H69" s="4"/>
      <c r="I69" s="133" t="str">
        <f t="shared" si="31"/>
        <v/>
      </c>
      <c r="J69" s="4"/>
      <c r="K69" s="133" t="str">
        <f t="shared" si="32"/>
        <v/>
      </c>
      <c r="L69" s="134" t="str">
        <f t="shared" si="33"/>
        <v/>
      </c>
      <c r="M69" s="134" t="str">
        <f t="shared" si="34"/>
        <v/>
      </c>
      <c r="N69" s="4"/>
      <c r="O69" s="133" t="str">
        <f t="shared" si="35"/>
        <v/>
      </c>
      <c r="P69" s="134" t="str">
        <f t="shared" si="36"/>
        <v/>
      </c>
      <c r="Q69" s="134" t="str">
        <f t="shared" si="37"/>
        <v/>
      </c>
      <c r="R69" s="4"/>
      <c r="S69" s="133" t="str">
        <f t="shared" si="38"/>
        <v/>
      </c>
      <c r="T69" s="134" t="str">
        <f t="shared" si="39"/>
        <v/>
      </c>
      <c r="U69" s="134" t="str">
        <f t="shared" si="40"/>
        <v/>
      </c>
      <c r="V69" s="4"/>
      <c r="W69" s="133" t="str">
        <f t="shared" si="41"/>
        <v/>
      </c>
      <c r="X69" s="134" t="str">
        <f t="shared" si="42"/>
        <v/>
      </c>
      <c r="Y69" s="134" t="str">
        <f t="shared" si="43"/>
        <v/>
      </c>
      <c r="Z69" s="4"/>
      <c r="AA69" s="133" t="str">
        <f t="shared" si="44"/>
        <v/>
      </c>
      <c r="AB69" s="134" t="str">
        <f t="shared" si="45"/>
        <v/>
      </c>
      <c r="AC69" s="134" t="str">
        <f t="shared" si="46"/>
        <v/>
      </c>
      <c r="AD69" s="4"/>
      <c r="AE69" s="133" t="str">
        <f t="shared" si="47"/>
        <v/>
      </c>
      <c r="AF69" s="134" t="str">
        <f t="shared" si="48"/>
        <v/>
      </c>
      <c r="AG69" s="134" t="str">
        <f t="shared" si="49"/>
        <v/>
      </c>
      <c r="AH69" s="4"/>
      <c r="AI69" s="133" t="str">
        <f t="shared" si="50"/>
        <v/>
      </c>
      <c r="AJ69" s="134" t="str">
        <f t="shared" si="51"/>
        <v/>
      </c>
      <c r="AK69" s="134" t="str">
        <f t="shared" si="52"/>
        <v/>
      </c>
      <c r="AL69" s="4"/>
      <c r="AM69" s="133" t="str">
        <f t="shared" si="53"/>
        <v/>
      </c>
      <c r="AN69" s="134" t="str">
        <f t="shared" si="54"/>
        <v/>
      </c>
      <c r="AO69" s="134" t="str">
        <f t="shared" si="55"/>
        <v/>
      </c>
      <c r="AP69" s="135">
        <f t="shared" si="56"/>
        <v>0</v>
      </c>
      <c r="AQ69" s="137" t="str">
        <f t="shared" si="57"/>
        <v/>
      </c>
      <c r="AR69" s="137"/>
      <c r="AV69" s="301"/>
      <c r="AW69" s="304"/>
      <c r="AX69" s="218" t="s">
        <v>129</v>
      </c>
      <c r="AY69" s="219" t="s">
        <v>141</v>
      </c>
      <c r="AZ69" s="220">
        <v>155.19999999999999</v>
      </c>
      <c r="BA69" s="221">
        <v>155</v>
      </c>
      <c r="BB69" s="233">
        <v>0.19999999999998863</v>
      </c>
      <c r="BC69" s="223">
        <v>10</v>
      </c>
      <c r="BD69" s="220">
        <v>48</v>
      </c>
      <c r="BE69" s="221">
        <v>47.5</v>
      </c>
      <c r="BF69" s="221">
        <v>0.5</v>
      </c>
      <c r="BG69" s="224">
        <v>13</v>
      </c>
    </row>
    <row r="70" spans="1:59" ht="14.25" thickBot="1">
      <c r="A70" s="2"/>
      <c r="B70" s="3"/>
      <c r="C70" s="3"/>
      <c r="D70" s="4"/>
      <c r="E70" s="133" t="str">
        <f t="shared" si="29"/>
        <v/>
      </c>
      <c r="F70" s="4"/>
      <c r="G70" s="133" t="str">
        <f t="shared" si="30"/>
        <v/>
      </c>
      <c r="H70" s="4"/>
      <c r="I70" s="133" t="str">
        <f t="shared" si="31"/>
        <v/>
      </c>
      <c r="J70" s="4"/>
      <c r="K70" s="133" t="str">
        <f t="shared" si="32"/>
        <v/>
      </c>
      <c r="L70" s="134" t="str">
        <f t="shared" si="33"/>
        <v/>
      </c>
      <c r="M70" s="134" t="str">
        <f t="shared" si="34"/>
        <v/>
      </c>
      <c r="N70" s="4"/>
      <c r="O70" s="133" t="str">
        <f t="shared" si="35"/>
        <v/>
      </c>
      <c r="P70" s="134" t="str">
        <f t="shared" si="36"/>
        <v/>
      </c>
      <c r="Q70" s="134" t="str">
        <f t="shared" si="37"/>
        <v/>
      </c>
      <c r="R70" s="4"/>
      <c r="S70" s="133" t="str">
        <f t="shared" si="38"/>
        <v/>
      </c>
      <c r="T70" s="134" t="str">
        <f t="shared" si="39"/>
        <v/>
      </c>
      <c r="U70" s="134" t="str">
        <f t="shared" si="40"/>
        <v/>
      </c>
      <c r="V70" s="4"/>
      <c r="W70" s="133" t="str">
        <f t="shared" si="41"/>
        <v/>
      </c>
      <c r="X70" s="134" t="str">
        <f t="shared" si="42"/>
        <v/>
      </c>
      <c r="Y70" s="134" t="str">
        <f t="shared" si="43"/>
        <v/>
      </c>
      <c r="Z70" s="4"/>
      <c r="AA70" s="133" t="str">
        <f t="shared" si="44"/>
        <v/>
      </c>
      <c r="AB70" s="134" t="str">
        <f t="shared" si="45"/>
        <v/>
      </c>
      <c r="AC70" s="134" t="str">
        <f t="shared" si="46"/>
        <v/>
      </c>
      <c r="AD70" s="4"/>
      <c r="AE70" s="133" t="str">
        <f t="shared" si="47"/>
        <v/>
      </c>
      <c r="AF70" s="134" t="str">
        <f t="shared" si="48"/>
        <v/>
      </c>
      <c r="AG70" s="134" t="str">
        <f t="shared" si="49"/>
        <v/>
      </c>
      <c r="AH70" s="4"/>
      <c r="AI70" s="133" t="str">
        <f t="shared" si="50"/>
        <v/>
      </c>
      <c r="AJ70" s="134" t="str">
        <f t="shared" si="51"/>
        <v/>
      </c>
      <c r="AK70" s="134" t="str">
        <f t="shared" si="52"/>
        <v/>
      </c>
      <c r="AL70" s="4"/>
      <c r="AM70" s="133" t="str">
        <f t="shared" si="53"/>
        <v/>
      </c>
      <c r="AN70" s="134" t="str">
        <f t="shared" si="54"/>
        <v/>
      </c>
      <c r="AO70" s="134" t="str">
        <f t="shared" si="55"/>
        <v/>
      </c>
      <c r="AP70" s="135">
        <f t="shared" si="56"/>
        <v>0</v>
      </c>
      <c r="AQ70" s="137" t="str">
        <f t="shared" si="57"/>
        <v/>
      </c>
      <c r="AR70" s="137"/>
      <c r="AV70" s="301"/>
      <c r="AW70" s="305"/>
      <c r="AX70" s="225" t="s">
        <v>131</v>
      </c>
      <c r="AY70" s="226" t="s">
        <v>142</v>
      </c>
      <c r="AZ70" s="227">
        <v>156.69999999999999</v>
      </c>
      <c r="BA70" s="228">
        <v>156.4</v>
      </c>
      <c r="BB70" s="232">
        <v>0.29999999999998295</v>
      </c>
      <c r="BC70" s="230">
        <v>8</v>
      </c>
      <c r="BD70" s="227">
        <v>50.2</v>
      </c>
      <c r="BE70" s="228">
        <v>49.7</v>
      </c>
      <c r="BF70" s="228">
        <v>0.5</v>
      </c>
      <c r="BG70" s="231">
        <v>11</v>
      </c>
    </row>
    <row r="71" spans="1:59">
      <c r="A71" s="2"/>
      <c r="B71" s="3"/>
      <c r="C71" s="3"/>
      <c r="D71" s="4"/>
      <c r="E71" s="133" t="str">
        <f t="shared" si="29"/>
        <v/>
      </c>
      <c r="F71" s="4"/>
      <c r="G71" s="133" t="str">
        <f t="shared" si="30"/>
        <v/>
      </c>
      <c r="H71" s="4"/>
      <c r="I71" s="133" t="str">
        <f t="shared" si="31"/>
        <v/>
      </c>
      <c r="J71" s="4"/>
      <c r="K71" s="133" t="str">
        <f t="shared" si="32"/>
        <v/>
      </c>
      <c r="L71" s="134" t="str">
        <f t="shared" si="33"/>
        <v/>
      </c>
      <c r="M71" s="134" t="str">
        <f t="shared" si="34"/>
        <v/>
      </c>
      <c r="N71" s="4"/>
      <c r="O71" s="133" t="str">
        <f t="shared" si="35"/>
        <v/>
      </c>
      <c r="P71" s="134" t="str">
        <f t="shared" si="36"/>
        <v/>
      </c>
      <c r="Q71" s="134" t="str">
        <f t="shared" si="37"/>
        <v/>
      </c>
      <c r="R71" s="4"/>
      <c r="S71" s="133" t="str">
        <f t="shared" si="38"/>
        <v/>
      </c>
      <c r="T71" s="134" t="str">
        <f t="shared" si="39"/>
        <v/>
      </c>
      <c r="U71" s="134" t="str">
        <f t="shared" si="40"/>
        <v/>
      </c>
      <c r="V71" s="4"/>
      <c r="W71" s="133" t="str">
        <f t="shared" si="41"/>
        <v/>
      </c>
      <c r="X71" s="134" t="str">
        <f t="shared" si="42"/>
        <v/>
      </c>
      <c r="Y71" s="134" t="str">
        <f t="shared" si="43"/>
        <v/>
      </c>
      <c r="Z71" s="4"/>
      <c r="AA71" s="133" t="str">
        <f t="shared" si="44"/>
        <v/>
      </c>
      <c r="AB71" s="134" t="str">
        <f t="shared" si="45"/>
        <v/>
      </c>
      <c r="AC71" s="134" t="str">
        <f t="shared" si="46"/>
        <v/>
      </c>
      <c r="AD71" s="4"/>
      <c r="AE71" s="133" t="str">
        <f t="shared" si="47"/>
        <v/>
      </c>
      <c r="AF71" s="134" t="str">
        <f t="shared" si="48"/>
        <v/>
      </c>
      <c r="AG71" s="134" t="str">
        <f t="shared" si="49"/>
        <v/>
      </c>
      <c r="AH71" s="4"/>
      <c r="AI71" s="133" t="str">
        <f t="shared" si="50"/>
        <v/>
      </c>
      <c r="AJ71" s="134" t="str">
        <f t="shared" si="51"/>
        <v/>
      </c>
      <c r="AK71" s="134" t="str">
        <f t="shared" si="52"/>
        <v/>
      </c>
      <c r="AL71" s="4"/>
      <c r="AM71" s="133" t="str">
        <f t="shared" si="53"/>
        <v/>
      </c>
      <c r="AN71" s="134" t="str">
        <f t="shared" si="54"/>
        <v/>
      </c>
      <c r="AO71" s="134" t="str">
        <f t="shared" si="55"/>
        <v/>
      </c>
      <c r="AP71" s="135">
        <f t="shared" si="56"/>
        <v>0</v>
      </c>
      <c r="AQ71" s="137" t="str">
        <f t="shared" si="57"/>
        <v/>
      </c>
      <c r="AR71" s="137"/>
      <c r="AV71" s="301"/>
      <c r="AW71" s="303" t="s">
        <v>143</v>
      </c>
      <c r="AX71" s="211" t="s">
        <v>127</v>
      </c>
      <c r="AY71" s="212" t="s">
        <v>144</v>
      </c>
      <c r="AZ71" s="213">
        <v>157.5</v>
      </c>
      <c r="BA71" s="214">
        <v>157</v>
      </c>
      <c r="BB71" s="214">
        <v>0.5</v>
      </c>
      <c r="BC71" s="216">
        <v>4</v>
      </c>
      <c r="BD71" s="213">
        <v>52.7</v>
      </c>
      <c r="BE71" s="214">
        <v>51</v>
      </c>
      <c r="BF71" s="214">
        <v>1.7000000000000028</v>
      </c>
      <c r="BG71" s="217">
        <v>2</v>
      </c>
    </row>
    <row r="72" spans="1:59">
      <c r="A72" s="2"/>
      <c r="B72" s="3"/>
      <c r="C72" s="3"/>
      <c r="D72" s="4"/>
      <c r="E72" s="133" t="str">
        <f t="shared" si="29"/>
        <v/>
      </c>
      <c r="F72" s="4"/>
      <c r="G72" s="133" t="str">
        <f t="shared" si="30"/>
        <v/>
      </c>
      <c r="H72" s="4"/>
      <c r="I72" s="133" t="str">
        <f t="shared" si="31"/>
        <v/>
      </c>
      <c r="J72" s="4"/>
      <c r="K72" s="133" t="str">
        <f t="shared" si="32"/>
        <v/>
      </c>
      <c r="L72" s="134" t="str">
        <f t="shared" si="33"/>
        <v/>
      </c>
      <c r="M72" s="134" t="str">
        <f t="shared" si="34"/>
        <v/>
      </c>
      <c r="N72" s="4"/>
      <c r="O72" s="133" t="str">
        <f t="shared" si="35"/>
        <v/>
      </c>
      <c r="P72" s="134" t="str">
        <f t="shared" si="36"/>
        <v/>
      </c>
      <c r="Q72" s="134" t="str">
        <f t="shared" si="37"/>
        <v/>
      </c>
      <c r="R72" s="4"/>
      <c r="S72" s="133" t="str">
        <f t="shared" si="38"/>
        <v/>
      </c>
      <c r="T72" s="134" t="str">
        <f t="shared" si="39"/>
        <v/>
      </c>
      <c r="U72" s="134" t="str">
        <f t="shared" si="40"/>
        <v/>
      </c>
      <c r="V72" s="4"/>
      <c r="W72" s="133" t="str">
        <f t="shared" si="41"/>
        <v/>
      </c>
      <c r="X72" s="134" t="str">
        <f t="shared" si="42"/>
        <v/>
      </c>
      <c r="Y72" s="134" t="str">
        <f t="shared" si="43"/>
        <v/>
      </c>
      <c r="Z72" s="4"/>
      <c r="AA72" s="133" t="str">
        <f t="shared" si="44"/>
        <v/>
      </c>
      <c r="AB72" s="134" t="str">
        <f t="shared" si="45"/>
        <v/>
      </c>
      <c r="AC72" s="134" t="str">
        <f t="shared" si="46"/>
        <v/>
      </c>
      <c r="AD72" s="4"/>
      <c r="AE72" s="133" t="str">
        <f t="shared" si="47"/>
        <v/>
      </c>
      <c r="AF72" s="134" t="str">
        <f t="shared" si="48"/>
        <v/>
      </c>
      <c r="AG72" s="134" t="str">
        <f t="shared" si="49"/>
        <v/>
      </c>
      <c r="AH72" s="4"/>
      <c r="AI72" s="133" t="str">
        <f t="shared" si="50"/>
        <v/>
      </c>
      <c r="AJ72" s="134" t="str">
        <f t="shared" si="51"/>
        <v/>
      </c>
      <c r="AK72" s="134" t="str">
        <f t="shared" si="52"/>
        <v/>
      </c>
      <c r="AL72" s="4"/>
      <c r="AM72" s="133" t="str">
        <f t="shared" si="53"/>
        <v/>
      </c>
      <c r="AN72" s="134" t="str">
        <f t="shared" si="54"/>
        <v/>
      </c>
      <c r="AO72" s="134" t="str">
        <f t="shared" si="55"/>
        <v/>
      </c>
      <c r="AP72" s="135">
        <f t="shared" si="56"/>
        <v>0</v>
      </c>
      <c r="AQ72" s="137" t="str">
        <f t="shared" si="57"/>
        <v/>
      </c>
      <c r="AR72" s="137"/>
      <c r="AV72" s="301"/>
      <c r="AW72" s="304"/>
      <c r="AX72" s="218" t="s">
        <v>129</v>
      </c>
      <c r="AY72" s="219" t="s">
        <v>145</v>
      </c>
      <c r="AZ72" s="220">
        <v>158</v>
      </c>
      <c r="BA72" s="221">
        <v>157.5</v>
      </c>
      <c r="BB72" s="233">
        <v>0.5</v>
      </c>
      <c r="BC72" s="223">
        <v>6</v>
      </c>
      <c r="BD72" s="220">
        <v>52.5</v>
      </c>
      <c r="BE72" s="221">
        <v>51.9</v>
      </c>
      <c r="BF72" s="221">
        <v>0.60000000000000142</v>
      </c>
      <c r="BG72" s="224">
        <v>13</v>
      </c>
    </row>
    <row r="73" spans="1:59" ht="14.25" thickBot="1">
      <c r="A73" s="2"/>
      <c r="B73" s="3"/>
      <c r="C73" s="3"/>
      <c r="D73" s="4"/>
      <c r="E73" s="133" t="str">
        <f t="shared" si="29"/>
        <v/>
      </c>
      <c r="F73" s="4"/>
      <c r="G73" s="133" t="str">
        <f t="shared" si="30"/>
        <v/>
      </c>
      <c r="H73" s="4"/>
      <c r="I73" s="133" t="str">
        <f t="shared" si="31"/>
        <v/>
      </c>
      <c r="J73" s="4"/>
      <c r="K73" s="133" t="str">
        <f t="shared" si="32"/>
        <v/>
      </c>
      <c r="L73" s="134" t="str">
        <f t="shared" si="33"/>
        <v/>
      </c>
      <c r="M73" s="134" t="str">
        <f t="shared" si="34"/>
        <v/>
      </c>
      <c r="N73" s="4"/>
      <c r="O73" s="133" t="str">
        <f t="shared" si="35"/>
        <v/>
      </c>
      <c r="P73" s="134" t="str">
        <f t="shared" si="36"/>
        <v/>
      </c>
      <c r="Q73" s="134" t="str">
        <f t="shared" si="37"/>
        <v/>
      </c>
      <c r="R73" s="4"/>
      <c r="S73" s="133" t="str">
        <f t="shared" si="38"/>
        <v/>
      </c>
      <c r="T73" s="134" t="str">
        <f t="shared" si="39"/>
        <v/>
      </c>
      <c r="U73" s="134" t="str">
        <f t="shared" si="40"/>
        <v/>
      </c>
      <c r="V73" s="4"/>
      <c r="W73" s="133" t="str">
        <f t="shared" si="41"/>
        <v/>
      </c>
      <c r="X73" s="134" t="str">
        <f t="shared" si="42"/>
        <v/>
      </c>
      <c r="Y73" s="134" t="str">
        <f t="shared" si="43"/>
        <v/>
      </c>
      <c r="Z73" s="4"/>
      <c r="AA73" s="133" t="str">
        <f t="shared" si="44"/>
        <v/>
      </c>
      <c r="AB73" s="134" t="str">
        <f t="shared" si="45"/>
        <v/>
      </c>
      <c r="AC73" s="134" t="str">
        <f t="shared" si="46"/>
        <v/>
      </c>
      <c r="AD73" s="4"/>
      <c r="AE73" s="133" t="str">
        <f t="shared" si="47"/>
        <v/>
      </c>
      <c r="AF73" s="134" t="str">
        <f t="shared" si="48"/>
        <v/>
      </c>
      <c r="AG73" s="134" t="str">
        <f t="shared" si="49"/>
        <v/>
      </c>
      <c r="AH73" s="4"/>
      <c r="AI73" s="133" t="str">
        <f t="shared" si="50"/>
        <v/>
      </c>
      <c r="AJ73" s="134" t="str">
        <f t="shared" si="51"/>
        <v/>
      </c>
      <c r="AK73" s="134" t="str">
        <f t="shared" si="52"/>
        <v/>
      </c>
      <c r="AL73" s="4"/>
      <c r="AM73" s="133" t="str">
        <f t="shared" si="53"/>
        <v/>
      </c>
      <c r="AN73" s="134" t="str">
        <f t="shared" si="54"/>
        <v/>
      </c>
      <c r="AO73" s="134" t="str">
        <f t="shared" si="55"/>
        <v/>
      </c>
      <c r="AP73" s="135">
        <f t="shared" si="56"/>
        <v>0</v>
      </c>
      <c r="AQ73" s="137" t="str">
        <f t="shared" si="57"/>
        <v/>
      </c>
      <c r="AR73" s="137"/>
      <c r="AV73" s="302"/>
      <c r="AW73" s="305"/>
      <c r="AX73" s="225" t="s">
        <v>131</v>
      </c>
      <c r="AY73" s="226" t="s">
        <v>146</v>
      </c>
      <c r="AZ73" s="227">
        <v>158.1</v>
      </c>
      <c r="BA73" s="228">
        <v>157.9</v>
      </c>
      <c r="BB73" s="232">
        <v>0.19999999999998863</v>
      </c>
      <c r="BC73" s="230">
        <v>13</v>
      </c>
      <c r="BD73" s="227">
        <v>53.6</v>
      </c>
      <c r="BE73" s="228">
        <v>52.5</v>
      </c>
      <c r="BF73" s="228">
        <v>1.1000000000000014</v>
      </c>
      <c r="BG73" s="231">
        <v>5</v>
      </c>
    </row>
    <row r="74" spans="1:59">
      <c r="A74" s="2"/>
      <c r="B74" s="3"/>
      <c r="C74" s="3"/>
      <c r="D74" s="4"/>
      <c r="E74" s="133" t="str">
        <f t="shared" ref="E74:E108" si="58">IF((D74&lt;&gt;0),((D74-$D$5)*10/STDEVP($D$10:$D$309)+50),"")</f>
        <v/>
      </c>
      <c r="F74" s="4"/>
      <c r="G74" s="133" t="str">
        <f t="shared" ref="G74:G108" si="59">IF((F74&lt;&gt;0),((F74-$F$5)*10/STDEVP($F$10:$F$309)+50),"")</f>
        <v/>
      </c>
      <c r="H74" s="4"/>
      <c r="I74" s="133" t="str">
        <f t="shared" ref="I74:I108" si="60">IF((H74&lt;&gt;0),((H74-$H$5)*10/STDEVP($H$10:$H$309)+50),"")</f>
        <v/>
      </c>
      <c r="J74" s="4"/>
      <c r="K74" s="133" t="str">
        <f t="shared" ref="K74:K108" si="61">IF((J74&lt;&gt;0),((J74-$J$5)*10/STDEVP($J$10:$J$309)+50),"")</f>
        <v/>
      </c>
      <c r="L74" s="134" t="str">
        <f t="shared" si="33"/>
        <v/>
      </c>
      <c r="M74" s="134" t="str">
        <f t="shared" si="34"/>
        <v/>
      </c>
      <c r="N74" s="4"/>
      <c r="O74" s="133" t="str">
        <f t="shared" ref="O74:O108" si="62">IF((N74&lt;&gt;0),((N74-$N$5)*10/STDEVP($N$10:$N$309)+50),"")</f>
        <v/>
      </c>
      <c r="P74" s="134" t="str">
        <f t="shared" si="36"/>
        <v/>
      </c>
      <c r="Q74" s="134" t="str">
        <f t="shared" si="37"/>
        <v/>
      </c>
      <c r="R74" s="4"/>
      <c r="S74" s="133" t="str">
        <f t="shared" ref="S74:S108" si="63">IF((R74&lt;&gt;0),((R74-$R$5)*10/STDEVP($R$10:$R$309)+50),"")</f>
        <v/>
      </c>
      <c r="T74" s="134" t="str">
        <f t="shared" si="39"/>
        <v/>
      </c>
      <c r="U74" s="134" t="str">
        <f t="shared" si="40"/>
        <v/>
      </c>
      <c r="V74" s="4"/>
      <c r="W74" s="133" t="str">
        <f t="shared" ref="W74:W108" si="64">IF((V74&lt;&gt;0),((V74-$V$5)*10/STDEVP($V$10:$V$309)+50),"")</f>
        <v/>
      </c>
      <c r="X74" s="134" t="str">
        <f t="shared" si="42"/>
        <v/>
      </c>
      <c r="Y74" s="134" t="str">
        <f t="shared" si="43"/>
        <v/>
      </c>
      <c r="Z74" s="4"/>
      <c r="AA74" s="133" t="str">
        <f t="shared" ref="AA74:AA108" si="65">IF((Z74&lt;&gt;0),((Z74-$Z$5)*10/STDEVP($Z$10:$Z$309)+50),"")</f>
        <v/>
      </c>
      <c r="AB74" s="134" t="str">
        <f t="shared" si="45"/>
        <v/>
      </c>
      <c r="AC74" s="134" t="str">
        <f t="shared" si="46"/>
        <v/>
      </c>
      <c r="AD74" s="4"/>
      <c r="AE74" s="133" t="str">
        <f t="shared" ref="AE74:AE108" si="66">IF((AD74&lt;&gt;0),((AD74-$AD$5)*(-1)*10/STDEVP($AD$10:$AD$309)+50),"")</f>
        <v/>
      </c>
      <c r="AF74" s="134" t="str">
        <f t="shared" si="48"/>
        <v/>
      </c>
      <c r="AG74" s="134" t="str">
        <f t="shared" si="49"/>
        <v/>
      </c>
      <c r="AH74" s="4"/>
      <c r="AI74" s="133" t="str">
        <f t="shared" ref="AI74:AI108" si="67">IF((AH74&lt;&gt;0),((AH74-$AH$5)*10/STDEVP($AH$10:$AH$309)+50),"")</f>
        <v/>
      </c>
      <c r="AJ74" s="134" t="str">
        <f t="shared" si="51"/>
        <v/>
      </c>
      <c r="AK74" s="134" t="str">
        <f t="shared" si="52"/>
        <v/>
      </c>
      <c r="AL74" s="4"/>
      <c r="AM74" s="133" t="str">
        <f t="shared" ref="AM74:AM108" si="68">IF((AL74&lt;&gt;0),((AL74-$AL$5)*10/STDEVP($AL$10:$AL$309)+50),"")</f>
        <v/>
      </c>
      <c r="AN74" s="134" t="str">
        <f t="shared" si="54"/>
        <v/>
      </c>
      <c r="AO74" s="134" t="str">
        <f t="shared" si="55"/>
        <v/>
      </c>
      <c r="AP74" s="135">
        <f t="shared" si="56"/>
        <v>0</v>
      </c>
      <c r="AQ74" s="137" t="str">
        <f t="shared" si="57"/>
        <v/>
      </c>
      <c r="AR74" s="137"/>
    </row>
    <row r="75" spans="1:59">
      <c r="A75" s="2"/>
      <c r="B75" s="3"/>
      <c r="C75" s="3"/>
      <c r="D75" s="4"/>
      <c r="E75" s="133" t="str">
        <f t="shared" si="58"/>
        <v/>
      </c>
      <c r="F75" s="4"/>
      <c r="G75" s="133" t="str">
        <f t="shared" si="59"/>
        <v/>
      </c>
      <c r="H75" s="4"/>
      <c r="I75" s="133" t="str">
        <f t="shared" si="60"/>
        <v/>
      </c>
      <c r="J75" s="4"/>
      <c r="K75" s="133" t="str">
        <f t="shared" si="61"/>
        <v/>
      </c>
      <c r="L75" s="134" t="str">
        <f t="shared" ref="L75:L108" si="69">IF((J75&lt;&gt;0),RANK(J75,$J$10:$J$309),"")</f>
        <v/>
      </c>
      <c r="M75" s="134" t="str">
        <f t="shared" ref="M75:M108" si="70">IF((J75&lt;&gt;0),VLOOKUP(J75,$L$311:$M$320,2),"")</f>
        <v/>
      </c>
      <c r="N75" s="4"/>
      <c r="O75" s="133" t="str">
        <f t="shared" si="62"/>
        <v/>
      </c>
      <c r="P75" s="134" t="str">
        <f t="shared" ref="P75:P108" si="71">IF((N75&lt;&gt;0),RANK(N75,$N$10:$N$309),"")</f>
        <v/>
      </c>
      <c r="Q75" s="134" t="str">
        <f t="shared" ref="Q75:Q108" si="72">IF((N75&lt;&gt;0),VLOOKUP(N75,$P$311:$Q$320,2),"")</f>
        <v/>
      </c>
      <c r="R75" s="4"/>
      <c r="S75" s="133" t="str">
        <f t="shared" si="63"/>
        <v/>
      </c>
      <c r="T75" s="134" t="str">
        <f t="shared" ref="T75:T108" si="73">IF((R75&lt;&gt;0),RANK(R75,$R$10:$R$309),"")</f>
        <v/>
      </c>
      <c r="U75" s="134" t="str">
        <f t="shared" ref="U75:U108" si="74">IF((R75&lt;&gt;0),VLOOKUP(R75,$T$311:$U$320,2),"")</f>
        <v/>
      </c>
      <c r="V75" s="4"/>
      <c r="W75" s="133" t="str">
        <f t="shared" si="64"/>
        <v/>
      </c>
      <c r="X75" s="134" t="str">
        <f t="shared" ref="X75:X108" si="75">IF((V75&lt;&gt;0),RANK(V75,$V$10:$V$309),"")</f>
        <v/>
      </c>
      <c r="Y75" s="134" t="str">
        <f t="shared" ref="Y75:Y108" si="76">IF((V75&lt;&gt;0),VLOOKUP(V75,$X$311:$Y$320,2),"")</f>
        <v/>
      </c>
      <c r="Z75" s="4"/>
      <c r="AA75" s="133" t="str">
        <f t="shared" si="65"/>
        <v/>
      </c>
      <c r="AB75" s="134" t="str">
        <f t="shared" ref="AB75:AB108" si="77">IF((Z75&lt;&gt;0),RANK(Z75,$Z$10:$Z$309),"")</f>
        <v/>
      </c>
      <c r="AC75" s="134" t="str">
        <f t="shared" ref="AC75:AC108" si="78">IF((Z75&lt;&gt;0),VLOOKUP(Z75,$AB$311:$AC$320,2),"")</f>
        <v/>
      </c>
      <c r="AD75" s="4"/>
      <c r="AE75" s="133" t="str">
        <f t="shared" si="66"/>
        <v/>
      </c>
      <c r="AF75" s="134" t="str">
        <f t="shared" ref="AF75:AF108" si="79">IF((AD75&lt;&gt;0),RANK(AE75,$AE$10:$AE$309),"")</f>
        <v/>
      </c>
      <c r="AG75" s="134" t="str">
        <f t="shared" si="49"/>
        <v/>
      </c>
      <c r="AH75" s="4"/>
      <c r="AI75" s="133" t="str">
        <f t="shared" si="67"/>
        <v/>
      </c>
      <c r="AJ75" s="134" t="str">
        <f t="shared" si="51"/>
        <v/>
      </c>
      <c r="AK75" s="134" t="str">
        <f t="shared" ref="AK75:AK108" si="80">IF((AH75&lt;&gt;0),VLOOKUP(AH75,$AJ$311:$AK$320,2),"")</f>
        <v/>
      </c>
      <c r="AL75" s="4"/>
      <c r="AM75" s="133" t="str">
        <f t="shared" si="68"/>
        <v/>
      </c>
      <c r="AN75" s="134" t="str">
        <f t="shared" ref="AN75:AN108" si="81">IF((AL75&lt;&gt;0),RANK(AL75,$AL$10:$AL$309),"")</f>
        <v/>
      </c>
      <c r="AO75" s="134" t="str">
        <f t="shared" ref="AO75:AO108" si="82">IF((AL75&lt;&gt;0),VLOOKUP(AL75,$AN$311:$AO$320,2),"")</f>
        <v/>
      </c>
      <c r="AP75" s="135">
        <f t="shared" ref="AP75:AP108" si="83">SUM(M75,Q75,U75,Y75,,AC75,AG75,AK75,AO75)</f>
        <v>0</v>
      </c>
      <c r="AQ75" s="137" t="str">
        <f t="shared" ref="AQ75:AQ108" si="84">IF(AND(J75&lt;&gt;0,N75&lt;&gt;0,R75&lt;&gt;0,V75&lt;&gt;0,Z75&lt;&gt;0,AD75&lt;&gt;0,AH75&lt;&gt;0,AL75&lt;&gt;0),VLOOKUP(AP75,$AP$311:$AQ$315,2),"")</f>
        <v/>
      </c>
      <c r="AR75" s="137"/>
    </row>
    <row r="76" spans="1:59">
      <c r="A76" s="2"/>
      <c r="B76" s="3"/>
      <c r="C76" s="3"/>
      <c r="D76" s="4"/>
      <c r="E76" s="133" t="str">
        <f t="shared" si="58"/>
        <v/>
      </c>
      <c r="F76" s="4"/>
      <c r="G76" s="133" t="str">
        <f t="shared" si="59"/>
        <v/>
      </c>
      <c r="H76" s="4"/>
      <c r="I76" s="133" t="str">
        <f t="shared" si="60"/>
        <v/>
      </c>
      <c r="J76" s="4"/>
      <c r="K76" s="133" t="str">
        <f t="shared" si="61"/>
        <v/>
      </c>
      <c r="L76" s="134" t="str">
        <f t="shared" si="69"/>
        <v/>
      </c>
      <c r="M76" s="134" t="str">
        <f t="shared" si="70"/>
        <v/>
      </c>
      <c r="N76" s="4"/>
      <c r="O76" s="133" t="str">
        <f t="shared" si="62"/>
        <v/>
      </c>
      <c r="P76" s="134" t="str">
        <f t="shared" si="71"/>
        <v/>
      </c>
      <c r="Q76" s="134" t="str">
        <f t="shared" si="72"/>
        <v/>
      </c>
      <c r="R76" s="4"/>
      <c r="S76" s="133" t="str">
        <f t="shared" si="63"/>
        <v/>
      </c>
      <c r="T76" s="134" t="str">
        <f t="shared" si="73"/>
        <v/>
      </c>
      <c r="U76" s="134" t="str">
        <f t="shared" si="74"/>
        <v/>
      </c>
      <c r="V76" s="4"/>
      <c r="W76" s="133" t="str">
        <f t="shared" si="64"/>
        <v/>
      </c>
      <c r="X76" s="134" t="str">
        <f t="shared" si="75"/>
        <v/>
      </c>
      <c r="Y76" s="134" t="str">
        <f t="shared" si="76"/>
        <v/>
      </c>
      <c r="Z76" s="4"/>
      <c r="AA76" s="133" t="str">
        <f t="shared" si="65"/>
        <v/>
      </c>
      <c r="AB76" s="134" t="str">
        <f t="shared" si="77"/>
        <v/>
      </c>
      <c r="AC76" s="134" t="str">
        <f t="shared" si="78"/>
        <v/>
      </c>
      <c r="AD76" s="4"/>
      <c r="AE76" s="133" t="str">
        <f t="shared" si="66"/>
        <v/>
      </c>
      <c r="AF76" s="134" t="str">
        <f t="shared" si="79"/>
        <v/>
      </c>
      <c r="AG76" s="134" t="str">
        <f t="shared" ref="AG76:AG108" si="85">IF((AD76&lt;&gt;0),VLOOKUP(AD76,$AF$311:$AG$320,2),"")</f>
        <v/>
      </c>
      <c r="AH76" s="4"/>
      <c r="AI76" s="133" t="str">
        <f t="shared" si="67"/>
        <v/>
      </c>
      <c r="AJ76" s="134" t="str">
        <f t="shared" ref="AJ76:AJ108" si="86">IF((AH76&lt;&gt;0),RANK(AH76,$AH$10:$AH$309),"")</f>
        <v/>
      </c>
      <c r="AK76" s="134" t="str">
        <f t="shared" si="80"/>
        <v/>
      </c>
      <c r="AL76" s="4"/>
      <c r="AM76" s="133" t="str">
        <f t="shared" si="68"/>
        <v/>
      </c>
      <c r="AN76" s="134" t="str">
        <f t="shared" si="81"/>
        <v/>
      </c>
      <c r="AO76" s="134" t="str">
        <f t="shared" si="82"/>
        <v/>
      </c>
      <c r="AP76" s="135">
        <f t="shared" si="83"/>
        <v>0</v>
      </c>
      <c r="AQ76" s="137" t="str">
        <f t="shared" si="84"/>
        <v/>
      </c>
      <c r="AR76" s="137"/>
    </row>
    <row r="77" spans="1:59">
      <c r="A77" s="2"/>
      <c r="B77" s="3"/>
      <c r="C77" s="3"/>
      <c r="D77" s="4"/>
      <c r="E77" s="133" t="str">
        <f t="shared" si="58"/>
        <v/>
      </c>
      <c r="F77" s="4"/>
      <c r="G77" s="133" t="str">
        <f t="shared" si="59"/>
        <v/>
      </c>
      <c r="H77" s="4"/>
      <c r="I77" s="133" t="str">
        <f t="shared" si="60"/>
        <v/>
      </c>
      <c r="J77" s="4"/>
      <c r="K77" s="133" t="str">
        <f t="shared" si="61"/>
        <v/>
      </c>
      <c r="L77" s="134" t="str">
        <f t="shared" si="69"/>
        <v/>
      </c>
      <c r="M77" s="134" t="str">
        <f t="shared" si="70"/>
        <v/>
      </c>
      <c r="N77" s="4"/>
      <c r="O77" s="133" t="str">
        <f t="shared" si="62"/>
        <v/>
      </c>
      <c r="P77" s="134" t="str">
        <f t="shared" si="71"/>
        <v/>
      </c>
      <c r="Q77" s="134" t="str">
        <f t="shared" si="72"/>
        <v/>
      </c>
      <c r="R77" s="4"/>
      <c r="S77" s="133" t="str">
        <f t="shared" si="63"/>
        <v/>
      </c>
      <c r="T77" s="134" t="str">
        <f t="shared" si="73"/>
        <v/>
      </c>
      <c r="U77" s="134" t="str">
        <f t="shared" si="74"/>
        <v/>
      </c>
      <c r="V77" s="4"/>
      <c r="W77" s="133" t="str">
        <f t="shared" si="64"/>
        <v/>
      </c>
      <c r="X77" s="134" t="str">
        <f t="shared" si="75"/>
        <v/>
      </c>
      <c r="Y77" s="134" t="str">
        <f t="shared" si="76"/>
        <v/>
      </c>
      <c r="Z77" s="4"/>
      <c r="AA77" s="133" t="str">
        <f t="shared" si="65"/>
        <v/>
      </c>
      <c r="AB77" s="134" t="str">
        <f t="shared" si="77"/>
        <v/>
      </c>
      <c r="AC77" s="134" t="str">
        <f t="shared" si="78"/>
        <v/>
      </c>
      <c r="AD77" s="4"/>
      <c r="AE77" s="133" t="str">
        <f t="shared" si="66"/>
        <v/>
      </c>
      <c r="AF77" s="134" t="str">
        <f t="shared" si="79"/>
        <v/>
      </c>
      <c r="AG77" s="134" t="str">
        <f t="shared" si="85"/>
        <v/>
      </c>
      <c r="AH77" s="4"/>
      <c r="AI77" s="133" t="str">
        <f t="shared" si="67"/>
        <v/>
      </c>
      <c r="AJ77" s="134" t="str">
        <f t="shared" si="86"/>
        <v/>
      </c>
      <c r="AK77" s="134" t="str">
        <f t="shared" si="80"/>
        <v/>
      </c>
      <c r="AL77" s="4"/>
      <c r="AM77" s="133" t="str">
        <f t="shared" si="68"/>
        <v/>
      </c>
      <c r="AN77" s="134" t="str">
        <f t="shared" si="81"/>
        <v/>
      </c>
      <c r="AO77" s="134" t="str">
        <f t="shared" si="82"/>
        <v/>
      </c>
      <c r="AP77" s="135">
        <f t="shared" si="83"/>
        <v>0</v>
      </c>
      <c r="AQ77" s="137" t="str">
        <f t="shared" si="84"/>
        <v/>
      </c>
      <c r="AR77" s="137"/>
    </row>
    <row r="78" spans="1:59">
      <c r="A78" s="2"/>
      <c r="B78" s="3"/>
      <c r="C78" s="3"/>
      <c r="D78" s="4"/>
      <c r="E78" s="133" t="str">
        <f t="shared" si="58"/>
        <v/>
      </c>
      <c r="F78" s="4"/>
      <c r="G78" s="133" t="str">
        <f t="shared" si="59"/>
        <v/>
      </c>
      <c r="H78" s="4"/>
      <c r="I78" s="133" t="str">
        <f t="shared" si="60"/>
        <v/>
      </c>
      <c r="J78" s="4"/>
      <c r="K78" s="133" t="str">
        <f t="shared" si="61"/>
        <v/>
      </c>
      <c r="L78" s="134" t="str">
        <f t="shared" si="69"/>
        <v/>
      </c>
      <c r="M78" s="134" t="str">
        <f t="shared" si="70"/>
        <v/>
      </c>
      <c r="N78" s="4"/>
      <c r="O78" s="133" t="str">
        <f t="shared" si="62"/>
        <v/>
      </c>
      <c r="P78" s="134" t="str">
        <f t="shared" si="71"/>
        <v/>
      </c>
      <c r="Q78" s="134" t="str">
        <f t="shared" si="72"/>
        <v/>
      </c>
      <c r="R78" s="4"/>
      <c r="S78" s="133" t="str">
        <f t="shared" si="63"/>
        <v/>
      </c>
      <c r="T78" s="134" t="str">
        <f t="shared" si="73"/>
        <v/>
      </c>
      <c r="U78" s="134" t="str">
        <f t="shared" si="74"/>
        <v/>
      </c>
      <c r="V78" s="4"/>
      <c r="W78" s="133" t="str">
        <f t="shared" si="64"/>
        <v/>
      </c>
      <c r="X78" s="134" t="str">
        <f t="shared" si="75"/>
        <v/>
      </c>
      <c r="Y78" s="134" t="str">
        <f t="shared" si="76"/>
        <v/>
      </c>
      <c r="Z78" s="4"/>
      <c r="AA78" s="133" t="str">
        <f t="shared" si="65"/>
        <v/>
      </c>
      <c r="AB78" s="134" t="str">
        <f t="shared" si="77"/>
        <v/>
      </c>
      <c r="AC78" s="134" t="str">
        <f t="shared" si="78"/>
        <v/>
      </c>
      <c r="AD78" s="4"/>
      <c r="AE78" s="133" t="str">
        <f t="shared" si="66"/>
        <v/>
      </c>
      <c r="AF78" s="134" t="str">
        <f t="shared" si="79"/>
        <v/>
      </c>
      <c r="AG78" s="134" t="str">
        <f t="shared" si="85"/>
        <v/>
      </c>
      <c r="AH78" s="4"/>
      <c r="AI78" s="133" t="str">
        <f t="shared" si="67"/>
        <v/>
      </c>
      <c r="AJ78" s="134" t="str">
        <f t="shared" si="86"/>
        <v/>
      </c>
      <c r="AK78" s="134" t="str">
        <f t="shared" si="80"/>
        <v/>
      </c>
      <c r="AL78" s="4"/>
      <c r="AM78" s="133" t="str">
        <f t="shared" si="68"/>
        <v/>
      </c>
      <c r="AN78" s="134" t="str">
        <f t="shared" si="81"/>
        <v/>
      </c>
      <c r="AO78" s="134" t="str">
        <f t="shared" si="82"/>
        <v/>
      </c>
      <c r="AP78" s="135">
        <f t="shared" si="83"/>
        <v>0</v>
      </c>
      <c r="AQ78" s="137" t="str">
        <f t="shared" si="84"/>
        <v/>
      </c>
      <c r="AR78" s="137"/>
    </row>
    <row r="79" spans="1:59">
      <c r="A79" s="2"/>
      <c r="B79" s="3"/>
      <c r="C79" s="3"/>
      <c r="D79" s="4"/>
      <c r="E79" s="133" t="str">
        <f t="shared" si="58"/>
        <v/>
      </c>
      <c r="F79" s="4"/>
      <c r="G79" s="133" t="str">
        <f t="shared" si="59"/>
        <v/>
      </c>
      <c r="H79" s="4"/>
      <c r="I79" s="133" t="str">
        <f t="shared" si="60"/>
        <v/>
      </c>
      <c r="J79" s="4"/>
      <c r="K79" s="133" t="str">
        <f t="shared" si="61"/>
        <v/>
      </c>
      <c r="L79" s="134" t="str">
        <f t="shared" si="69"/>
        <v/>
      </c>
      <c r="M79" s="134" t="str">
        <f t="shared" si="70"/>
        <v/>
      </c>
      <c r="N79" s="4"/>
      <c r="O79" s="133" t="str">
        <f t="shared" si="62"/>
        <v/>
      </c>
      <c r="P79" s="134" t="str">
        <f t="shared" si="71"/>
        <v/>
      </c>
      <c r="Q79" s="134" t="str">
        <f t="shared" si="72"/>
        <v/>
      </c>
      <c r="R79" s="4"/>
      <c r="S79" s="133" t="str">
        <f t="shared" si="63"/>
        <v/>
      </c>
      <c r="T79" s="134" t="str">
        <f t="shared" si="73"/>
        <v/>
      </c>
      <c r="U79" s="134" t="str">
        <f t="shared" si="74"/>
        <v/>
      </c>
      <c r="V79" s="4"/>
      <c r="W79" s="133" t="str">
        <f t="shared" si="64"/>
        <v/>
      </c>
      <c r="X79" s="134" t="str">
        <f t="shared" si="75"/>
        <v/>
      </c>
      <c r="Y79" s="134" t="str">
        <f t="shared" si="76"/>
        <v/>
      </c>
      <c r="Z79" s="4"/>
      <c r="AA79" s="133" t="str">
        <f t="shared" si="65"/>
        <v/>
      </c>
      <c r="AB79" s="134" t="str">
        <f t="shared" si="77"/>
        <v/>
      </c>
      <c r="AC79" s="134" t="str">
        <f t="shared" si="78"/>
        <v/>
      </c>
      <c r="AD79" s="4"/>
      <c r="AE79" s="133" t="str">
        <f t="shared" si="66"/>
        <v/>
      </c>
      <c r="AF79" s="134" t="str">
        <f t="shared" si="79"/>
        <v/>
      </c>
      <c r="AG79" s="134" t="str">
        <f t="shared" si="85"/>
        <v/>
      </c>
      <c r="AH79" s="4"/>
      <c r="AI79" s="133" t="str">
        <f t="shared" si="67"/>
        <v/>
      </c>
      <c r="AJ79" s="134" t="str">
        <f t="shared" si="86"/>
        <v/>
      </c>
      <c r="AK79" s="134" t="str">
        <f t="shared" si="80"/>
        <v/>
      </c>
      <c r="AL79" s="4"/>
      <c r="AM79" s="133" t="str">
        <f t="shared" si="68"/>
        <v/>
      </c>
      <c r="AN79" s="134" t="str">
        <f t="shared" si="81"/>
        <v/>
      </c>
      <c r="AO79" s="134" t="str">
        <f t="shared" si="82"/>
        <v/>
      </c>
      <c r="AP79" s="135">
        <f t="shared" si="83"/>
        <v>0</v>
      </c>
      <c r="AQ79" s="137" t="str">
        <f t="shared" si="84"/>
        <v/>
      </c>
      <c r="AR79" s="137"/>
    </row>
    <row r="80" spans="1:59">
      <c r="A80" s="2"/>
      <c r="B80" s="3"/>
      <c r="C80" s="3"/>
      <c r="D80" s="4"/>
      <c r="E80" s="133" t="str">
        <f t="shared" si="58"/>
        <v/>
      </c>
      <c r="F80" s="4"/>
      <c r="G80" s="133" t="str">
        <f t="shared" si="59"/>
        <v/>
      </c>
      <c r="H80" s="4"/>
      <c r="I80" s="133" t="str">
        <f t="shared" si="60"/>
        <v/>
      </c>
      <c r="J80" s="4"/>
      <c r="K80" s="133" t="str">
        <f t="shared" si="61"/>
        <v/>
      </c>
      <c r="L80" s="134" t="str">
        <f t="shared" si="69"/>
        <v/>
      </c>
      <c r="M80" s="134" t="str">
        <f t="shared" si="70"/>
        <v/>
      </c>
      <c r="N80" s="4"/>
      <c r="O80" s="133" t="str">
        <f t="shared" si="62"/>
        <v/>
      </c>
      <c r="P80" s="134" t="str">
        <f t="shared" si="71"/>
        <v/>
      </c>
      <c r="Q80" s="134" t="str">
        <f t="shared" si="72"/>
        <v/>
      </c>
      <c r="R80" s="4"/>
      <c r="S80" s="133" t="str">
        <f t="shared" si="63"/>
        <v/>
      </c>
      <c r="T80" s="134" t="str">
        <f t="shared" si="73"/>
        <v/>
      </c>
      <c r="U80" s="134" t="str">
        <f t="shared" si="74"/>
        <v/>
      </c>
      <c r="V80" s="4"/>
      <c r="W80" s="133" t="str">
        <f t="shared" si="64"/>
        <v/>
      </c>
      <c r="X80" s="134" t="str">
        <f t="shared" si="75"/>
        <v/>
      </c>
      <c r="Y80" s="134" t="str">
        <f t="shared" si="76"/>
        <v/>
      </c>
      <c r="Z80" s="4"/>
      <c r="AA80" s="133" t="str">
        <f t="shared" si="65"/>
        <v/>
      </c>
      <c r="AB80" s="134" t="str">
        <f t="shared" si="77"/>
        <v/>
      </c>
      <c r="AC80" s="134" t="str">
        <f t="shared" si="78"/>
        <v/>
      </c>
      <c r="AD80" s="4"/>
      <c r="AE80" s="133" t="str">
        <f t="shared" si="66"/>
        <v/>
      </c>
      <c r="AF80" s="134" t="str">
        <f t="shared" si="79"/>
        <v/>
      </c>
      <c r="AG80" s="134" t="str">
        <f t="shared" si="85"/>
        <v/>
      </c>
      <c r="AH80" s="4"/>
      <c r="AI80" s="133" t="str">
        <f t="shared" si="67"/>
        <v/>
      </c>
      <c r="AJ80" s="134" t="str">
        <f t="shared" si="86"/>
        <v/>
      </c>
      <c r="AK80" s="134" t="str">
        <f t="shared" si="80"/>
        <v/>
      </c>
      <c r="AL80" s="4"/>
      <c r="AM80" s="133" t="str">
        <f t="shared" si="68"/>
        <v/>
      </c>
      <c r="AN80" s="134" t="str">
        <f t="shared" si="81"/>
        <v/>
      </c>
      <c r="AO80" s="134" t="str">
        <f t="shared" si="82"/>
        <v/>
      </c>
      <c r="AP80" s="135">
        <f t="shared" si="83"/>
        <v>0</v>
      </c>
      <c r="AQ80" s="137" t="str">
        <f t="shared" si="84"/>
        <v/>
      </c>
      <c r="AR80" s="137"/>
    </row>
    <row r="81" spans="1:44">
      <c r="A81" s="2"/>
      <c r="B81" s="3"/>
      <c r="C81" s="3"/>
      <c r="D81" s="4"/>
      <c r="E81" s="133" t="str">
        <f t="shared" si="58"/>
        <v/>
      </c>
      <c r="F81" s="4"/>
      <c r="G81" s="133" t="str">
        <f t="shared" si="59"/>
        <v/>
      </c>
      <c r="H81" s="4"/>
      <c r="I81" s="133" t="str">
        <f t="shared" si="60"/>
        <v/>
      </c>
      <c r="J81" s="4"/>
      <c r="K81" s="133" t="str">
        <f t="shared" si="61"/>
        <v/>
      </c>
      <c r="L81" s="134" t="str">
        <f t="shared" si="69"/>
        <v/>
      </c>
      <c r="M81" s="134" t="str">
        <f t="shared" si="70"/>
        <v/>
      </c>
      <c r="N81" s="4"/>
      <c r="O81" s="133" t="str">
        <f t="shared" si="62"/>
        <v/>
      </c>
      <c r="P81" s="134" t="str">
        <f t="shared" si="71"/>
        <v/>
      </c>
      <c r="Q81" s="134" t="str">
        <f t="shared" si="72"/>
        <v/>
      </c>
      <c r="R81" s="4"/>
      <c r="S81" s="133" t="str">
        <f t="shared" si="63"/>
        <v/>
      </c>
      <c r="T81" s="134" t="str">
        <f t="shared" si="73"/>
        <v/>
      </c>
      <c r="U81" s="134" t="str">
        <f t="shared" si="74"/>
        <v/>
      </c>
      <c r="V81" s="4"/>
      <c r="W81" s="133" t="str">
        <f t="shared" si="64"/>
        <v/>
      </c>
      <c r="X81" s="134" t="str">
        <f t="shared" si="75"/>
        <v/>
      </c>
      <c r="Y81" s="134" t="str">
        <f t="shared" si="76"/>
        <v/>
      </c>
      <c r="Z81" s="4"/>
      <c r="AA81" s="133" t="str">
        <f t="shared" si="65"/>
        <v/>
      </c>
      <c r="AB81" s="134" t="str">
        <f t="shared" si="77"/>
        <v/>
      </c>
      <c r="AC81" s="134" t="str">
        <f t="shared" si="78"/>
        <v/>
      </c>
      <c r="AD81" s="4"/>
      <c r="AE81" s="133" t="str">
        <f t="shared" si="66"/>
        <v/>
      </c>
      <c r="AF81" s="134" t="str">
        <f t="shared" si="79"/>
        <v/>
      </c>
      <c r="AG81" s="134" t="str">
        <f t="shared" si="85"/>
        <v/>
      </c>
      <c r="AH81" s="4"/>
      <c r="AI81" s="133" t="str">
        <f t="shared" si="67"/>
        <v/>
      </c>
      <c r="AJ81" s="134" t="str">
        <f t="shared" si="86"/>
        <v/>
      </c>
      <c r="AK81" s="134" t="str">
        <f t="shared" si="80"/>
        <v/>
      </c>
      <c r="AL81" s="4"/>
      <c r="AM81" s="133" t="str">
        <f t="shared" si="68"/>
        <v/>
      </c>
      <c r="AN81" s="134" t="str">
        <f t="shared" si="81"/>
        <v/>
      </c>
      <c r="AO81" s="134" t="str">
        <f t="shared" si="82"/>
        <v/>
      </c>
      <c r="AP81" s="135">
        <f t="shared" si="83"/>
        <v>0</v>
      </c>
      <c r="AQ81" s="137" t="str">
        <f t="shared" si="84"/>
        <v/>
      </c>
      <c r="AR81" s="137"/>
    </row>
    <row r="82" spans="1:44">
      <c r="A82" s="2"/>
      <c r="B82" s="3"/>
      <c r="C82" s="3"/>
      <c r="D82" s="4"/>
      <c r="E82" s="133" t="str">
        <f t="shared" si="58"/>
        <v/>
      </c>
      <c r="F82" s="4"/>
      <c r="G82" s="133" t="str">
        <f t="shared" si="59"/>
        <v/>
      </c>
      <c r="H82" s="4"/>
      <c r="I82" s="133" t="str">
        <f t="shared" si="60"/>
        <v/>
      </c>
      <c r="J82" s="4"/>
      <c r="K82" s="133" t="str">
        <f t="shared" si="61"/>
        <v/>
      </c>
      <c r="L82" s="134" t="str">
        <f t="shared" si="69"/>
        <v/>
      </c>
      <c r="M82" s="134" t="str">
        <f t="shared" si="70"/>
        <v/>
      </c>
      <c r="N82" s="4"/>
      <c r="O82" s="133" t="str">
        <f t="shared" si="62"/>
        <v/>
      </c>
      <c r="P82" s="134" t="str">
        <f t="shared" si="71"/>
        <v/>
      </c>
      <c r="Q82" s="134" t="str">
        <f t="shared" si="72"/>
        <v/>
      </c>
      <c r="R82" s="4"/>
      <c r="S82" s="133" t="str">
        <f t="shared" si="63"/>
        <v/>
      </c>
      <c r="T82" s="134" t="str">
        <f t="shared" si="73"/>
        <v/>
      </c>
      <c r="U82" s="134" t="str">
        <f t="shared" si="74"/>
        <v/>
      </c>
      <c r="V82" s="4"/>
      <c r="W82" s="133" t="str">
        <f t="shared" si="64"/>
        <v/>
      </c>
      <c r="X82" s="134" t="str">
        <f t="shared" si="75"/>
        <v/>
      </c>
      <c r="Y82" s="134" t="str">
        <f t="shared" si="76"/>
        <v/>
      </c>
      <c r="Z82" s="4"/>
      <c r="AA82" s="133" t="str">
        <f t="shared" si="65"/>
        <v/>
      </c>
      <c r="AB82" s="134" t="str">
        <f t="shared" si="77"/>
        <v/>
      </c>
      <c r="AC82" s="134" t="str">
        <f t="shared" si="78"/>
        <v/>
      </c>
      <c r="AD82" s="4"/>
      <c r="AE82" s="133" t="str">
        <f t="shared" si="66"/>
        <v/>
      </c>
      <c r="AF82" s="134" t="str">
        <f t="shared" si="79"/>
        <v/>
      </c>
      <c r="AG82" s="134" t="str">
        <f t="shared" si="85"/>
        <v/>
      </c>
      <c r="AH82" s="4"/>
      <c r="AI82" s="133" t="str">
        <f t="shared" si="67"/>
        <v/>
      </c>
      <c r="AJ82" s="134" t="str">
        <f t="shared" si="86"/>
        <v/>
      </c>
      <c r="AK82" s="134" t="str">
        <f t="shared" si="80"/>
        <v/>
      </c>
      <c r="AL82" s="4"/>
      <c r="AM82" s="133" t="str">
        <f t="shared" si="68"/>
        <v/>
      </c>
      <c r="AN82" s="134" t="str">
        <f t="shared" si="81"/>
        <v/>
      </c>
      <c r="AO82" s="134" t="str">
        <f t="shared" si="82"/>
        <v/>
      </c>
      <c r="AP82" s="135">
        <f t="shared" si="83"/>
        <v>0</v>
      </c>
      <c r="AQ82" s="137" t="str">
        <f t="shared" si="84"/>
        <v/>
      </c>
      <c r="AR82" s="137"/>
    </row>
    <row r="83" spans="1:44">
      <c r="A83" s="2"/>
      <c r="B83" s="3"/>
      <c r="C83" s="3"/>
      <c r="D83" s="4"/>
      <c r="E83" s="133" t="str">
        <f t="shared" si="58"/>
        <v/>
      </c>
      <c r="F83" s="4"/>
      <c r="G83" s="133" t="str">
        <f t="shared" si="59"/>
        <v/>
      </c>
      <c r="H83" s="4"/>
      <c r="I83" s="133" t="str">
        <f t="shared" si="60"/>
        <v/>
      </c>
      <c r="J83" s="4"/>
      <c r="K83" s="133" t="str">
        <f t="shared" si="61"/>
        <v/>
      </c>
      <c r="L83" s="134" t="str">
        <f t="shared" si="69"/>
        <v/>
      </c>
      <c r="M83" s="134" t="str">
        <f t="shared" si="70"/>
        <v/>
      </c>
      <c r="N83" s="4"/>
      <c r="O83" s="133" t="str">
        <f t="shared" si="62"/>
        <v/>
      </c>
      <c r="P83" s="134" t="str">
        <f t="shared" si="71"/>
        <v/>
      </c>
      <c r="Q83" s="134" t="str">
        <f t="shared" si="72"/>
        <v/>
      </c>
      <c r="R83" s="4"/>
      <c r="S83" s="133" t="str">
        <f t="shared" si="63"/>
        <v/>
      </c>
      <c r="T83" s="134" t="str">
        <f t="shared" si="73"/>
        <v/>
      </c>
      <c r="U83" s="134" t="str">
        <f t="shared" si="74"/>
        <v/>
      </c>
      <c r="V83" s="4"/>
      <c r="W83" s="133" t="str">
        <f t="shared" si="64"/>
        <v/>
      </c>
      <c r="X83" s="134" t="str">
        <f t="shared" si="75"/>
        <v/>
      </c>
      <c r="Y83" s="134" t="str">
        <f t="shared" si="76"/>
        <v/>
      </c>
      <c r="Z83" s="4"/>
      <c r="AA83" s="133" t="str">
        <f t="shared" si="65"/>
        <v/>
      </c>
      <c r="AB83" s="134" t="str">
        <f t="shared" si="77"/>
        <v/>
      </c>
      <c r="AC83" s="134" t="str">
        <f t="shared" si="78"/>
        <v/>
      </c>
      <c r="AD83" s="4"/>
      <c r="AE83" s="133" t="str">
        <f t="shared" si="66"/>
        <v/>
      </c>
      <c r="AF83" s="134" t="str">
        <f t="shared" si="79"/>
        <v/>
      </c>
      <c r="AG83" s="134" t="str">
        <f t="shared" si="85"/>
        <v/>
      </c>
      <c r="AH83" s="4"/>
      <c r="AI83" s="133" t="str">
        <f t="shared" si="67"/>
        <v/>
      </c>
      <c r="AJ83" s="134" t="str">
        <f t="shared" si="86"/>
        <v/>
      </c>
      <c r="AK83" s="134" t="str">
        <f t="shared" si="80"/>
        <v/>
      </c>
      <c r="AL83" s="4"/>
      <c r="AM83" s="133" t="str">
        <f t="shared" si="68"/>
        <v/>
      </c>
      <c r="AN83" s="134" t="str">
        <f t="shared" si="81"/>
        <v/>
      </c>
      <c r="AO83" s="134" t="str">
        <f t="shared" si="82"/>
        <v/>
      </c>
      <c r="AP83" s="135">
        <f t="shared" si="83"/>
        <v>0</v>
      </c>
      <c r="AQ83" s="137" t="str">
        <f t="shared" si="84"/>
        <v/>
      </c>
      <c r="AR83" s="137"/>
    </row>
    <row r="84" spans="1:44">
      <c r="A84" s="2"/>
      <c r="B84" s="3"/>
      <c r="C84" s="3"/>
      <c r="D84" s="4"/>
      <c r="E84" s="133" t="str">
        <f t="shared" si="58"/>
        <v/>
      </c>
      <c r="F84" s="4"/>
      <c r="G84" s="133" t="str">
        <f t="shared" si="59"/>
        <v/>
      </c>
      <c r="H84" s="4"/>
      <c r="I84" s="133" t="str">
        <f t="shared" si="60"/>
        <v/>
      </c>
      <c r="J84" s="4"/>
      <c r="K84" s="133" t="str">
        <f t="shared" si="61"/>
        <v/>
      </c>
      <c r="L84" s="134" t="str">
        <f t="shared" si="69"/>
        <v/>
      </c>
      <c r="M84" s="134" t="str">
        <f t="shared" si="70"/>
        <v/>
      </c>
      <c r="N84" s="4"/>
      <c r="O84" s="133" t="str">
        <f t="shared" si="62"/>
        <v/>
      </c>
      <c r="P84" s="134" t="str">
        <f t="shared" si="71"/>
        <v/>
      </c>
      <c r="Q84" s="134" t="str">
        <f t="shared" si="72"/>
        <v/>
      </c>
      <c r="R84" s="4"/>
      <c r="S84" s="133" t="str">
        <f t="shared" si="63"/>
        <v/>
      </c>
      <c r="T84" s="134" t="str">
        <f t="shared" si="73"/>
        <v/>
      </c>
      <c r="U84" s="134" t="str">
        <f t="shared" si="74"/>
        <v/>
      </c>
      <c r="V84" s="4"/>
      <c r="W84" s="133" t="str">
        <f t="shared" si="64"/>
        <v/>
      </c>
      <c r="X84" s="134" t="str">
        <f t="shared" si="75"/>
        <v/>
      </c>
      <c r="Y84" s="134" t="str">
        <f t="shared" si="76"/>
        <v/>
      </c>
      <c r="Z84" s="4"/>
      <c r="AA84" s="133" t="str">
        <f t="shared" si="65"/>
        <v/>
      </c>
      <c r="AB84" s="134" t="str">
        <f t="shared" si="77"/>
        <v/>
      </c>
      <c r="AC84" s="134" t="str">
        <f t="shared" si="78"/>
        <v/>
      </c>
      <c r="AD84" s="4"/>
      <c r="AE84" s="133" t="str">
        <f t="shared" si="66"/>
        <v/>
      </c>
      <c r="AF84" s="134" t="str">
        <f t="shared" si="79"/>
        <v/>
      </c>
      <c r="AG84" s="134" t="str">
        <f t="shared" si="85"/>
        <v/>
      </c>
      <c r="AH84" s="4"/>
      <c r="AI84" s="133" t="str">
        <f t="shared" si="67"/>
        <v/>
      </c>
      <c r="AJ84" s="134" t="str">
        <f t="shared" si="86"/>
        <v/>
      </c>
      <c r="AK84" s="134" t="str">
        <f t="shared" si="80"/>
        <v/>
      </c>
      <c r="AL84" s="4"/>
      <c r="AM84" s="133" t="str">
        <f t="shared" si="68"/>
        <v/>
      </c>
      <c r="AN84" s="134" t="str">
        <f t="shared" si="81"/>
        <v/>
      </c>
      <c r="AO84" s="134" t="str">
        <f t="shared" si="82"/>
        <v/>
      </c>
      <c r="AP84" s="135">
        <f t="shared" si="83"/>
        <v>0</v>
      </c>
      <c r="AQ84" s="137" t="str">
        <f t="shared" si="84"/>
        <v/>
      </c>
      <c r="AR84" s="137"/>
    </row>
    <row r="85" spans="1:44">
      <c r="A85" s="2"/>
      <c r="B85" s="3"/>
      <c r="C85" s="3"/>
      <c r="D85" s="4"/>
      <c r="E85" s="133" t="str">
        <f t="shared" si="58"/>
        <v/>
      </c>
      <c r="F85" s="4"/>
      <c r="G85" s="133" t="str">
        <f t="shared" si="59"/>
        <v/>
      </c>
      <c r="H85" s="4"/>
      <c r="I85" s="133" t="str">
        <f t="shared" si="60"/>
        <v/>
      </c>
      <c r="J85" s="4"/>
      <c r="K85" s="133" t="str">
        <f t="shared" si="61"/>
        <v/>
      </c>
      <c r="L85" s="134" t="str">
        <f t="shared" si="69"/>
        <v/>
      </c>
      <c r="M85" s="134" t="str">
        <f t="shared" si="70"/>
        <v/>
      </c>
      <c r="N85" s="4"/>
      <c r="O85" s="133" t="str">
        <f t="shared" si="62"/>
        <v/>
      </c>
      <c r="P85" s="134" t="str">
        <f t="shared" si="71"/>
        <v/>
      </c>
      <c r="Q85" s="134" t="str">
        <f t="shared" si="72"/>
        <v/>
      </c>
      <c r="R85" s="4"/>
      <c r="S85" s="133" t="str">
        <f t="shared" si="63"/>
        <v/>
      </c>
      <c r="T85" s="134" t="str">
        <f t="shared" si="73"/>
        <v/>
      </c>
      <c r="U85" s="134" t="str">
        <f t="shared" si="74"/>
        <v/>
      </c>
      <c r="V85" s="4"/>
      <c r="W85" s="133" t="str">
        <f t="shared" si="64"/>
        <v/>
      </c>
      <c r="X85" s="134" t="str">
        <f t="shared" si="75"/>
        <v/>
      </c>
      <c r="Y85" s="134" t="str">
        <f t="shared" si="76"/>
        <v/>
      </c>
      <c r="Z85" s="4"/>
      <c r="AA85" s="133" t="str">
        <f t="shared" si="65"/>
        <v/>
      </c>
      <c r="AB85" s="134" t="str">
        <f t="shared" si="77"/>
        <v/>
      </c>
      <c r="AC85" s="134" t="str">
        <f t="shared" si="78"/>
        <v/>
      </c>
      <c r="AD85" s="4"/>
      <c r="AE85" s="133" t="str">
        <f t="shared" si="66"/>
        <v/>
      </c>
      <c r="AF85" s="134" t="str">
        <f t="shared" si="79"/>
        <v/>
      </c>
      <c r="AG85" s="134" t="str">
        <f t="shared" si="85"/>
        <v/>
      </c>
      <c r="AH85" s="4"/>
      <c r="AI85" s="133" t="str">
        <f t="shared" si="67"/>
        <v/>
      </c>
      <c r="AJ85" s="134" t="str">
        <f t="shared" si="86"/>
        <v/>
      </c>
      <c r="AK85" s="134" t="str">
        <f t="shared" si="80"/>
        <v/>
      </c>
      <c r="AL85" s="4"/>
      <c r="AM85" s="133" t="str">
        <f t="shared" si="68"/>
        <v/>
      </c>
      <c r="AN85" s="134" t="str">
        <f t="shared" si="81"/>
        <v/>
      </c>
      <c r="AO85" s="134" t="str">
        <f t="shared" si="82"/>
        <v/>
      </c>
      <c r="AP85" s="135">
        <f t="shared" si="83"/>
        <v>0</v>
      </c>
      <c r="AQ85" s="137" t="str">
        <f t="shared" si="84"/>
        <v/>
      </c>
      <c r="AR85" s="137"/>
    </row>
    <row r="86" spans="1:44">
      <c r="A86" s="2"/>
      <c r="B86" s="3"/>
      <c r="C86" s="3"/>
      <c r="D86" s="4"/>
      <c r="E86" s="133" t="str">
        <f t="shared" si="58"/>
        <v/>
      </c>
      <c r="F86" s="4"/>
      <c r="G86" s="133" t="str">
        <f t="shared" si="59"/>
        <v/>
      </c>
      <c r="H86" s="4"/>
      <c r="I86" s="133" t="str">
        <f t="shared" si="60"/>
        <v/>
      </c>
      <c r="J86" s="4"/>
      <c r="K86" s="133" t="str">
        <f t="shared" si="61"/>
        <v/>
      </c>
      <c r="L86" s="134" t="str">
        <f t="shared" si="69"/>
        <v/>
      </c>
      <c r="M86" s="134" t="str">
        <f t="shared" si="70"/>
        <v/>
      </c>
      <c r="N86" s="4"/>
      <c r="O86" s="133" t="str">
        <f t="shared" si="62"/>
        <v/>
      </c>
      <c r="P86" s="134" t="str">
        <f t="shared" si="71"/>
        <v/>
      </c>
      <c r="Q86" s="134" t="str">
        <f t="shared" si="72"/>
        <v/>
      </c>
      <c r="R86" s="4"/>
      <c r="S86" s="133" t="str">
        <f t="shared" si="63"/>
        <v/>
      </c>
      <c r="T86" s="134" t="str">
        <f t="shared" si="73"/>
        <v/>
      </c>
      <c r="U86" s="134" t="str">
        <f t="shared" si="74"/>
        <v/>
      </c>
      <c r="V86" s="4"/>
      <c r="W86" s="133" t="str">
        <f t="shared" si="64"/>
        <v/>
      </c>
      <c r="X86" s="134" t="str">
        <f t="shared" si="75"/>
        <v/>
      </c>
      <c r="Y86" s="134" t="str">
        <f t="shared" si="76"/>
        <v/>
      </c>
      <c r="Z86" s="4"/>
      <c r="AA86" s="133" t="str">
        <f t="shared" si="65"/>
        <v/>
      </c>
      <c r="AB86" s="134" t="str">
        <f t="shared" si="77"/>
        <v/>
      </c>
      <c r="AC86" s="134" t="str">
        <f t="shared" si="78"/>
        <v/>
      </c>
      <c r="AD86" s="4"/>
      <c r="AE86" s="133" t="str">
        <f t="shared" si="66"/>
        <v/>
      </c>
      <c r="AF86" s="134" t="str">
        <f t="shared" si="79"/>
        <v/>
      </c>
      <c r="AG86" s="134" t="str">
        <f t="shared" si="85"/>
        <v/>
      </c>
      <c r="AH86" s="4"/>
      <c r="AI86" s="133" t="str">
        <f t="shared" si="67"/>
        <v/>
      </c>
      <c r="AJ86" s="134" t="str">
        <f t="shared" si="86"/>
        <v/>
      </c>
      <c r="AK86" s="134" t="str">
        <f t="shared" si="80"/>
        <v/>
      </c>
      <c r="AL86" s="4"/>
      <c r="AM86" s="133" t="str">
        <f t="shared" si="68"/>
        <v/>
      </c>
      <c r="AN86" s="134" t="str">
        <f t="shared" si="81"/>
        <v/>
      </c>
      <c r="AO86" s="134" t="str">
        <f t="shared" si="82"/>
        <v/>
      </c>
      <c r="AP86" s="135">
        <f t="shared" si="83"/>
        <v>0</v>
      </c>
      <c r="AQ86" s="137" t="str">
        <f t="shared" si="84"/>
        <v/>
      </c>
      <c r="AR86" s="137"/>
    </row>
    <row r="87" spans="1:44">
      <c r="A87" s="2"/>
      <c r="B87" s="3"/>
      <c r="C87" s="3"/>
      <c r="D87" s="4"/>
      <c r="E87" s="133" t="str">
        <f t="shared" si="58"/>
        <v/>
      </c>
      <c r="F87" s="4"/>
      <c r="G87" s="133" t="str">
        <f t="shared" si="59"/>
        <v/>
      </c>
      <c r="H87" s="4"/>
      <c r="I87" s="133" t="str">
        <f t="shared" si="60"/>
        <v/>
      </c>
      <c r="J87" s="4"/>
      <c r="K87" s="133" t="str">
        <f t="shared" si="61"/>
        <v/>
      </c>
      <c r="L87" s="134" t="str">
        <f t="shared" si="69"/>
        <v/>
      </c>
      <c r="M87" s="134" t="str">
        <f t="shared" si="70"/>
        <v/>
      </c>
      <c r="N87" s="4"/>
      <c r="O87" s="133" t="str">
        <f t="shared" si="62"/>
        <v/>
      </c>
      <c r="P87" s="134" t="str">
        <f t="shared" si="71"/>
        <v/>
      </c>
      <c r="Q87" s="134" t="str">
        <f t="shared" si="72"/>
        <v/>
      </c>
      <c r="R87" s="4"/>
      <c r="S87" s="133" t="str">
        <f t="shared" si="63"/>
        <v/>
      </c>
      <c r="T87" s="134" t="str">
        <f t="shared" si="73"/>
        <v/>
      </c>
      <c r="U87" s="134" t="str">
        <f t="shared" si="74"/>
        <v/>
      </c>
      <c r="V87" s="4"/>
      <c r="W87" s="133" t="str">
        <f t="shared" si="64"/>
        <v/>
      </c>
      <c r="X87" s="134" t="str">
        <f t="shared" si="75"/>
        <v/>
      </c>
      <c r="Y87" s="134" t="str">
        <f t="shared" si="76"/>
        <v/>
      </c>
      <c r="Z87" s="4"/>
      <c r="AA87" s="133" t="str">
        <f t="shared" si="65"/>
        <v/>
      </c>
      <c r="AB87" s="134" t="str">
        <f t="shared" si="77"/>
        <v/>
      </c>
      <c r="AC87" s="134" t="str">
        <f t="shared" si="78"/>
        <v/>
      </c>
      <c r="AD87" s="4"/>
      <c r="AE87" s="133" t="str">
        <f t="shared" si="66"/>
        <v/>
      </c>
      <c r="AF87" s="134" t="str">
        <f t="shared" si="79"/>
        <v/>
      </c>
      <c r="AG87" s="134" t="str">
        <f t="shared" si="85"/>
        <v/>
      </c>
      <c r="AH87" s="4"/>
      <c r="AI87" s="133" t="str">
        <f t="shared" si="67"/>
        <v/>
      </c>
      <c r="AJ87" s="134" t="str">
        <f t="shared" si="86"/>
        <v/>
      </c>
      <c r="AK87" s="134" t="str">
        <f t="shared" si="80"/>
        <v/>
      </c>
      <c r="AL87" s="4"/>
      <c r="AM87" s="133" t="str">
        <f t="shared" si="68"/>
        <v/>
      </c>
      <c r="AN87" s="134" t="str">
        <f t="shared" si="81"/>
        <v/>
      </c>
      <c r="AO87" s="134" t="str">
        <f t="shared" si="82"/>
        <v/>
      </c>
      <c r="AP87" s="135">
        <f t="shared" si="83"/>
        <v>0</v>
      </c>
      <c r="AQ87" s="137" t="str">
        <f t="shared" si="84"/>
        <v/>
      </c>
      <c r="AR87" s="137"/>
    </row>
    <row r="88" spans="1:44">
      <c r="A88" s="2"/>
      <c r="B88" s="3"/>
      <c r="C88" s="3"/>
      <c r="D88" s="4"/>
      <c r="E88" s="133" t="str">
        <f t="shared" si="58"/>
        <v/>
      </c>
      <c r="F88" s="4"/>
      <c r="G88" s="133" t="str">
        <f t="shared" si="59"/>
        <v/>
      </c>
      <c r="H88" s="4"/>
      <c r="I88" s="133" t="str">
        <f t="shared" si="60"/>
        <v/>
      </c>
      <c r="J88" s="4"/>
      <c r="K88" s="133" t="str">
        <f t="shared" si="61"/>
        <v/>
      </c>
      <c r="L88" s="134" t="str">
        <f t="shared" si="69"/>
        <v/>
      </c>
      <c r="M88" s="134" t="str">
        <f t="shared" si="70"/>
        <v/>
      </c>
      <c r="N88" s="4"/>
      <c r="O88" s="133" t="str">
        <f t="shared" si="62"/>
        <v/>
      </c>
      <c r="P88" s="134" t="str">
        <f t="shared" si="71"/>
        <v/>
      </c>
      <c r="Q88" s="134" t="str">
        <f t="shared" si="72"/>
        <v/>
      </c>
      <c r="R88" s="4"/>
      <c r="S88" s="133" t="str">
        <f t="shared" si="63"/>
        <v/>
      </c>
      <c r="T88" s="134" t="str">
        <f t="shared" si="73"/>
        <v/>
      </c>
      <c r="U88" s="134" t="str">
        <f t="shared" si="74"/>
        <v/>
      </c>
      <c r="V88" s="4"/>
      <c r="W88" s="133" t="str">
        <f t="shared" si="64"/>
        <v/>
      </c>
      <c r="X88" s="134" t="str">
        <f t="shared" si="75"/>
        <v/>
      </c>
      <c r="Y88" s="134" t="str">
        <f t="shared" si="76"/>
        <v/>
      </c>
      <c r="Z88" s="4"/>
      <c r="AA88" s="133" t="str">
        <f t="shared" si="65"/>
        <v/>
      </c>
      <c r="AB88" s="134" t="str">
        <f t="shared" si="77"/>
        <v/>
      </c>
      <c r="AC88" s="134" t="str">
        <f t="shared" si="78"/>
        <v/>
      </c>
      <c r="AD88" s="4"/>
      <c r="AE88" s="133" t="str">
        <f t="shared" si="66"/>
        <v/>
      </c>
      <c r="AF88" s="134" t="str">
        <f t="shared" si="79"/>
        <v/>
      </c>
      <c r="AG88" s="134" t="str">
        <f t="shared" si="85"/>
        <v/>
      </c>
      <c r="AH88" s="4"/>
      <c r="AI88" s="133" t="str">
        <f t="shared" si="67"/>
        <v/>
      </c>
      <c r="AJ88" s="134" t="str">
        <f t="shared" si="86"/>
        <v/>
      </c>
      <c r="AK88" s="134" t="str">
        <f t="shared" si="80"/>
        <v/>
      </c>
      <c r="AL88" s="4"/>
      <c r="AM88" s="133" t="str">
        <f t="shared" si="68"/>
        <v/>
      </c>
      <c r="AN88" s="134" t="str">
        <f t="shared" si="81"/>
        <v/>
      </c>
      <c r="AO88" s="134" t="str">
        <f t="shared" si="82"/>
        <v/>
      </c>
      <c r="AP88" s="135">
        <f t="shared" si="83"/>
        <v>0</v>
      </c>
      <c r="AQ88" s="137" t="str">
        <f t="shared" si="84"/>
        <v/>
      </c>
      <c r="AR88" s="137"/>
    </row>
    <row r="89" spans="1:44">
      <c r="A89" s="2"/>
      <c r="B89" s="3"/>
      <c r="C89" s="3"/>
      <c r="D89" s="4"/>
      <c r="E89" s="133" t="str">
        <f t="shared" si="58"/>
        <v/>
      </c>
      <c r="F89" s="4"/>
      <c r="G89" s="133" t="str">
        <f t="shared" si="59"/>
        <v/>
      </c>
      <c r="H89" s="4"/>
      <c r="I89" s="133" t="str">
        <f t="shared" si="60"/>
        <v/>
      </c>
      <c r="J89" s="4"/>
      <c r="K89" s="133" t="str">
        <f t="shared" si="61"/>
        <v/>
      </c>
      <c r="L89" s="134" t="str">
        <f t="shared" si="69"/>
        <v/>
      </c>
      <c r="M89" s="134" t="str">
        <f t="shared" si="70"/>
        <v/>
      </c>
      <c r="N89" s="4"/>
      <c r="O89" s="133" t="str">
        <f t="shared" si="62"/>
        <v/>
      </c>
      <c r="P89" s="134" t="str">
        <f t="shared" si="71"/>
        <v/>
      </c>
      <c r="Q89" s="134" t="str">
        <f t="shared" si="72"/>
        <v/>
      </c>
      <c r="R89" s="4"/>
      <c r="S89" s="133" t="str">
        <f t="shared" si="63"/>
        <v/>
      </c>
      <c r="T89" s="134" t="str">
        <f t="shared" si="73"/>
        <v/>
      </c>
      <c r="U89" s="134" t="str">
        <f t="shared" si="74"/>
        <v/>
      </c>
      <c r="V89" s="4"/>
      <c r="W89" s="133" t="str">
        <f t="shared" si="64"/>
        <v/>
      </c>
      <c r="X89" s="134" t="str">
        <f t="shared" si="75"/>
        <v/>
      </c>
      <c r="Y89" s="134" t="str">
        <f t="shared" si="76"/>
        <v/>
      </c>
      <c r="Z89" s="4"/>
      <c r="AA89" s="133" t="str">
        <f t="shared" si="65"/>
        <v/>
      </c>
      <c r="AB89" s="134" t="str">
        <f t="shared" si="77"/>
        <v/>
      </c>
      <c r="AC89" s="134" t="str">
        <f t="shared" si="78"/>
        <v/>
      </c>
      <c r="AD89" s="4"/>
      <c r="AE89" s="133" t="str">
        <f t="shared" si="66"/>
        <v/>
      </c>
      <c r="AF89" s="134" t="str">
        <f t="shared" si="79"/>
        <v/>
      </c>
      <c r="AG89" s="134" t="str">
        <f t="shared" si="85"/>
        <v/>
      </c>
      <c r="AH89" s="4"/>
      <c r="AI89" s="133" t="str">
        <f t="shared" si="67"/>
        <v/>
      </c>
      <c r="AJ89" s="134" t="str">
        <f t="shared" si="86"/>
        <v/>
      </c>
      <c r="AK89" s="134" t="str">
        <f t="shared" si="80"/>
        <v/>
      </c>
      <c r="AL89" s="4"/>
      <c r="AM89" s="133" t="str">
        <f t="shared" si="68"/>
        <v/>
      </c>
      <c r="AN89" s="134" t="str">
        <f t="shared" si="81"/>
        <v/>
      </c>
      <c r="AO89" s="134" t="str">
        <f t="shared" si="82"/>
        <v/>
      </c>
      <c r="AP89" s="135">
        <f t="shared" si="83"/>
        <v>0</v>
      </c>
      <c r="AQ89" s="137" t="str">
        <f t="shared" si="84"/>
        <v/>
      </c>
      <c r="AR89" s="137"/>
    </row>
    <row r="90" spans="1:44">
      <c r="A90" s="2"/>
      <c r="B90" s="3"/>
      <c r="C90" s="3"/>
      <c r="D90" s="4"/>
      <c r="E90" s="133" t="str">
        <f t="shared" si="58"/>
        <v/>
      </c>
      <c r="F90" s="4"/>
      <c r="G90" s="133" t="str">
        <f t="shared" si="59"/>
        <v/>
      </c>
      <c r="H90" s="4"/>
      <c r="I90" s="133" t="str">
        <f t="shared" si="60"/>
        <v/>
      </c>
      <c r="J90" s="4"/>
      <c r="K90" s="133" t="str">
        <f t="shared" si="61"/>
        <v/>
      </c>
      <c r="L90" s="134" t="str">
        <f t="shared" si="69"/>
        <v/>
      </c>
      <c r="M90" s="134" t="str">
        <f t="shared" si="70"/>
        <v/>
      </c>
      <c r="N90" s="4"/>
      <c r="O90" s="133" t="str">
        <f t="shared" si="62"/>
        <v/>
      </c>
      <c r="P90" s="134" t="str">
        <f t="shared" si="71"/>
        <v/>
      </c>
      <c r="Q90" s="134" t="str">
        <f t="shared" si="72"/>
        <v/>
      </c>
      <c r="R90" s="4"/>
      <c r="S90" s="133" t="str">
        <f t="shared" si="63"/>
        <v/>
      </c>
      <c r="T90" s="134" t="str">
        <f t="shared" si="73"/>
        <v/>
      </c>
      <c r="U90" s="134" t="str">
        <f t="shared" si="74"/>
        <v/>
      </c>
      <c r="V90" s="4"/>
      <c r="W90" s="133" t="str">
        <f t="shared" si="64"/>
        <v/>
      </c>
      <c r="X90" s="134" t="str">
        <f t="shared" si="75"/>
        <v/>
      </c>
      <c r="Y90" s="134" t="str">
        <f t="shared" si="76"/>
        <v/>
      </c>
      <c r="Z90" s="4"/>
      <c r="AA90" s="133" t="str">
        <f t="shared" si="65"/>
        <v/>
      </c>
      <c r="AB90" s="134" t="str">
        <f t="shared" si="77"/>
        <v/>
      </c>
      <c r="AC90" s="134" t="str">
        <f t="shared" si="78"/>
        <v/>
      </c>
      <c r="AD90" s="4"/>
      <c r="AE90" s="133" t="str">
        <f t="shared" si="66"/>
        <v/>
      </c>
      <c r="AF90" s="134" t="str">
        <f t="shared" si="79"/>
        <v/>
      </c>
      <c r="AG90" s="134" t="str">
        <f t="shared" si="85"/>
        <v/>
      </c>
      <c r="AH90" s="4"/>
      <c r="AI90" s="133" t="str">
        <f t="shared" si="67"/>
        <v/>
      </c>
      <c r="AJ90" s="134" t="str">
        <f t="shared" si="86"/>
        <v/>
      </c>
      <c r="AK90" s="134" t="str">
        <f t="shared" si="80"/>
        <v/>
      </c>
      <c r="AL90" s="4"/>
      <c r="AM90" s="133" t="str">
        <f t="shared" si="68"/>
        <v/>
      </c>
      <c r="AN90" s="134" t="str">
        <f t="shared" si="81"/>
        <v/>
      </c>
      <c r="AO90" s="134" t="str">
        <f t="shared" si="82"/>
        <v/>
      </c>
      <c r="AP90" s="135">
        <f t="shared" si="83"/>
        <v>0</v>
      </c>
      <c r="AQ90" s="137" t="str">
        <f t="shared" si="84"/>
        <v/>
      </c>
      <c r="AR90" s="137"/>
    </row>
    <row r="91" spans="1:44">
      <c r="A91" s="2"/>
      <c r="B91" s="3"/>
      <c r="C91" s="3"/>
      <c r="D91" s="4"/>
      <c r="E91" s="133" t="str">
        <f t="shared" si="58"/>
        <v/>
      </c>
      <c r="F91" s="4"/>
      <c r="G91" s="133" t="str">
        <f t="shared" si="59"/>
        <v/>
      </c>
      <c r="H91" s="4"/>
      <c r="I91" s="133" t="str">
        <f t="shared" si="60"/>
        <v/>
      </c>
      <c r="J91" s="4"/>
      <c r="K91" s="133" t="str">
        <f t="shared" si="61"/>
        <v/>
      </c>
      <c r="L91" s="134" t="str">
        <f t="shared" si="69"/>
        <v/>
      </c>
      <c r="M91" s="134" t="str">
        <f t="shared" si="70"/>
        <v/>
      </c>
      <c r="N91" s="4"/>
      <c r="O91" s="133" t="str">
        <f t="shared" si="62"/>
        <v/>
      </c>
      <c r="P91" s="134" t="str">
        <f t="shared" si="71"/>
        <v/>
      </c>
      <c r="Q91" s="134" t="str">
        <f t="shared" si="72"/>
        <v/>
      </c>
      <c r="R91" s="4"/>
      <c r="S91" s="133" t="str">
        <f t="shared" si="63"/>
        <v/>
      </c>
      <c r="T91" s="134" t="str">
        <f t="shared" si="73"/>
        <v/>
      </c>
      <c r="U91" s="134" t="str">
        <f t="shared" si="74"/>
        <v/>
      </c>
      <c r="V91" s="4"/>
      <c r="W91" s="133" t="str">
        <f t="shared" si="64"/>
        <v/>
      </c>
      <c r="X91" s="134" t="str">
        <f t="shared" si="75"/>
        <v/>
      </c>
      <c r="Y91" s="134" t="str">
        <f t="shared" si="76"/>
        <v/>
      </c>
      <c r="Z91" s="4"/>
      <c r="AA91" s="133" t="str">
        <f t="shared" si="65"/>
        <v/>
      </c>
      <c r="AB91" s="134" t="str">
        <f t="shared" si="77"/>
        <v/>
      </c>
      <c r="AC91" s="134" t="str">
        <f t="shared" si="78"/>
        <v/>
      </c>
      <c r="AD91" s="4"/>
      <c r="AE91" s="133" t="str">
        <f t="shared" si="66"/>
        <v/>
      </c>
      <c r="AF91" s="134" t="str">
        <f t="shared" si="79"/>
        <v/>
      </c>
      <c r="AG91" s="134" t="str">
        <f t="shared" si="85"/>
        <v/>
      </c>
      <c r="AH91" s="4"/>
      <c r="AI91" s="133" t="str">
        <f t="shared" si="67"/>
        <v/>
      </c>
      <c r="AJ91" s="134" t="str">
        <f t="shared" si="86"/>
        <v/>
      </c>
      <c r="AK91" s="134" t="str">
        <f t="shared" si="80"/>
        <v/>
      </c>
      <c r="AL91" s="4"/>
      <c r="AM91" s="133" t="str">
        <f t="shared" si="68"/>
        <v/>
      </c>
      <c r="AN91" s="134" t="str">
        <f t="shared" si="81"/>
        <v/>
      </c>
      <c r="AO91" s="134" t="str">
        <f t="shared" si="82"/>
        <v/>
      </c>
      <c r="AP91" s="135">
        <f t="shared" si="83"/>
        <v>0</v>
      </c>
      <c r="AQ91" s="137" t="str">
        <f t="shared" si="84"/>
        <v/>
      </c>
      <c r="AR91" s="137"/>
    </row>
    <row r="92" spans="1:44">
      <c r="A92" s="2"/>
      <c r="B92" s="3"/>
      <c r="C92" s="3"/>
      <c r="D92" s="4"/>
      <c r="E92" s="133" t="str">
        <f t="shared" si="58"/>
        <v/>
      </c>
      <c r="F92" s="4"/>
      <c r="G92" s="133" t="str">
        <f t="shared" si="59"/>
        <v/>
      </c>
      <c r="H92" s="4"/>
      <c r="I92" s="133" t="str">
        <f t="shared" si="60"/>
        <v/>
      </c>
      <c r="J92" s="4"/>
      <c r="K92" s="133" t="str">
        <f t="shared" si="61"/>
        <v/>
      </c>
      <c r="L92" s="134" t="str">
        <f t="shared" si="69"/>
        <v/>
      </c>
      <c r="M92" s="134" t="str">
        <f t="shared" si="70"/>
        <v/>
      </c>
      <c r="N92" s="4"/>
      <c r="O92" s="133" t="str">
        <f t="shared" si="62"/>
        <v/>
      </c>
      <c r="P92" s="134" t="str">
        <f t="shared" si="71"/>
        <v/>
      </c>
      <c r="Q92" s="134" t="str">
        <f t="shared" si="72"/>
        <v/>
      </c>
      <c r="R92" s="4"/>
      <c r="S92" s="133" t="str">
        <f t="shared" si="63"/>
        <v/>
      </c>
      <c r="T92" s="134" t="str">
        <f t="shared" si="73"/>
        <v/>
      </c>
      <c r="U92" s="134" t="str">
        <f t="shared" si="74"/>
        <v/>
      </c>
      <c r="V92" s="4"/>
      <c r="W92" s="133" t="str">
        <f t="shared" si="64"/>
        <v/>
      </c>
      <c r="X92" s="134" t="str">
        <f t="shared" si="75"/>
        <v/>
      </c>
      <c r="Y92" s="134" t="str">
        <f t="shared" si="76"/>
        <v/>
      </c>
      <c r="Z92" s="4"/>
      <c r="AA92" s="133" t="str">
        <f t="shared" si="65"/>
        <v/>
      </c>
      <c r="AB92" s="134" t="str">
        <f t="shared" si="77"/>
        <v/>
      </c>
      <c r="AC92" s="134" t="str">
        <f t="shared" si="78"/>
        <v/>
      </c>
      <c r="AD92" s="4"/>
      <c r="AE92" s="133" t="str">
        <f t="shared" si="66"/>
        <v/>
      </c>
      <c r="AF92" s="134" t="str">
        <f t="shared" si="79"/>
        <v/>
      </c>
      <c r="AG92" s="134" t="str">
        <f t="shared" si="85"/>
        <v/>
      </c>
      <c r="AH92" s="4"/>
      <c r="AI92" s="133" t="str">
        <f t="shared" si="67"/>
        <v/>
      </c>
      <c r="AJ92" s="134" t="str">
        <f t="shared" si="86"/>
        <v/>
      </c>
      <c r="AK92" s="134" t="str">
        <f t="shared" si="80"/>
        <v/>
      </c>
      <c r="AL92" s="4"/>
      <c r="AM92" s="133" t="str">
        <f t="shared" si="68"/>
        <v/>
      </c>
      <c r="AN92" s="134" t="str">
        <f t="shared" si="81"/>
        <v/>
      </c>
      <c r="AO92" s="134" t="str">
        <f t="shared" si="82"/>
        <v/>
      </c>
      <c r="AP92" s="135">
        <f t="shared" si="83"/>
        <v>0</v>
      </c>
      <c r="AQ92" s="137" t="str">
        <f t="shared" si="84"/>
        <v/>
      </c>
      <c r="AR92" s="137"/>
    </row>
    <row r="93" spans="1:44">
      <c r="A93" s="2"/>
      <c r="B93" s="3"/>
      <c r="C93" s="3"/>
      <c r="D93" s="4"/>
      <c r="E93" s="133" t="str">
        <f t="shared" si="58"/>
        <v/>
      </c>
      <c r="F93" s="4"/>
      <c r="G93" s="133" t="str">
        <f t="shared" si="59"/>
        <v/>
      </c>
      <c r="H93" s="4"/>
      <c r="I93" s="133" t="str">
        <f t="shared" si="60"/>
        <v/>
      </c>
      <c r="J93" s="4"/>
      <c r="K93" s="133" t="str">
        <f t="shared" si="61"/>
        <v/>
      </c>
      <c r="L93" s="134" t="str">
        <f t="shared" si="69"/>
        <v/>
      </c>
      <c r="M93" s="134" t="str">
        <f t="shared" si="70"/>
        <v/>
      </c>
      <c r="N93" s="4"/>
      <c r="O93" s="133" t="str">
        <f t="shared" si="62"/>
        <v/>
      </c>
      <c r="P93" s="134" t="str">
        <f t="shared" si="71"/>
        <v/>
      </c>
      <c r="Q93" s="134" t="str">
        <f t="shared" si="72"/>
        <v/>
      </c>
      <c r="R93" s="4"/>
      <c r="S93" s="133" t="str">
        <f t="shared" si="63"/>
        <v/>
      </c>
      <c r="T93" s="134" t="str">
        <f t="shared" si="73"/>
        <v/>
      </c>
      <c r="U93" s="134" t="str">
        <f t="shared" si="74"/>
        <v/>
      </c>
      <c r="V93" s="4"/>
      <c r="W93" s="133" t="str">
        <f t="shared" si="64"/>
        <v/>
      </c>
      <c r="X93" s="134" t="str">
        <f t="shared" si="75"/>
        <v/>
      </c>
      <c r="Y93" s="134" t="str">
        <f t="shared" si="76"/>
        <v/>
      </c>
      <c r="Z93" s="4"/>
      <c r="AA93" s="133" t="str">
        <f t="shared" si="65"/>
        <v/>
      </c>
      <c r="AB93" s="134" t="str">
        <f t="shared" si="77"/>
        <v/>
      </c>
      <c r="AC93" s="134" t="str">
        <f t="shared" si="78"/>
        <v/>
      </c>
      <c r="AD93" s="4"/>
      <c r="AE93" s="133" t="str">
        <f t="shared" si="66"/>
        <v/>
      </c>
      <c r="AF93" s="134" t="str">
        <f t="shared" si="79"/>
        <v/>
      </c>
      <c r="AG93" s="134" t="str">
        <f t="shared" si="85"/>
        <v/>
      </c>
      <c r="AH93" s="4"/>
      <c r="AI93" s="133" t="str">
        <f t="shared" si="67"/>
        <v/>
      </c>
      <c r="AJ93" s="134" t="str">
        <f t="shared" si="86"/>
        <v/>
      </c>
      <c r="AK93" s="134" t="str">
        <f t="shared" si="80"/>
        <v/>
      </c>
      <c r="AL93" s="4"/>
      <c r="AM93" s="133" t="str">
        <f t="shared" si="68"/>
        <v/>
      </c>
      <c r="AN93" s="134" t="str">
        <f t="shared" si="81"/>
        <v/>
      </c>
      <c r="AO93" s="134" t="str">
        <f t="shared" si="82"/>
        <v/>
      </c>
      <c r="AP93" s="135">
        <f t="shared" si="83"/>
        <v>0</v>
      </c>
      <c r="AQ93" s="137" t="str">
        <f t="shared" si="84"/>
        <v/>
      </c>
      <c r="AR93" s="137"/>
    </row>
    <row r="94" spans="1:44">
      <c r="A94" s="2"/>
      <c r="B94" s="3"/>
      <c r="C94" s="3"/>
      <c r="D94" s="4"/>
      <c r="E94" s="133" t="str">
        <f t="shared" si="58"/>
        <v/>
      </c>
      <c r="F94" s="4"/>
      <c r="G94" s="133" t="str">
        <f t="shared" si="59"/>
        <v/>
      </c>
      <c r="H94" s="4"/>
      <c r="I94" s="133" t="str">
        <f t="shared" si="60"/>
        <v/>
      </c>
      <c r="J94" s="4"/>
      <c r="K94" s="133" t="str">
        <f t="shared" si="61"/>
        <v/>
      </c>
      <c r="L94" s="134" t="str">
        <f t="shared" si="69"/>
        <v/>
      </c>
      <c r="M94" s="134" t="str">
        <f t="shared" si="70"/>
        <v/>
      </c>
      <c r="N94" s="4"/>
      <c r="O94" s="133" t="str">
        <f t="shared" si="62"/>
        <v/>
      </c>
      <c r="P94" s="134" t="str">
        <f t="shared" si="71"/>
        <v/>
      </c>
      <c r="Q94" s="134" t="str">
        <f t="shared" si="72"/>
        <v/>
      </c>
      <c r="R94" s="4"/>
      <c r="S94" s="133" t="str">
        <f t="shared" si="63"/>
        <v/>
      </c>
      <c r="T94" s="134" t="str">
        <f t="shared" si="73"/>
        <v/>
      </c>
      <c r="U94" s="134" t="str">
        <f t="shared" si="74"/>
        <v/>
      </c>
      <c r="V94" s="4"/>
      <c r="W94" s="133" t="str">
        <f t="shared" si="64"/>
        <v/>
      </c>
      <c r="X94" s="134" t="str">
        <f t="shared" si="75"/>
        <v/>
      </c>
      <c r="Y94" s="134" t="str">
        <f t="shared" si="76"/>
        <v/>
      </c>
      <c r="Z94" s="4"/>
      <c r="AA94" s="133" t="str">
        <f t="shared" si="65"/>
        <v/>
      </c>
      <c r="AB94" s="134" t="str">
        <f t="shared" si="77"/>
        <v/>
      </c>
      <c r="AC94" s="134" t="str">
        <f t="shared" si="78"/>
        <v/>
      </c>
      <c r="AD94" s="4"/>
      <c r="AE94" s="133" t="str">
        <f t="shared" si="66"/>
        <v/>
      </c>
      <c r="AF94" s="134" t="str">
        <f t="shared" si="79"/>
        <v/>
      </c>
      <c r="AG94" s="134" t="str">
        <f t="shared" si="85"/>
        <v/>
      </c>
      <c r="AH94" s="4"/>
      <c r="AI94" s="133" t="str">
        <f t="shared" si="67"/>
        <v/>
      </c>
      <c r="AJ94" s="134" t="str">
        <f t="shared" si="86"/>
        <v/>
      </c>
      <c r="AK94" s="134" t="str">
        <f t="shared" si="80"/>
        <v/>
      </c>
      <c r="AL94" s="4"/>
      <c r="AM94" s="133" t="str">
        <f t="shared" si="68"/>
        <v/>
      </c>
      <c r="AN94" s="134" t="str">
        <f t="shared" si="81"/>
        <v/>
      </c>
      <c r="AO94" s="134" t="str">
        <f t="shared" si="82"/>
        <v/>
      </c>
      <c r="AP94" s="135">
        <f t="shared" si="83"/>
        <v>0</v>
      </c>
      <c r="AQ94" s="137" t="str">
        <f t="shared" si="84"/>
        <v/>
      </c>
      <c r="AR94" s="137"/>
    </row>
    <row r="95" spans="1:44">
      <c r="A95" s="2"/>
      <c r="B95" s="3"/>
      <c r="C95" s="3"/>
      <c r="D95" s="4"/>
      <c r="E95" s="133" t="str">
        <f t="shared" si="58"/>
        <v/>
      </c>
      <c r="F95" s="4"/>
      <c r="G95" s="133" t="str">
        <f t="shared" si="59"/>
        <v/>
      </c>
      <c r="H95" s="4"/>
      <c r="I95" s="133" t="str">
        <f t="shared" si="60"/>
        <v/>
      </c>
      <c r="J95" s="4"/>
      <c r="K95" s="133" t="str">
        <f t="shared" si="61"/>
        <v/>
      </c>
      <c r="L95" s="134" t="str">
        <f t="shared" si="69"/>
        <v/>
      </c>
      <c r="M95" s="134" t="str">
        <f t="shared" si="70"/>
        <v/>
      </c>
      <c r="N95" s="4"/>
      <c r="O95" s="133" t="str">
        <f t="shared" si="62"/>
        <v/>
      </c>
      <c r="P95" s="134" t="str">
        <f t="shared" si="71"/>
        <v/>
      </c>
      <c r="Q95" s="134" t="str">
        <f t="shared" si="72"/>
        <v/>
      </c>
      <c r="R95" s="4"/>
      <c r="S95" s="133" t="str">
        <f t="shared" si="63"/>
        <v/>
      </c>
      <c r="T95" s="134" t="str">
        <f t="shared" si="73"/>
        <v/>
      </c>
      <c r="U95" s="134" t="str">
        <f t="shared" si="74"/>
        <v/>
      </c>
      <c r="V95" s="4"/>
      <c r="W95" s="133" t="str">
        <f t="shared" si="64"/>
        <v/>
      </c>
      <c r="X95" s="134" t="str">
        <f t="shared" si="75"/>
        <v/>
      </c>
      <c r="Y95" s="134" t="str">
        <f t="shared" si="76"/>
        <v/>
      </c>
      <c r="Z95" s="4"/>
      <c r="AA95" s="133" t="str">
        <f t="shared" si="65"/>
        <v/>
      </c>
      <c r="AB95" s="134" t="str">
        <f t="shared" si="77"/>
        <v/>
      </c>
      <c r="AC95" s="134" t="str">
        <f t="shared" si="78"/>
        <v/>
      </c>
      <c r="AD95" s="4"/>
      <c r="AE95" s="133" t="str">
        <f t="shared" si="66"/>
        <v/>
      </c>
      <c r="AF95" s="134" t="str">
        <f t="shared" si="79"/>
        <v/>
      </c>
      <c r="AG95" s="134" t="str">
        <f t="shared" si="85"/>
        <v/>
      </c>
      <c r="AH95" s="4"/>
      <c r="AI95" s="133" t="str">
        <f t="shared" si="67"/>
        <v/>
      </c>
      <c r="AJ95" s="134" t="str">
        <f t="shared" si="86"/>
        <v/>
      </c>
      <c r="AK95" s="134" t="str">
        <f t="shared" si="80"/>
        <v/>
      </c>
      <c r="AL95" s="4"/>
      <c r="AM95" s="133" t="str">
        <f t="shared" si="68"/>
        <v/>
      </c>
      <c r="AN95" s="134" t="str">
        <f t="shared" si="81"/>
        <v/>
      </c>
      <c r="AO95" s="134" t="str">
        <f t="shared" si="82"/>
        <v/>
      </c>
      <c r="AP95" s="135">
        <f t="shared" si="83"/>
        <v>0</v>
      </c>
      <c r="AQ95" s="137" t="str">
        <f t="shared" si="84"/>
        <v/>
      </c>
      <c r="AR95" s="137"/>
    </row>
    <row r="96" spans="1:44">
      <c r="A96" s="2"/>
      <c r="B96" s="3"/>
      <c r="C96" s="3"/>
      <c r="D96" s="4"/>
      <c r="E96" s="133" t="str">
        <f t="shared" si="58"/>
        <v/>
      </c>
      <c r="F96" s="4"/>
      <c r="G96" s="133" t="str">
        <f t="shared" si="59"/>
        <v/>
      </c>
      <c r="H96" s="4"/>
      <c r="I96" s="133" t="str">
        <f t="shared" si="60"/>
        <v/>
      </c>
      <c r="J96" s="4"/>
      <c r="K96" s="133" t="str">
        <f t="shared" si="61"/>
        <v/>
      </c>
      <c r="L96" s="134" t="str">
        <f t="shared" si="69"/>
        <v/>
      </c>
      <c r="M96" s="134" t="str">
        <f t="shared" si="70"/>
        <v/>
      </c>
      <c r="N96" s="4"/>
      <c r="O96" s="133" t="str">
        <f t="shared" si="62"/>
        <v/>
      </c>
      <c r="P96" s="134" t="str">
        <f t="shared" si="71"/>
        <v/>
      </c>
      <c r="Q96" s="134" t="str">
        <f t="shared" si="72"/>
        <v/>
      </c>
      <c r="R96" s="4"/>
      <c r="S96" s="133" t="str">
        <f t="shared" si="63"/>
        <v/>
      </c>
      <c r="T96" s="134" t="str">
        <f t="shared" si="73"/>
        <v/>
      </c>
      <c r="U96" s="134" t="str">
        <f t="shared" si="74"/>
        <v/>
      </c>
      <c r="V96" s="4"/>
      <c r="W96" s="133" t="str">
        <f t="shared" si="64"/>
        <v/>
      </c>
      <c r="X96" s="134" t="str">
        <f t="shared" si="75"/>
        <v/>
      </c>
      <c r="Y96" s="134" t="str">
        <f t="shared" si="76"/>
        <v/>
      </c>
      <c r="Z96" s="4"/>
      <c r="AA96" s="133" t="str">
        <f t="shared" si="65"/>
        <v/>
      </c>
      <c r="AB96" s="134" t="str">
        <f t="shared" si="77"/>
        <v/>
      </c>
      <c r="AC96" s="134" t="str">
        <f t="shared" si="78"/>
        <v/>
      </c>
      <c r="AD96" s="4"/>
      <c r="AE96" s="133" t="str">
        <f t="shared" si="66"/>
        <v/>
      </c>
      <c r="AF96" s="134" t="str">
        <f t="shared" si="79"/>
        <v/>
      </c>
      <c r="AG96" s="134" t="str">
        <f t="shared" si="85"/>
        <v/>
      </c>
      <c r="AH96" s="4"/>
      <c r="AI96" s="133" t="str">
        <f t="shared" si="67"/>
        <v/>
      </c>
      <c r="AJ96" s="134" t="str">
        <f t="shared" si="86"/>
        <v/>
      </c>
      <c r="AK96" s="134" t="str">
        <f t="shared" si="80"/>
        <v/>
      </c>
      <c r="AL96" s="4"/>
      <c r="AM96" s="133" t="str">
        <f t="shared" si="68"/>
        <v/>
      </c>
      <c r="AN96" s="134" t="str">
        <f t="shared" si="81"/>
        <v/>
      </c>
      <c r="AO96" s="134" t="str">
        <f t="shared" si="82"/>
        <v/>
      </c>
      <c r="AP96" s="135">
        <f t="shared" si="83"/>
        <v>0</v>
      </c>
      <c r="AQ96" s="137" t="str">
        <f t="shared" si="84"/>
        <v/>
      </c>
      <c r="AR96" s="137"/>
    </row>
    <row r="97" spans="1:44">
      <c r="A97" s="2"/>
      <c r="B97" s="3"/>
      <c r="C97" s="3"/>
      <c r="D97" s="4"/>
      <c r="E97" s="133" t="str">
        <f t="shared" si="58"/>
        <v/>
      </c>
      <c r="F97" s="4"/>
      <c r="G97" s="133" t="str">
        <f t="shared" si="59"/>
        <v/>
      </c>
      <c r="H97" s="4"/>
      <c r="I97" s="133" t="str">
        <f t="shared" si="60"/>
        <v/>
      </c>
      <c r="J97" s="4"/>
      <c r="K97" s="133" t="str">
        <f t="shared" si="61"/>
        <v/>
      </c>
      <c r="L97" s="134" t="str">
        <f t="shared" si="69"/>
        <v/>
      </c>
      <c r="M97" s="134" t="str">
        <f t="shared" si="70"/>
        <v/>
      </c>
      <c r="N97" s="4"/>
      <c r="O97" s="133" t="str">
        <f t="shared" si="62"/>
        <v/>
      </c>
      <c r="P97" s="134" t="str">
        <f t="shared" si="71"/>
        <v/>
      </c>
      <c r="Q97" s="134" t="str">
        <f t="shared" si="72"/>
        <v/>
      </c>
      <c r="R97" s="4"/>
      <c r="S97" s="133" t="str">
        <f t="shared" si="63"/>
        <v/>
      </c>
      <c r="T97" s="134" t="str">
        <f t="shared" si="73"/>
        <v/>
      </c>
      <c r="U97" s="134" t="str">
        <f t="shared" si="74"/>
        <v/>
      </c>
      <c r="V97" s="4"/>
      <c r="W97" s="133" t="str">
        <f t="shared" si="64"/>
        <v/>
      </c>
      <c r="X97" s="134" t="str">
        <f t="shared" si="75"/>
        <v/>
      </c>
      <c r="Y97" s="134" t="str">
        <f t="shared" si="76"/>
        <v/>
      </c>
      <c r="Z97" s="4"/>
      <c r="AA97" s="133" t="str">
        <f t="shared" si="65"/>
        <v/>
      </c>
      <c r="AB97" s="134" t="str">
        <f t="shared" si="77"/>
        <v/>
      </c>
      <c r="AC97" s="134" t="str">
        <f t="shared" si="78"/>
        <v/>
      </c>
      <c r="AD97" s="4"/>
      <c r="AE97" s="133" t="str">
        <f t="shared" si="66"/>
        <v/>
      </c>
      <c r="AF97" s="134" t="str">
        <f t="shared" si="79"/>
        <v/>
      </c>
      <c r="AG97" s="134" t="str">
        <f t="shared" si="85"/>
        <v/>
      </c>
      <c r="AH97" s="4"/>
      <c r="AI97" s="133" t="str">
        <f t="shared" si="67"/>
        <v/>
      </c>
      <c r="AJ97" s="134" t="str">
        <f t="shared" si="86"/>
        <v/>
      </c>
      <c r="AK97" s="134" t="str">
        <f t="shared" si="80"/>
        <v/>
      </c>
      <c r="AL97" s="4"/>
      <c r="AM97" s="133" t="str">
        <f t="shared" si="68"/>
        <v/>
      </c>
      <c r="AN97" s="134" t="str">
        <f t="shared" si="81"/>
        <v/>
      </c>
      <c r="AO97" s="134" t="str">
        <f t="shared" si="82"/>
        <v/>
      </c>
      <c r="AP97" s="135">
        <f t="shared" si="83"/>
        <v>0</v>
      </c>
      <c r="AQ97" s="137" t="str">
        <f t="shared" si="84"/>
        <v/>
      </c>
      <c r="AR97" s="137"/>
    </row>
    <row r="98" spans="1:44">
      <c r="A98" s="2"/>
      <c r="B98" s="3"/>
      <c r="C98" s="3"/>
      <c r="D98" s="4"/>
      <c r="E98" s="133" t="str">
        <f t="shared" si="58"/>
        <v/>
      </c>
      <c r="F98" s="4"/>
      <c r="G98" s="133" t="str">
        <f t="shared" si="59"/>
        <v/>
      </c>
      <c r="H98" s="4"/>
      <c r="I98" s="133" t="str">
        <f t="shared" si="60"/>
        <v/>
      </c>
      <c r="J98" s="4"/>
      <c r="K98" s="133" t="str">
        <f t="shared" si="61"/>
        <v/>
      </c>
      <c r="L98" s="134" t="str">
        <f t="shared" si="69"/>
        <v/>
      </c>
      <c r="M98" s="134" t="str">
        <f t="shared" si="70"/>
        <v/>
      </c>
      <c r="N98" s="4"/>
      <c r="O98" s="133" t="str">
        <f t="shared" si="62"/>
        <v/>
      </c>
      <c r="P98" s="134" t="str">
        <f t="shared" si="71"/>
        <v/>
      </c>
      <c r="Q98" s="134" t="str">
        <f t="shared" si="72"/>
        <v/>
      </c>
      <c r="R98" s="4"/>
      <c r="S98" s="133" t="str">
        <f t="shared" si="63"/>
        <v/>
      </c>
      <c r="T98" s="134" t="str">
        <f t="shared" si="73"/>
        <v/>
      </c>
      <c r="U98" s="134" t="str">
        <f t="shared" si="74"/>
        <v/>
      </c>
      <c r="V98" s="4"/>
      <c r="W98" s="133" t="str">
        <f t="shared" si="64"/>
        <v/>
      </c>
      <c r="X98" s="134" t="str">
        <f t="shared" si="75"/>
        <v/>
      </c>
      <c r="Y98" s="134" t="str">
        <f t="shared" si="76"/>
        <v/>
      </c>
      <c r="Z98" s="4"/>
      <c r="AA98" s="133" t="str">
        <f t="shared" si="65"/>
        <v/>
      </c>
      <c r="AB98" s="134" t="str">
        <f t="shared" si="77"/>
        <v/>
      </c>
      <c r="AC98" s="134" t="str">
        <f t="shared" si="78"/>
        <v/>
      </c>
      <c r="AD98" s="4"/>
      <c r="AE98" s="133" t="str">
        <f t="shared" si="66"/>
        <v/>
      </c>
      <c r="AF98" s="134" t="str">
        <f t="shared" si="79"/>
        <v/>
      </c>
      <c r="AG98" s="134" t="str">
        <f t="shared" si="85"/>
        <v/>
      </c>
      <c r="AH98" s="4"/>
      <c r="AI98" s="133" t="str">
        <f t="shared" si="67"/>
        <v/>
      </c>
      <c r="AJ98" s="134" t="str">
        <f t="shared" si="86"/>
        <v/>
      </c>
      <c r="AK98" s="134" t="str">
        <f t="shared" si="80"/>
        <v/>
      </c>
      <c r="AL98" s="4"/>
      <c r="AM98" s="133" t="str">
        <f t="shared" si="68"/>
        <v/>
      </c>
      <c r="AN98" s="134" t="str">
        <f t="shared" si="81"/>
        <v/>
      </c>
      <c r="AO98" s="134" t="str">
        <f t="shared" si="82"/>
        <v/>
      </c>
      <c r="AP98" s="135">
        <f t="shared" si="83"/>
        <v>0</v>
      </c>
      <c r="AQ98" s="137" t="str">
        <f t="shared" si="84"/>
        <v/>
      </c>
      <c r="AR98" s="137"/>
    </row>
    <row r="99" spans="1:44">
      <c r="A99" s="2"/>
      <c r="B99" s="3"/>
      <c r="C99" s="3"/>
      <c r="D99" s="4"/>
      <c r="E99" s="133" t="str">
        <f t="shared" si="58"/>
        <v/>
      </c>
      <c r="F99" s="4"/>
      <c r="G99" s="133" t="str">
        <f t="shared" si="59"/>
        <v/>
      </c>
      <c r="H99" s="4"/>
      <c r="I99" s="133" t="str">
        <f t="shared" si="60"/>
        <v/>
      </c>
      <c r="J99" s="4"/>
      <c r="K99" s="133" t="str">
        <f t="shared" si="61"/>
        <v/>
      </c>
      <c r="L99" s="134" t="str">
        <f t="shared" si="69"/>
        <v/>
      </c>
      <c r="M99" s="134" t="str">
        <f t="shared" si="70"/>
        <v/>
      </c>
      <c r="N99" s="4"/>
      <c r="O99" s="133" t="str">
        <f t="shared" si="62"/>
        <v/>
      </c>
      <c r="P99" s="134" t="str">
        <f t="shared" si="71"/>
        <v/>
      </c>
      <c r="Q99" s="134" t="str">
        <f t="shared" si="72"/>
        <v/>
      </c>
      <c r="R99" s="4"/>
      <c r="S99" s="133" t="str">
        <f t="shared" si="63"/>
        <v/>
      </c>
      <c r="T99" s="134" t="str">
        <f t="shared" si="73"/>
        <v/>
      </c>
      <c r="U99" s="134" t="str">
        <f t="shared" si="74"/>
        <v/>
      </c>
      <c r="V99" s="4"/>
      <c r="W99" s="133" t="str">
        <f t="shared" si="64"/>
        <v/>
      </c>
      <c r="X99" s="134" t="str">
        <f t="shared" si="75"/>
        <v/>
      </c>
      <c r="Y99" s="134" t="str">
        <f t="shared" si="76"/>
        <v/>
      </c>
      <c r="Z99" s="4"/>
      <c r="AA99" s="133" t="str">
        <f t="shared" si="65"/>
        <v/>
      </c>
      <c r="AB99" s="134" t="str">
        <f t="shared" si="77"/>
        <v/>
      </c>
      <c r="AC99" s="134" t="str">
        <f t="shared" si="78"/>
        <v/>
      </c>
      <c r="AD99" s="4"/>
      <c r="AE99" s="133" t="str">
        <f t="shared" si="66"/>
        <v/>
      </c>
      <c r="AF99" s="134" t="str">
        <f t="shared" si="79"/>
        <v/>
      </c>
      <c r="AG99" s="134" t="str">
        <f t="shared" si="85"/>
        <v/>
      </c>
      <c r="AH99" s="4"/>
      <c r="AI99" s="133" t="str">
        <f t="shared" si="67"/>
        <v/>
      </c>
      <c r="AJ99" s="134" t="str">
        <f t="shared" si="86"/>
        <v/>
      </c>
      <c r="AK99" s="134" t="str">
        <f t="shared" si="80"/>
        <v/>
      </c>
      <c r="AL99" s="4"/>
      <c r="AM99" s="133" t="str">
        <f t="shared" si="68"/>
        <v/>
      </c>
      <c r="AN99" s="134" t="str">
        <f t="shared" si="81"/>
        <v/>
      </c>
      <c r="AO99" s="134" t="str">
        <f t="shared" si="82"/>
        <v/>
      </c>
      <c r="AP99" s="135">
        <f t="shared" si="83"/>
        <v>0</v>
      </c>
      <c r="AQ99" s="137" t="str">
        <f t="shared" si="84"/>
        <v/>
      </c>
      <c r="AR99" s="137"/>
    </row>
    <row r="100" spans="1:44">
      <c r="A100" s="2"/>
      <c r="B100" s="3"/>
      <c r="C100" s="3"/>
      <c r="D100" s="4"/>
      <c r="E100" s="133" t="str">
        <f t="shared" si="58"/>
        <v/>
      </c>
      <c r="F100" s="4"/>
      <c r="G100" s="133" t="str">
        <f t="shared" si="59"/>
        <v/>
      </c>
      <c r="H100" s="4"/>
      <c r="I100" s="133" t="str">
        <f t="shared" si="60"/>
        <v/>
      </c>
      <c r="J100" s="4"/>
      <c r="K100" s="133" t="str">
        <f t="shared" si="61"/>
        <v/>
      </c>
      <c r="L100" s="134" t="str">
        <f t="shared" si="69"/>
        <v/>
      </c>
      <c r="M100" s="134" t="str">
        <f t="shared" si="70"/>
        <v/>
      </c>
      <c r="N100" s="4"/>
      <c r="O100" s="133" t="str">
        <f t="shared" si="62"/>
        <v/>
      </c>
      <c r="P100" s="134" t="str">
        <f t="shared" si="71"/>
        <v/>
      </c>
      <c r="Q100" s="134" t="str">
        <f t="shared" si="72"/>
        <v/>
      </c>
      <c r="R100" s="4"/>
      <c r="S100" s="133" t="str">
        <f t="shared" si="63"/>
        <v/>
      </c>
      <c r="T100" s="134" t="str">
        <f t="shared" si="73"/>
        <v/>
      </c>
      <c r="U100" s="134" t="str">
        <f t="shared" si="74"/>
        <v/>
      </c>
      <c r="V100" s="4"/>
      <c r="W100" s="133" t="str">
        <f t="shared" si="64"/>
        <v/>
      </c>
      <c r="X100" s="134" t="str">
        <f t="shared" si="75"/>
        <v/>
      </c>
      <c r="Y100" s="134" t="str">
        <f t="shared" si="76"/>
        <v/>
      </c>
      <c r="Z100" s="4"/>
      <c r="AA100" s="133" t="str">
        <f t="shared" si="65"/>
        <v/>
      </c>
      <c r="AB100" s="134" t="str">
        <f t="shared" si="77"/>
        <v/>
      </c>
      <c r="AC100" s="134" t="str">
        <f t="shared" si="78"/>
        <v/>
      </c>
      <c r="AD100" s="4"/>
      <c r="AE100" s="133" t="str">
        <f t="shared" si="66"/>
        <v/>
      </c>
      <c r="AF100" s="134" t="str">
        <f t="shared" si="79"/>
        <v/>
      </c>
      <c r="AG100" s="134" t="str">
        <f t="shared" si="85"/>
        <v/>
      </c>
      <c r="AH100" s="4"/>
      <c r="AI100" s="133" t="str">
        <f t="shared" si="67"/>
        <v/>
      </c>
      <c r="AJ100" s="134" t="str">
        <f t="shared" si="86"/>
        <v/>
      </c>
      <c r="AK100" s="134" t="str">
        <f t="shared" si="80"/>
        <v/>
      </c>
      <c r="AL100" s="4"/>
      <c r="AM100" s="133" t="str">
        <f t="shared" si="68"/>
        <v/>
      </c>
      <c r="AN100" s="134" t="str">
        <f t="shared" si="81"/>
        <v/>
      </c>
      <c r="AO100" s="134" t="str">
        <f t="shared" si="82"/>
        <v/>
      </c>
      <c r="AP100" s="135">
        <f t="shared" si="83"/>
        <v>0</v>
      </c>
      <c r="AQ100" s="137" t="str">
        <f t="shared" si="84"/>
        <v/>
      </c>
      <c r="AR100" s="137"/>
    </row>
    <row r="101" spans="1:44">
      <c r="A101" s="2"/>
      <c r="B101" s="3"/>
      <c r="C101" s="3"/>
      <c r="D101" s="4"/>
      <c r="E101" s="133" t="str">
        <f t="shared" si="58"/>
        <v/>
      </c>
      <c r="F101" s="4"/>
      <c r="G101" s="133" t="str">
        <f t="shared" si="59"/>
        <v/>
      </c>
      <c r="H101" s="4"/>
      <c r="I101" s="133" t="str">
        <f t="shared" si="60"/>
        <v/>
      </c>
      <c r="J101" s="4"/>
      <c r="K101" s="133" t="str">
        <f t="shared" si="61"/>
        <v/>
      </c>
      <c r="L101" s="134" t="str">
        <f t="shared" si="69"/>
        <v/>
      </c>
      <c r="M101" s="134" t="str">
        <f t="shared" si="70"/>
        <v/>
      </c>
      <c r="N101" s="4"/>
      <c r="O101" s="133" t="str">
        <f t="shared" si="62"/>
        <v/>
      </c>
      <c r="P101" s="134" t="str">
        <f t="shared" si="71"/>
        <v/>
      </c>
      <c r="Q101" s="134" t="str">
        <f t="shared" si="72"/>
        <v/>
      </c>
      <c r="R101" s="4"/>
      <c r="S101" s="133" t="str">
        <f t="shared" si="63"/>
        <v/>
      </c>
      <c r="T101" s="134" t="str">
        <f t="shared" si="73"/>
        <v/>
      </c>
      <c r="U101" s="134" t="str">
        <f t="shared" si="74"/>
        <v/>
      </c>
      <c r="V101" s="4"/>
      <c r="W101" s="133" t="str">
        <f t="shared" si="64"/>
        <v/>
      </c>
      <c r="X101" s="134" t="str">
        <f t="shared" si="75"/>
        <v/>
      </c>
      <c r="Y101" s="134" t="str">
        <f t="shared" si="76"/>
        <v/>
      </c>
      <c r="Z101" s="4"/>
      <c r="AA101" s="133" t="str">
        <f t="shared" si="65"/>
        <v/>
      </c>
      <c r="AB101" s="134" t="str">
        <f t="shared" si="77"/>
        <v/>
      </c>
      <c r="AC101" s="134" t="str">
        <f t="shared" si="78"/>
        <v/>
      </c>
      <c r="AD101" s="4"/>
      <c r="AE101" s="133" t="str">
        <f t="shared" si="66"/>
        <v/>
      </c>
      <c r="AF101" s="134" t="str">
        <f t="shared" si="79"/>
        <v/>
      </c>
      <c r="AG101" s="134" t="str">
        <f t="shared" si="85"/>
        <v/>
      </c>
      <c r="AH101" s="4"/>
      <c r="AI101" s="133" t="str">
        <f t="shared" si="67"/>
        <v/>
      </c>
      <c r="AJ101" s="134" t="str">
        <f t="shared" si="86"/>
        <v/>
      </c>
      <c r="AK101" s="134" t="str">
        <f t="shared" si="80"/>
        <v/>
      </c>
      <c r="AL101" s="4"/>
      <c r="AM101" s="133" t="str">
        <f t="shared" si="68"/>
        <v/>
      </c>
      <c r="AN101" s="134" t="str">
        <f t="shared" si="81"/>
        <v/>
      </c>
      <c r="AO101" s="134" t="str">
        <f t="shared" si="82"/>
        <v/>
      </c>
      <c r="AP101" s="135">
        <f t="shared" si="83"/>
        <v>0</v>
      </c>
      <c r="AQ101" s="137" t="str">
        <f t="shared" si="84"/>
        <v/>
      </c>
      <c r="AR101" s="137"/>
    </row>
    <row r="102" spans="1:44">
      <c r="A102" s="2"/>
      <c r="B102" s="3"/>
      <c r="C102" s="3"/>
      <c r="D102" s="4"/>
      <c r="E102" s="133" t="str">
        <f t="shared" si="58"/>
        <v/>
      </c>
      <c r="F102" s="4"/>
      <c r="G102" s="133" t="str">
        <f t="shared" si="59"/>
        <v/>
      </c>
      <c r="H102" s="4"/>
      <c r="I102" s="133" t="str">
        <f t="shared" si="60"/>
        <v/>
      </c>
      <c r="J102" s="4"/>
      <c r="K102" s="133" t="str">
        <f t="shared" si="61"/>
        <v/>
      </c>
      <c r="L102" s="134" t="str">
        <f t="shared" si="69"/>
        <v/>
      </c>
      <c r="M102" s="134" t="str">
        <f t="shared" si="70"/>
        <v/>
      </c>
      <c r="N102" s="4"/>
      <c r="O102" s="133" t="str">
        <f t="shared" si="62"/>
        <v/>
      </c>
      <c r="P102" s="134" t="str">
        <f t="shared" si="71"/>
        <v/>
      </c>
      <c r="Q102" s="134" t="str">
        <f t="shared" si="72"/>
        <v/>
      </c>
      <c r="R102" s="4"/>
      <c r="S102" s="133" t="str">
        <f t="shared" si="63"/>
        <v/>
      </c>
      <c r="T102" s="134" t="str">
        <f t="shared" si="73"/>
        <v/>
      </c>
      <c r="U102" s="134" t="str">
        <f t="shared" si="74"/>
        <v/>
      </c>
      <c r="V102" s="4"/>
      <c r="W102" s="133" t="str">
        <f t="shared" si="64"/>
        <v/>
      </c>
      <c r="X102" s="134" t="str">
        <f t="shared" si="75"/>
        <v/>
      </c>
      <c r="Y102" s="134" t="str">
        <f t="shared" si="76"/>
        <v/>
      </c>
      <c r="Z102" s="4"/>
      <c r="AA102" s="133" t="str">
        <f t="shared" si="65"/>
        <v/>
      </c>
      <c r="AB102" s="134" t="str">
        <f t="shared" si="77"/>
        <v/>
      </c>
      <c r="AC102" s="134" t="str">
        <f t="shared" si="78"/>
        <v/>
      </c>
      <c r="AD102" s="4"/>
      <c r="AE102" s="133" t="str">
        <f t="shared" si="66"/>
        <v/>
      </c>
      <c r="AF102" s="134" t="str">
        <f t="shared" si="79"/>
        <v/>
      </c>
      <c r="AG102" s="134" t="str">
        <f t="shared" si="85"/>
        <v/>
      </c>
      <c r="AH102" s="4"/>
      <c r="AI102" s="133" t="str">
        <f t="shared" si="67"/>
        <v/>
      </c>
      <c r="AJ102" s="134" t="str">
        <f t="shared" si="86"/>
        <v/>
      </c>
      <c r="AK102" s="134" t="str">
        <f t="shared" si="80"/>
        <v/>
      </c>
      <c r="AL102" s="4"/>
      <c r="AM102" s="133" t="str">
        <f t="shared" si="68"/>
        <v/>
      </c>
      <c r="AN102" s="134" t="str">
        <f t="shared" si="81"/>
        <v/>
      </c>
      <c r="AO102" s="134" t="str">
        <f t="shared" si="82"/>
        <v/>
      </c>
      <c r="AP102" s="135">
        <f t="shared" si="83"/>
        <v>0</v>
      </c>
      <c r="AQ102" s="137" t="str">
        <f t="shared" si="84"/>
        <v/>
      </c>
      <c r="AR102" s="137"/>
    </row>
    <row r="103" spans="1:44">
      <c r="A103" s="2"/>
      <c r="B103" s="3"/>
      <c r="C103" s="3"/>
      <c r="D103" s="4"/>
      <c r="E103" s="133" t="str">
        <f t="shared" si="58"/>
        <v/>
      </c>
      <c r="F103" s="4"/>
      <c r="G103" s="133" t="str">
        <f t="shared" si="59"/>
        <v/>
      </c>
      <c r="H103" s="4"/>
      <c r="I103" s="133" t="str">
        <f t="shared" si="60"/>
        <v/>
      </c>
      <c r="J103" s="4"/>
      <c r="K103" s="133" t="str">
        <f t="shared" si="61"/>
        <v/>
      </c>
      <c r="L103" s="134" t="str">
        <f t="shared" si="69"/>
        <v/>
      </c>
      <c r="M103" s="134" t="str">
        <f t="shared" si="70"/>
        <v/>
      </c>
      <c r="N103" s="4"/>
      <c r="O103" s="133" t="str">
        <f t="shared" si="62"/>
        <v/>
      </c>
      <c r="P103" s="134" t="str">
        <f t="shared" si="71"/>
        <v/>
      </c>
      <c r="Q103" s="134" t="str">
        <f t="shared" si="72"/>
        <v/>
      </c>
      <c r="R103" s="4"/>
      <c r="S103" s="133" t="str">
        <f t="shared" si="63"/>
        <v/>
      </c>
      <c r="T103" s="134" t="str">
        <f t="shared" si="73"/>
        <v/>
      </c>
      <c r="U103" s="134" t="str">
        <f t="shared" si="74"/>
        <v/>
      </c>
      <c r="V103" s="4"/>
      <c r="W103" s="133" t="str">
        <f t="shared" si="64"/>
        <v/>
      </c>
      <c r="X103" s="134" t="str">
        <f t="shared" si="75"/>
        <v/>
      </c>
      <c r="Y103" s="134" t="str">
        <f t="shared" si="76"/>
        <v/>
      </c>
      <c r="Z103" s="4"/>
      <c r="AA103" s="133" t="str">
        <f t="shared" si="65"/>
        <v/>
      </c>
      <c r="AB103" s="134" t="str">
        <f t="shared" si="77"/>
        <v/>
      </c>
      <c r="AC103" s="134" t="str">
        <f t="shared" si="78"/>
        <v/>
      </c>
      <c r="AD103" s="4"/>
      <c r="AE103" s="133" t="str">
        <f t="shared" si="66"/>
        <v/>
      </c>
      <c r="AF103" s="134" t="str">
        <f t="shared" si="79"/>
        <v/>
      </c>
      <c r="AG103" s="134" t="str">
        <f t="shared" si="85"/>
        <v/>
      </c>
      <c r="AH103" s="4"/>
      <c r="AI103" s="133" t="str">
        <f t="shared" si="67"/>
        <v/>
      </c>
      <c r="AJ103" s="134" t="str">
        <f t="shared" si="86"/>
        <v/>
      </c>
      <c r="AK103" s="134" t="str">
        <f t="shared" si="80"/>
        <v/>
      </c>
      <c r="AL103" s="4"/>
      <c r="AM103" s="133" t="str">
        <f t="shared" si="68"/>
        <v/>
      </c>
      <c r="AN103" s="134" t="str">
        <f t="shared" si="81"/>
        <v/>
      </c>
      <c r="AO103" s="134" t="str">
        <f t="shared" si="82"/>
        <v/>
      </c>
      <c r="AP103" s="135">
        <f t="shared" si="83"/>
        <v>0</v>
      </c>
      <c r="AQ103" s="137" t="str">
        <f t="shared" si="84"/>
        <v/>
      </c>
      <c r="AR103" s="137"/>
    </row>
    <row r="104" spans="1:44">
      <c r="A104" s="2"/>
      <c r="B104" s="3"/>
      <c r="C104" s="3"/>
      <c r="D104" s="4"/>
      <c r="E104" s="133" t="str">
        <f t="shared" si="58"/>
        <v/>
      </c>
      <c r="F104" s="4"/>
      <c r="G104" s="133" t="str">
        <f t="shared" si="59"/>
        <v/>
      </c>
      <c r="H104" s="4"/>
      <c r="I104" s="133" t="str">
        <f t="shared" si="60"/>
        <v/>
      </c>
      <c r="J104" s="4"/>
      <c r="K104" s="133" t="str">
        <f t="shared" si="61"/>
        <v/>
      </c>
      <c r="L104" s="134" t="str">
        <f t="shared" si="69"/>
        <v/>
      </c>
      <c r="M104" s="134" t="str">
        <f t="shared" si="70"/>
        <v/>
      </c>
      <c r="N104" s="4"/>
      <c r="O104" s="133" t="str">
        <f t="shared" si="62"/>
        <v/>
      </c>
      <c r="P104" s="134" t="str">
        <f t="shared" si="71"/>
        <v/>
      </c>
      <c r="Q104" s="134" t="str">
        <f t="shared" si="72"/>
        <v/>
      </c>
      <c r="R104" s="4"/>
      <c r="S104" s="133" t="str">
        <f t="shared" si="63"/>
        <v/>
      </c>
      <c r="T104" s="134" t="str">
        <f t="shared" si="73"/>
        <v/>
      </c>
      <c r="U104" s="134" t="str">
        <f t="shared" si="74"/>
        <v/>
      </c>
      <c r="V104" s="4"/>
      <c r="W104" s="133" t="str">
        <f t="shared" si="64"/>
        <v/>
      </c>
      <c r="X104" s="134" t="str">
        <f t="shared" si="75"/>
        <v/>
      </c>
      <c r="Y104" s="134" t="str">
        <f t="shared" si="76"/>
        <v/>
      </c>
      <c r="Z104" s="4"/>
      <c r="AA104" s="133" t="str">
        <f t="shared" si="65"/>
        <v/>
      </c>
      <c r="AB104" s="134" t="str">
        <f t="shared" si="77"/>
        <v/>
      </c>
      <c r="AC104" s="134" t="str">
        <f t="shared" si="78"/>
        <v/>
      </c>
      <c r="AD104" s="4"/>
      <c r="AE104" s="133" t="str">
        <f t="shared" si="66"/>
        <v/>
      </c>
      <c r="AF104" s="134" t="str">
        <f t="shared" si="79"/>
        <v/>
      </c>
      <c r="AG104" s="134" t="str">
        <f t="shared" si="85"/>
        <v/>
      </c>
      <c r="AH104" s="4"/>
      <c r="AI104" s="133" t="str">
        <f t="shared" si="67"/>
        <v/>
      </c>
      <c r="AJ104" s="134" t="str">
        <f t="shared" si="86"/>
        <v/>
      </c>
      <c r="AK104" s="134" t="str">
        <f t="shared" si="80"/>
        <v/>
      </c>
      <c r="AL104" s="4"/>
      <c r="AM104" s="133" t="str">
        <f t="shared" si="68"/>
        <v/>
      </c>
      <c r="AN104" s="134" t="str">
        <f t="shared" si="81"/>
        <v/>
      </c>
      <c r="AO104" s="134" t="str">
        <f t="shared" si="82"/>
        <v/>
      </c>
      <c r="AP104" s="135">
        <f t="shared" si="83"/>
        <v>0</v>
      </c>
      <c r="AQ104" s="137" t="str">
        <f t="shared" si="84"/>
        <v/>
      </c>
      <c r="AR104" s="137"/>
    </row>
    <row r="105" spans="1:44">
      <c r="A105" s="2"/>
      <c r="B105" s="3"/>
      <c r="C105" s="3"/>
      <c r="D105" s="4"/>
      <c r="E105" s="133" t="str">
        <f t="shared" si="58"/>
        <v/>
      </c>
      <c r="F105" s="4"/>
      <c r="G105" s="133" t="str">
        <f t="shared" si="59"/>
        <v/>
      </c>
      <c r="H105" s="4"/>
      <c r="I105" s="133" t="str">
        <f t="shared" si="60"/>
        <v/>
      </c>
      <c r="J105" s="4"/>
      <c r="K105" s="133" t="str">
        <f t="shared" si="61"/>
        <v/>
      </c>
      <c r="L105" s="134" t="str">
        <f t="shared" si="69"/>
        <v/>
      </c>
      <c r="M105" s="134" t="str">
        <f t="shared" si="70"/>
        <v/>
      </c>
      <c r="N105" s="4"/>
      <c r="O105" s="133" t="str">
        <f t="shared" si="62"/>
        <v/>
      </c>
      <c r="P105" s="134" t="str">
        <f t="shared" si="71"/>
        <v/>
      </c>
      <c r="Q105" s="134" t="str">
        <f t="shared" si="72"/>
        <v/>
      </c>
      <c r="R105" s="4"/>
      <c r="S105" s="133" t="str">
        <f t="shared" si="63"/>
        <v/>
      </c>
      <c r="T105" s="134" t="str">
        <f t="shared" si="73"/>
        <v/>
      </c>
      <c r="U105" s="134" t="str">
        <f t="shared" si="74"/>
        <v/>
      </c>
      <c r="V105" s="4"/>
      <c r="W105" s="133" t="str">
        <f t="shared" si="64"/>
        <v/>
      </c>
      <c r="X105" s="134" t="str">
        <f t="shared" si="75"/>
        <v/>
      </c>
      <c r="Y105" s="134" t="str">
        <f t="shared" si="76"/>
        <v/>
      </c>
      <c r="Z105" s="4"/>
      <c r="AA105" s="133" t="str">
        <f t="shared" si="65"/>
        <v/>
      </c>
      <c r="AB105" s="134" t="str">
        <f t="shared" si="77"/>
        <v/>
      </c>
      <c r="AC105" s="134" t="str">
        <f t="shared" si="78"/>
        <v/>
      </c>
      <c r="AD105" s="4"/>
      <c r="AE105" s="133" t="str">
        <f t="shared" si="66"/>
        <v/>
      </c>
      <c r="AF105" s="134" t="str">
        <f t="shared" si="79"/>
        <v/>
      </c>
      <c r="AG105" s="134" t="str">
        <f t="shared" si="85"/>
        <v/>
      </c>
      <c r="AH105" s="4"/>
      <c r="AI105" s="133" t="str">
        <f t="shared" si="67"/>
        <v/>
      </c>
      <c r="AJ105" s="134" t="str">
        <f t="shared" si="86"/>
        <v/>
      </c>
      <c r="AK105" s="134" t="str">
        <f t="shared" si="80"/>
        <v/>
      </c>
      <c r="AL105" s="4"/>
      <c r="AM105" s="133" t="str">
        <f t="shared" si="68"/>
        <v/>
      </c>
      <c r="AN105" s="134" t="str">
        <f t="shared" si="81"/>
        <v/>
      </c>
      <c r="AO105" s="134" t="str">
        <f t="shared" si="82"/>
        <v/>
      </c>
      <c r="AP105" s="135">
        <f t="shared" si="83"/>
        <v>0</v>
      </c>
      <c r="AQ105" s="137" t="str">
        <f t="shared" si="84"/>
        <v/>
      </c>
      <c r="AR105" s="137"/>
    </row>
    <row r="106" spans="1:44">
      <c r="A106" s="2"/>
      <c r="B106" s="3"/>
      <c r="C106" s="3"/>
      <c r="D106" s="4"/>
      <c r="E106" s="133" t="str">
        <f t="shared" si="58"/>
        <v/>
      </c>
      <c r="F106" s="4"/>
      <c r="G106" s="133" t="str">
        <f t="shared" si="59"/>
        <v/>
      </c>
      <c r="H106" s="4"/>
      <c r="I106" s="133" t="str">
        <f t="shared" si="60"/>
        <v/>
      </c>
      <c r="J106" s="4"/>
      <c r="K106" s="133" t="str">
        <f t="shared" si="61"/>
        <v/>
      </c>
      <c r="L106" s="134" t="str">
        <f t="shared" si="69"/>
        <v/>
      </c>
      <c r="M106" s="134" t="str">
        <f t="shared" si="70"/>
        <v/>
      </c>
      <c r="N106" s="4"/>
      <c r="O106" s="133" t="str">
        <f t="shared" si="62"/>
        <v/>
      </c>
      <c r="P106" s="134" t="str">
        <f t="shared" si="71"/>
        <v/>
      </c>
      <c r="Q106" s="134" t="str">
        <f t="shared" si="72"/>
        <v/>
      </c>
      <c r="R106" s="4"/>
      <c r="S106" s="133" t="str">
        <f t="shared" si="63"/>
        <v/>
      </c>
      <c r="T106" s="134" t="str">
        <f t="shared" si="73"/>
        <v/>
      </c>
      <c r="U106" s="134" t="str">
        <f t="shared" si="74"/>
        <v/>
      </c>
      <c r="V106" s="4"/>
      <c r="W106" s="133" t="str">
        <f t="shared" si="64"/>
        <v/>
      </c>
      <c r="X106" s="134" t="str">
        <f t="shared" si="75"/>
        <v/>
      </c>
      <c r="Y106" s="134" t="str">
        <f t="shared" si="76"/>
        <v/>
      </c>
      <c r="Z106" s="4"/>
      <c r="AA106" s="133" t="str">
        <f t="shared" si="65"/>
        <v/>
      </c>
      <c r="AB106" s="134" t="str">
        <f t="shared" si="77"/>
        <v/>
      </c>
      <c r="AC106" s="134" t="str">
        <f t="shared" si="78"/>
        <v/>
      </c>
      <c r="AD106" s="4"/>
      <c r="AE106" s="133" t="str">
        <f t="shared" si="66"/>
        <v/>
      </c>
      <c r="AF106" s="134" t="str">
        <f t="shared" si="79"/>
        <v/>
      </c>
      <c r="AG106" s="134" t="str">
        <f t="shared" si="85"/>
        <v/>
      </c>
      <c r="AH106" s="4"/>
      <c r="AI106" s="133" t="str">
        <f t="shared" si="67"/>
        <v/>
      </c>
      <c r="AJ106" s="134" t="str">
        <f t="shared" si="86"/>
        <v/>
      </c>
      <c r="AK106" s="134" t="str">
        <f t="shared" si="80"/>
        <v/>
      </c>
      <c r="AL106" s="4"/>
      <c r="AM106" s="133" t="str">
        <f t="shared" si="68"/>
        <v/>
      </c>
      <c r="AN106" s="134" t="str">
        <f t="shared" si="81"/>
        <v/>
      </c>
      <c r="AO106" s="134" t="str">
        <f t="shared" si="82"/>
        <v/>
      </c>
      <c r="AP106" s="135">
        <f t="shared" si="83"/>
        <v>0</v>
      </c>
      <c r="AQ106" s="137" t="str">
        <f t="shared" si="84"/>
        <v/>
      </c>
      <c r="AR106" s="137"/>
    </row>
    <row r="107" spans="1:44">
      <c r="A107" s="2"/>
      <c r="B107" s="3"/>
      <c r="C107" s="3"/>
      <c r="D107" s="4"/>
      <c r="E107" s="133" t="str">
        <f t="shared" si="58"/>
        <v/>
      </c>
      <c r="F107" s="4"/>
      <c r="G107" s="133" t="str">
        <f t="shared" si="59"/>
        <v/>
      </c>
      <c r="H107" s="4"/>
      <c r="I107" s="133" t="str">
        <f t="shared" si="60"/>
        <v/>
      </c>
      <c r="J107" s="4"/>
      <c r="K107" s="133" t="str">
        <f t="shared" si="61"/>
        <v/>
      </c>
      <c r="L107" s="134" t="str">
        <f t="shared" si="69"/>
        <v/>
      </c>
      <c r="M107" s="134" t="str">
        <f t="shared" si="70"/>
        <v/>
      </c>
      <c r="N107" s="4"/>
      <c r="O107" s="133" t="str">
        <f t="shared" si="62"/>
        <v/>
      </c>
      <c r="P107" s="134" t="str">
        <f t="shared" si="71"/>
        <v/>
      </c>
      <c r="Q107" s="134" t="str">
        <f t="shared" si="72"/>
        <v/>
      </c>
      <c r="R107" s="4"/>
      <c r="S107" s="133" t="str">
        <f t="shared" si="63"/>
        <v/>
      </c>
      <c r="T107" s="134" t="str">
        <f t="shared" si="73"/>
        <v/>
      </c>
      <c r="U107" s="134" t="str">
        <f t="shared" si="74"/>
        <v/>
      </c>
      <c r="V107" s="4"/>
      <c r="W107" s="133" t="str">
        <f t="shared" si="64"/>
        <v/>
      </c>
      <c r="X107" s="134" t="str">
        <f t="shared" si="75"/>
        <v/>
      </c>
      <c r="Y107" s="134" t="str">
        <f t="shared" si="76"/>
        <v/>
      </c>
      <c r="Z107" s="4"/>
      <c r="AA107" s="133" t="str">
        <f t="shared" si="65"/>
        <v/>
      </c>
      <c r="AB107" s="134" t="str">
        <f t="shared" si="77"/>
        <v/>
      </c>
      <c r="AC107" s="134" t="str">
        <f t="shared" si="78"/>
        <v/>
      </c>
      <c r="AD107" s="4"/>
      <c r="AE107" s="133" t="str">
        <f t="shared" si="66"/>
        <v/>
      </c>
      <c r="AF107" s="134" t="str">
        <f t="shared" si="79"/>
        <v/>
      </c>
      <c r="AG107" s="134" t="str">
        <f t="shared" si="85"/>
        <v/>
      </c>
      <c r="AH107" s="4"/>
      <c r="AI107" s="133" t="str">
        <f t="shared" si="67"/>
        <v/>
      </c>
      <c r="AJ107" s="134" t="str">
        <f t="shared" si="86"/>
        <v/>
      </c>
      <c r="AK107" s="134" t="str">
        <f t="shared" si="80"/>
        <v/>
      </c>
      <c r="AL107" s="4"/>
      <c r="AM107" s="133" t="str">
        <f t="shared" si="68"/>
        <v/>
      </c>
      <c r="AN107" s="134" t="str">
        <f t="shared" si="81"/>
        <v/>
      </c>
      <c r="AO107" s="134" t="str">
        <f t="shared" si="82"/>
        <v/>
      </c>
      <c r="AP107" s="135">
        <f t="shared" si="83"/>
        <v>0</v>
      </c>
      <c r="AQ107" s="137" t="str">
        <f t="shared" si="84"/>
        <v/>
      </c>
      <c r="AR107" s="137"/>
    </row>
    <row r="108" spans="1:44">
      <c r="A108" s="2"/>
      <c r="B108" s="3"/>
      <c r="C108" s="3"/>
      <c r="D108" s="4"/>
      <c r="E108" s="133" t="str">
        <f t="shared" si="58"/>
        <v/>
      </c>
      <c r="F108" s="4"/>
      <c r="G108" s="133" t="str">
        <f t="shared" si="59"/>
        <v/>
      </c>
      <c r="H108" s="4"/>
      <c r="I108" s="133" t="str">
        <f t="shared" si="60"/>
        <v/>
      </c>
      <c r="J108" s="4"/>
      <c r="K108" s="133" t="str">
        <f t="shared" si="61"/>
        <v/>
      </c>
      <c r="L108" s="134" t="str">
        <f t="shared" si="69"/>
        <v/>
      </c>
      <c r="M108" s="134" t="str">
        <f t="shared" si="70"/>
        <v/>
      </c>
      <c r="N108" s="4"/>
      <c r="O108" s="133" t="str">
        <f t="shared" si="62"/>
        <v/>
      </c>
      <c r="P108" s="134" t="str">
        <f t="shared" si="71"/>
        <v/>
      </c>
      <c r="Q108" s="134" t="str">
        <f t="shared" si="72"/>
        <v/>
      </c>
      <c r="R108" s="4"/>
      <c r="S108" s="133" t="str">
        <f t="shared" si="63"/>
        <v/>
      </c>
      <c r="T108" s="134" t="str">
        <f t="shared" si="73"/>
        <v/>
      </c>
      <c r="U108" s="134" t="str">
        <f t="shared" si="74"/>
        <v/>
      </c>
      <c r="V108" s="4"/>
      <c r="W108" s="133" t="str">
        <f t="shared" si="64"/>
        <v/>
      </c>
      <c r="X108" s="134" t="str">
        <f t="shared" si="75"/>
        <v/>
      </c>
      <c r="Y108" s="134" t="str">
        <f t="shared" si="76"/>
        <v/>
      </c>
      <c r="Z108" s="4"/>
      <c r="AA108" s="133" t="str">
        <f t="shared" si="65"/>
        <v/>
      </c>
      <c r="AB108" s="134" t="str">
        <f t="shared" si="77"/>
        <v/>
      </c>
      <c r="AC108" s="134" t="str">
        <f t="shared" si="78"/>
        <v/>
      </c>
      <c r="AD108" s="4"/>
      <c r="AE108" s="133" t="str">
        <f t="shared" si="66"/>
        <v/>
      </c>
      <c r="AF108" s="134" t="str">
        <f t="shared" si="79"/>
        <v/>
      </c>
      <c r="AG108" s="134" t="str">
        <f t="shared" si="85"/>
        <v/>
      </c>
      <c r="AH108" s="4"/>
      <c r="AI108" s="133" t="str">
        <f t="shared" si="67"/>
        <v/>
      </c>
      <c r="AJ108" s="134" t="str">
        <f t="shared" si="86"/>
        <v/>
      </c>
      <c r="AK108" s="134" t="str">
        <f t="shared" si="80"/>
        <v/>
      </c>
      <c r="AL108" s="4"/>
      <c r="AM108" s="133" t="str">
        <f t="shared" si="68"/>
        <v/>
      </c>
      <c r="AN108" s="134" t="str">
        <f t="shared" si="81"/>
        <v/>
      </c>
      <c r="AO108" s="134" t="str">
        <f t="shared" si="82"/>
        <v/>
      </c>
      <c r="AP108" s="135">
        <f t="shared" si="83"/>
        <v>0</v>
      </c>
      <c r="AQ108" s="137" t="str">
        <f t="shared" si="84"/>
        <v/>
      </c>
      <c r="AR108" s="137"/>
    </row>
    <row r="111" spans="1:44" ht="16.5" customHeight="1"/>
    <row r="206" spans="2:2" ht="21">
      <c r="B206" s="1" ph="1"/>
    </row>
    <row r="309" spans="12:43" ht="14.25" thickBot="1"/>
    <row r="310" spans="12:43" s="85" customFormat="1" ht="14.25" thickBot="1">
      <c r="L310" s="138" t="s">
        <v>101</v>
      </c>
      <c r="M310" s="139" t="s">
        <v>28</v>
      </c>
      <c r="P310" s="140" t="s">
        <v>102</v>
      </c>
      <c r="Q310" s="141" t="s">
        <v>28</v>
      </c>
      <c r="T310" s="142" t="s">
        <v>103</v>
      </c>
      <c r="U310" s="143" t="s">
        <v>28</v>
      </c>
      <c r="X310" s="144" t="s">
        <v>104</v>
      </c>
      <c r="Y310" s="145" t="s">
        <v>28</v>
      </c>
      <c r="AB310" s="146" t="s">
        <v>105</v>
      </c>
      <c r="AC310" s="147" t="s">
        <v>28</v>
      </c>
      <c r="AF310" s="148" t="s">
        <v>106</v>
      </c>
      <c r="AG310" s="149" t="s">
        <v>28</v>
      </c>
      <c r="AJ310" s="140" t="s">
        <v>107</v>
      </c>
      <c r="AK310" s="141" t="s">
        <v>28</v>
      </c>
      <c r="AN310" s="142" t="s">
        <v>108</v>
      </c>
      <c r="AO310" s="143" t="s">
        <v>28</v>
      </c>
      <c r="AP310" s="150" t="s">
        <v>30</v>
      </c>
      <c r="AQ310" s="151" t="s">
        <v>109</v>
      </c>
    </row>
    <row r="311" spans="12:43" s="85" customFormat="1">
      <c r="L311" s="152">
        <v>0</v>
      </c>
      <c r="M311" s="153">
        <v>1</v>
      </c>
      <c r="P311" s="152">
        <v>0</v>
      </c>
      <c r="Q311" s="153">
        <v>1</v>
      </c>
      <c r="T311" s="152">
        <v>0</v>
      </c>
      <c r="U311" s="153">
        <v>1</v>
      </c>
      <c r="X311" s="152">
        <v>0</v>
      </c>
      <c r="Y311" s="153">
        <v>1</v>
      </c>
      <c r="AB311" s="152">
        <v>0</v>
      </c>
      <c r="AC311" s="153">
        <v>1</v>
      </c>
      <c r="AF311" s="152">
        <v>0</v>
      </c>
      <c r="AG311" s="153">
        <v>10</v>
      </c>
      <c r="AJ311" s="152">
        <v>0</v>
      </c>
      <c r="AK311" s="153">
        <v>1</v>
      </c>
      <c r="AN311" s="152">
        <v>0</v>
      </c>
      <c r="AO311" s="153">
        <v>1</v>
      </c>
      <c r="AP311" s="152">
        <v>0</v>
      </c>
      <c r="AQ311" s="153" t="s">
        <v>110</v>
      </c>
    </row>
    <row r="312" spans="12:43" s="85" customFormat="1">
      <c r="L312" s="154">
        <v>5</v>
      </c>
      <c r="M312" s="155">
        <v>2</v>
      </c>
      <c r="P312" s="154">
        <v>3</v>
      </c>
      <c r="Q312" s="155">
        <v>2</v>
      </c>
      <c r="T312" s="154">
        <v>15</v>
      </c>
      <c r="U312" s="155">
        <v>2</v>
      </c>
      <c r="X312" s="154">
        <v>18</v>
      </c>
      <c r="Y312" s="155">
        <v>2</v>
      </c>
      <c r="AB312" s="154">
        <v>8</v>
      </c>
      <c r="AC312" s="155">
        <v>2</v>
      </c>
      <c r="AF312" s="156">
        <v>8.1</v>
      </c>
      <c r="AG312" s="155">
        <v>9</v>
      </c>
      <c r="AJ312" s="154">
        <v>93</v>
      </c>
      <c r="AK312" s="155">
        <v>2</v>
      </c>
      <c r="AN312" s="154">
        <v>5</v>
      </c>
      <c r="AO312" s="155">
        <v>2</v>
      </c>
      <c r="AP312" s="154">
        <v>32</v>
      </c>
      <c r="AQ312" s="155" t="s">
        <v>111</v>
      </c>
    </row>
    <row r="313" spans="12:43" s="85" customFormat="1">
      <c r="L313" s="154">
        <v>7</v>
      </c>
      <c r="M313" s="155">
        <v>3</v>
      </c>
      <c r="P313" s="154">
        <v>6</v>
      </c>
      <c r="Q313" s="155">
        <v>3</v>
      </c>
      <c r="T313" s="154">
        <v>19</v>
      </c>
      <c r="U313" s="155">
        <v>3</v>
      </c>
      <c r="X313" s="154">
        <v>22</v>
      </c>
      <c r="Y313" s="155">
        <v>3</v>
      </c>
      <c r="AB313" s="154">
        <v>10</v>
      </c>
      <c r="AC313" s="155">
        <v>3</v>
      </c>
      <c r="AF313" s="156">
        <v>8.5</v>
      </c>
      <c r="AG313" s="155">
        <v>8</v>
      </c>
      <c r="AJ313" s="154">
        <v>105</v>
      </c>
      <c r="AK313" s="155">
        <v>3</v>
      </c>
      <c r="AN313" s="154">
        <v>7</v>
      </c>
      <c r="AO313" s="155">
        <v>3</v>
      </c>
      <c r="AP313" s="154">
        <v>39</v>
      </c>
      <c r="AQ313" s="155" t="s">
        <v>112</v>
      </c>
    </row>
    <row r="314" spans="12:43" s="85" customFormat="1">
      <c r="L314" s="154">
        <v>9</v>
      </c>
      <c r="M314" s="155">
        <v>4</v>
      </c>
      <c r="P314" s="154">
        <v>9</v>
      </c>
      <c r="Q314" s="155">
        <v>4</v>
      </c>
      <c r="T314" s="154">
        <v>23</v>
      </c>
      <c r="U314" s="155">
        <v>4</v>
      </c>
      <c r="X314" s="154">
        <v>26</v>
      </c>
      <c r="Y314" s="155">
        <v>4</v>
      </c>
      <c r="AB314" s="154">
        <v>15</v>
      </c>
      <c r="AC314" s="155">
        <v>4</v>
      </c>
      <c r="AF314" s="154">
        <v>8.9</v>
      </c>
      <c r="AG314" s="155">
        <v>7</v>
      </c>
      <c r="AJ314" s="154">
        <v>117</v>
      </c>
      <c r="AK314" s="155">
        <v>4</v>
      </c>
      <c r="AN314" s="154">
        <v>10</v>
      </c>
      <c r="AO314" s="155">
        <v>4</v>
      </c>
      <c r="AP314" s="154">
        <v>46</v>
      </c>
      <c r="AQ314" s="155" t="s">
        <v>113</v>
      </c>
    </row>
    <row r="315" spans="12:43" s="85" customFormat="1" ht="14.25" thickBot="1">
      <c r="L315" s="157">
        <v>11</v>
      </c>
      <c r="M315" s="158">
        <v>5</v>
      </c>
      <c r="P315" s="157">
        <v>12</v>
      </c>
      <c r="Q315" s="158">
        <v>5</v>
      </c>
      <c r="T315" s="157">
        <v>27</v>
      </c>
      <c r="U315" s="158">
        <v>5</v>
      </c>
      <c r="X315" s="157">
        <v>30</v>
      </c>
      <c r="Y315" s="158">
        <v>5</v>
      </c>
      <c r="AB315" s="157">
        <v>23</v>
      </c>
      <c r="AC315" s="158">
        <v>5</v>
      </c>
      <c r="AF315" s="157">
        <v>9.4</v>
      </c>
      <c r="AG315" s="158">
        <v>6</v>
      </c>
      <c r="AJ315" s="157">
        <v>130</v>
      </c>
      <c r="AK315" s="158">
        <v>5</v>
      </c>
      <c r="AN315" s="157">
        <v>13</v>
      </c>
      <c r="AO315" s="158">
        <v>5</v>
      </c>
      <c r="AP315" s="159">
        <v>53</v>
      </c>
      <c r="AQ315" s="160" t="s">
        <v>114</v>
      </c>
    </row>
    <row r="316" spans="12:43" s="85" customFormat="1">
      <c r="L316" s="154">
        <v>14</v>
      </c>
      <c r="M316" s="155">
        <v>6</v>
      </c>
      <c r="P316" s="154">
        <v>15</v>
      </c>
      <c r="Q316" s="155">
        <v>6</v>
      </c>
      <c r="T316" s="154">
        <v>30</v>
      </c>
      <c r="U316" s="155">
        <v>6</v>
      </c>
      <c r="X316" s="154">
        <v>34</v>
      </c>
      <c r="Y316" s="155">
        <v>6</v>
      </c>
      <c r="AB316" s="154">
        <v>33</v>
      </c>
      <c r="AC316" s="155">
        <v>6</v>
      </c>
      <c r="AF316" s="154">
        <v>10</v>
      </c>
      <c r="AG316" s="155">
        <v>5</v>
      </c>
      <c r="AJ316" s="154">
        <v>143</v>
      </c>
      <c r="AK316" s="155">
        <v>6</v>
      </c>
      <c r="AN316" s="161">
        <v>18</v>
      </c>
      <c r="AO316" s="155">
        <v>6</v>
      </c>
      <c r="AP316" s="162"/>
      <c r="AQ316" s="162"/>
    </row>
    <row r="317" spans="12:43" s="85" customFormat="1">
      <c r="L317" s="154">
        <v>17</v>
      </c>
      <c r="M317" s="155">
        <v>7</v>
      </c>
      <c r="P317" s="154">
        <v>18</v>
      </c>
      <c r="Q317" s="155">
        <v>7</v>
      </c>
      <c r="T317" s="154">
        <v>34</v>
      </c>
      <c r="U317" s="155">
        <v>7</v>
      </c>
      <c r="X317" s="154">
        <v>38</v>
      </c>
      <c r="Y317" s="155">
        <v>7</v>
      </c>
      <c r="AB317" s="154">
        <v>45</v>
      </c>
      <c r="AC317" s="155">
        <v>7</v>
      </c>
      <c r="AF317" s="156">
        <v>10.7</v>
      </c>
      <c r="AG317" s="155">
        <v>4</v>
      </c>
      <c r="AJ317" s="154">
        <v>156</v>
      </c>
      <c r="AK317" s="155">
        <v>7</v>
      </c>
      <c r="AN317" s="154">
        <v>24</v>
      </c>
      <c r="AO317" s="155">
        <v>7</v>
      </c>
      <c r="AP317" s="162"/>
      <c r="AQ317" s="162"/>
    </row>
    <row r="318" spans="12:43" s="85" customFormat="1">
      <c r="L318" s="154">
        <v>20</v>
      </c>
      <c r="M318" s="155">
        <v>8</v>
      </c>
      <c r="P318" s="154">
        <v>20</v>
      </c>
      <c r="Q318" s="155">
        <v>8</v>
      </c>
      <c r="T318" s="154">
        <v>38</v>
      </c>
      <c r="U318" s="155">
        <v>8</v>
      </c>
      <c r="X318" s="154">
        <v>42</v>
      </c>
      <c r="Y318" s="155">
        <v>8</v>
      </c>
      <c r="AB318" s="154">
        <v>57</v>
      </c>
      <c r="AC318" s="155">
        <v>8</v>
      </c>
      <c r="AF318" s="154">
        <v>11.5</v>
      </c>
      <c r="AG318" s="155">
        <v>3</v>
      </c>
      <c r="AJ318" s="154">
        <v>168</v>
      </c>
      <c r="AK318" s="155">
        <v>8</v>
      </c>
      <c r="AN318" s="154">
        <v>30</v>
      </c>
      <c r="AO318" s="155">
        <v>8</v>
      </c>
      <c r="AP318" s="162"/>
      <c r="AQ318" s="162"/>
    </row>
    <row r="319" spans="12:43" s="85" customFormat="1">
      <c r="L319" s="154">
        <v>23</v>
      </c>
      <c r="M319" s="155">
        <v>9</v>
      </c>
      <c r="P319" s="154">
        <v>23</v>
      </c>
      <c r="Q319" s="155">
        <v>9</v>
      </c>
      <c r="T319" s="154">
        <v>43</v>
      </c>
      <c r="U319" s="155">
        <v>9</v>
      </c>
      <c r="X319" s="154">
        <v>46</v>
      </c>
      <c r="Y319" s="155">
        <v>9</v>
      </c>
      <c r="AB319" s="154">
        <v>69</v>
      </c>
      <c r="AC319" s="155">
        <v>9</v>
      </c>
      <c r="AF319" s="154">
        <v>12.3</v>
      </c>
      <c r="AG319" s="155">
        <v>2</v>
      </c>
      <c r="AJ319" s="154">
        <v>180</v>
      </c>
      <c r="AK319" s="155">
        <v>9</v>
      </c>
      <c r="AN319" s="154">
        <v>35</v>
      </c>
      <c r="AO319" s="155">
        <v>9</v>
      </c>
      <c r="AP319" s="162"/>
      <c r="AQ319" s="162"/>
    </row>
    <row r="320" spans="12:43" s="85" customFormat="1" ht="14.25" thickBot="1">
      <c r="L320" s="163">
        <v>26</v>
      </c>
      <c r="M320" s="164">
        <v>10</v>
      </c>
      <c r="P320" s="163">
        <v>26</v>
      </c>
      <c r="Q320" s="164">
        <v>10</v>
      </c>
      <c r="T320" s="163">
        <v>49</v>
      </c>
      <c r="U320" s="164">
        <v>10</v>
      </c>
      <c r="X320" s="163">
        <v>50</v>
      </c>
      <c r="Y320" s="164">
        <v>10</v>
      </c>
      <c r="AB320" s="163">
        <v>80</v>
      </c>
      <c r="AC320" s="164">
        <v>10</v>
      </c>
      <c r="AF320" s="163">
        <v>13.1</v>
      </c>
      <c r="AG320" s="164">
        <v>1</v>
      </c>
      <c r="AJ320" s="163">
        <v>192</v>
      </c>
      <c r="AK320" s="164">
        <v>10</v>
      </c>
      <c r="AN320" s="163">
        <v>40</v>
      </c>
      <c r="AO320" s="164">
        <v>10</v>
      </c>
      <c r="AP320" s="162"/>
      <c r="AQ320" s="162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1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indexed="12"/>
    <pageSetUpPr fitToPage="1"/>
  </sheetPr>
  <dimension ref="A1:BT320"/>
  <sheetViews>
    <sheetView topLeftCell="AK25" zoomScale="90" zoomScaleNormal="90" workbookViewId="0">
      <selection activeCell="AT27" sqref="AT27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25" style="1" customWidth="1"/>
    <col min="49" max="16384" width="9" style="1"/>
  </cols>
  <sheetData>
    <row r="1" spans="1:72" s="85" customFormat="1" ht="22.5" customHeight="1" thickTop="1" thickBot="1">
      <c r="A1" s="84" t="s">
        <v>0</v>
      </c>
      <c r="B1" s="290"/>
      <c r="C1" s="291"/>
    </row>
    <row r="2" spans="1:72" s="89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93</v>
      </c>
      <c r="W2" s="281"/>
      <c r="X2" s="281"/>
      <c r="Y2" s="282"/>
      <c r="Z2" s="280" t="s">
        <v>7</v>
      </c>
      <c r="AA2" s="281"/>
      <c r="AB2" s="281"/>
      <c r="AC2" s="282"/>
      <c r="AD2" s="280" t="s">
        <v>94</v>
      </c>
      <c r="AE2" s="281"/>
      <c r="AF2" s="281"/>
      <c r="AG2" s="282"/>
      <c r="AH2" s="280" t="s">
        <v>95</v>
      </c>
      <c r="AI2" s="281"/>
      <c r="AJ2" s="281"/>
      <c r="AK2" s="282"/>
      <c r="AL2" s="280" t="s">
        <v>96</v>
      </c>
      <c r="AM2" s="281"/>
      <c r="AN2" s="281"/>
      <c r="AO2" s="281"/>
      <c r="AP2" s="86" t="s">
        <v>8</v>
      </c>
      <c r="AQ2" s="87">
        <f>COUNTIF(AQ10:AQ309,"Ａ")</f>
        <v>0</v>
      </c>
      <c r="AR2" s="88" t="s">
        <v>9</v>
      </c>
    </row>
    <row r="3" spans="1:72" s="89" customFormat="1" ht="20.100000000000001" customHeight="1">
      <c r="A3" s="293"/>
      <c r="B3" s="285"/>
      <c r="C3" s="10" t="s">
        <v>10</v>
      </c>
      <c r="D3" s="11">
        <f>COUNT(D10:D309)</f>
        <v>0</v>
      </c>
      <c r="E3" s="90" t="s">
        <v>154</v>
      </c>
      <c r="F3" s="11">
        <f>COUNT(F10:F309)</f>
        <v>0</v>
      </c>
      <c r="G3" s="90" t="s">
        <v>154</v>
      </c>
      <c r="H3" s="11"/>
      <c r="I3" s="90"/>
      <c r="J3" s="11">
        <f>COUNT(J10:J309)</f>
        <v>0</v>
      </c>
      <c r="K3" s="91" t="s">
        <v>156</v>
      </c>
      <c r="L3" s="92" t="s">
        <v>157</v>
      </c>
      <c r="M3" s="93" t="s">
        <v>11</v>
      </c>
      <c r="N3" s="11">
        <f>COUNT(N10:N309)</f>
        <v>0</v>
      </c>
      <c r="O3" s="91" t="s">
        <v>156</v>
      </c>
      <c r="P3" s="92" t="s">
        <v>157</v>
      </c>
      <c r="Q3" s="93" t="s">
        <v>11</v>
      </c>
      <c r="R3" s="11">
        <f>COUNT(R10:R309)</f>
        <v>0</v>
      </c>
      <c r="S3" s="91" t="s">
        <v>156</v>
      </c>
      <c r="T3" s="92" t="s">
        <v>157</v>
      </c>
      <c r="U3" s="93" t="s">
        <v>11</v>
      </c>
      <c r="V3" s="11">
        <f>COUNT(V10:V309)</f>
        <v>0</v>
      </c>
      <c r="W3" s="91" t="s">
        <v>156</v>
      </c>
      <c r="X3" s="92" t="s">
        <v>157</v>
      </c>
      <c r="Y3" s="93" t="s">
        <v>11</v>
      </c>
      <c r="Z3" s="11">
        <f>COUNT(Z10:Z309)</f>
        <v>0</v>
      </c>
      <c r="AA3" s="91" t="s">
        <v>156</v>
      </c>
      <c r="AB3" s="92" t="s">
        <v>157</v>
      </c>
      <c r="AC3" s="93" t="s">
        <v>11</v>
      </c>
      <c r="AD3" s="11">
        <f>COUNT(AD10:AD309)</f>
        <v>0</v>
      </c>
      <c r="AE3" s="91" t="s">
        <v>156</v>
      </c>
      <c r="AF3" s="92" t="s">
        <v>157</v>
      </c>
      <c r="AG3" s="93" t="s">
        <v>11</v>
      </c>
      <c r="AH3" s="11">
        <f>COUNT(AH10:AH309)</f>
        <v>0</v>
      </c>
      <c r="AI3" s="91" t="s">
        <v>156</v>
      </c>
      <c r="AJ3" s="92" t="s">
        <v>157</v>
      </c>
      <c r="AK3" s="93" t="s">
        <v>11</v>
      </c>
      <c r="AL3" s="11">
        <f>COUNT(AL10:AL309)</f>
        <v>0</v>
      </c>
      <c r="AM3" s="91" t="s">
        <v>156</v>
      </c>
      <c r="AN3" s="92" t="s">
        <v>157</v>
      </c>
      <c r="AO3" s="94" t="s">
        <v>11</v>
      </c>
      <c r="AP3" s="95" t="s">
        <v>12</v>
      </c>
      <c r="AQ3" s="96">
        <f>COUNTIF(AQ10:AQ309,"Ｂ")</f>
        <v>0</v>
      </c>
      <c r="AR3" s="97" t="s">
        <v>9</v>
      </c>
    </row>
    <row r="4" spans="1:72" s="89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98">
        <f>AZ62</f>
        <v>116.1</v>
      </c>
      <c r="F4" s="12">
        <f>SUM(F10:F309)</f>
        <v>0</v>
      </c>
      <c r="G4" s="98">
        <f>BD62</f>
        <v>21.2</v>
      </c>
      <c r="H4" s="12"/>
      <c r="I4" s="98"/>
      <c r="J4" s="12">
        <f>SUM(J10:J309)</f>
        <v>0</v>
      </c>
      <c r="K4" s="99" t="s">
        <v>14</v>
      </c>
      <c r="L4" s="100" t="s">
        <v>15</v>
      </c>
      <c r="M4" s="101" t="e">
        <f>IF(J5-K5&gt;0,"↑",IF(J5-K5&lt;0,"↓","±"))</f>
        <v>#VALUE!</v>
      </c>
      <c r="N4" s="12">
        <f>SUM(N10:N309)</f>
        <v>0</v>
      </c>
      <c r="O4" s="99" t="s">
        <v>14</v>
      </c>
      <c r="P4" s="100" t="s">
        <v>15</v>
      </c>
      <c r="Q4" s="101" t="e">
        <f>IF(N5-O5&gt;0,"↑",IF(N5-O5&lt;0,"↓","±"))</f>
        <v>#VALUE!</v>
      </c>
      <c r="R4" s="12">
        <f>SUM(R10:R309)</f>
        <v>0</v>
      </c>
      <c r="S4" s="99" t="s">
        <v>14</v>
      </c>
      <c r="T4" s="100" t="s">
        <v>15</v>
      </c>
      <c r="U4" s="101" t="e">
        <f>IF(R5-S5&gt;0,"↑",IF(R5-S5&lt;0,"↓","±"))</f>
        <v>#VALUE!</v>
      </c>
      <c r="V4" s="12">
        <f>SUM(V10:V309)</f>
        <v>0</v>
      </c>
      <c r="W4" s="99" t="s">
        <v>14</v>
      </c>
      <c r="X4" s="100" t="s">
        <v>15</v>
      </c>
      <c r="Y4" s="101" t="e">
        <f>IF(V5-W5&gt;0,"↑",IF(V5-W5&lt;0,"↓","±"))</f>
        <v>#VALUE!</v>
      </c>
      <c r="Z4" s="12">
        <f>SUM(Z10:Z309)</f>
        <v>0</v>
      </c>
      <c r="AA4" s="99" t="s">
        <v>14</v>
      </c>
      <c r="AB4" s="100" t="s">
        <v>15</v>
      </c>
      <c r="AC4" s="101" t="e">
        <f>IF(Z5-AA5&gt;0,"↑",IF(Z5-AA5&lt;0,"↓","±"))</f>
        <v>#VALUE!</v>
      </c>
      <c r="AD4" s="12">
        <f>SUM(AD10:AD309)</f>
        <v>0</v>
      </c>
      <c r="AE4" s="99" t="s">
        <v>14</v>
      </c>
      <c r="AF4" s="100" t="s">
        <v>15</v>
      </c>
      <c r="AG4" s="101" t="e">
        <f>IF(AD5-AE5&gt;0,"↓",IF(AD5-AE5&lt;0,"↑","±"))</f>
        <v>#VALUE!</v>
      </c>
      <c r="AH4" s="12">
        <f>SUM(AH10:AH309)</f>
        <v>0</v>
      </c>
      <c r="AI4" s="99" t="s">
        <v>14</v>
      </c>
      <c r="AJ4" s="100" t="s">
        <v>15</v>
      </c>
      <c r="AK4" s="101" t="e">
        <f>IF(AH5-AI5&gt;0,"↑",IF(AH5-AI5&lt;0,"↓","±"))</f>
        <v>#VALUE!</v>
      </c>
      <c r="AL4" s="12">
        <f>SUM(AL10:AL309)</f>
        <v>0</v>
      </c>
      <c r="AM4" s="99" t="s">
        <v>14</v>
      </c>
      <c r="AN4" s="100" t="s">
        <v>15</v>
      </c>
      <c r="AO4" s="102" t="e">
        <f>IF(AL5-AM5&gt;0,"↑",IF(AL5-AM5&lt;0,"↓","±"))</f>
        <v>#VALUE!</v>
      </c>
      <c r="AP4" s="95" t="s">
        <v>16</v>
      </c>
      <c r="AQ4" s="96">
        <f>COUNTIF(AQ10:AQ309,"Ｃ")</f>
        <v>0</v>
      </c>
      <c r="AR4" s="97" t="s">
        <v>9</v>
      </c>
    </row>
    <row r="5" spans="1:72" s="89" customFormat="1" ht="20.100000000000001" customHeight="1">
      <c r="A5" s="293"/>
      <c r="B5" s="286"/>
      <c r="C5" s="10" t="s">
        <v>17</v>
      </c>
      <c r="D5" s="103" t="str">
        <f>IF((D3&gt;0),D4/D3,"")</f>
        <v/>
      </c>
      <c r="E5" s="104" t="s">
        <v>155</v>
      </c>
      <c r="F5" s="15" t="str">
        <f>IF((F3&gt;0),F4/F3,"")</f>
        <v/>
      </c>
      <c r="G5" s="104" t="s">
        <v>155</v>
      </c>
      <c r="H5" s="15"/>
      <c r="I5" s="104"/>
      <c r="J5" s="103" t="str">
        <f>IF((J3&gt;0),J4/J3,"")</f>
        <v/>
      </c>
      <c r="K5" s="172">
        <f>AX34</f>
        <v>8.5202649006622995</v>
      </c>
      <c r="L5" s="105">
        <f>AX14</f>
        <v>8.42</v>
      </c>
      <c r="M5" s="106" t="s">
        <v>18</v>
      </c>
      <c r="N5" s="103" t="str">
        <f>IF((N3&gt;0),N4/N3,"")</f>
        <v/>
      </c>
      <c r="O5" s="172">
        <f>BA34</f>
        <v>10.908873538789001</v>
      </c>
      <c r="P5" s="105">
        <f>BA14</f>
        <v>11.07</v>
      </c>
      <c r="Q5" s="106" t="s">
        <v>18</v>
      </c>
      <c r="R5" s="103" t="str">
        <f>IF((R3&gt;0),R4/R3,"")</f>
        <v/>
      </c>
      <c r="S5" s="172">
        <f>BD34</f>
        <v>28.923940314273999</v>
      </c>
      <c r="T5" s="105">
        <f>BD14</f>
        <v>29.06</v>
      </c>
      <c r="U5" s="106" t="s">
        <v>18</v>
      </c>
      <c r="V5" s="103" t="str">
        <f>IF((V3&gt;0),V4/V3,"")</f>
        <v/>
      </c>
      <c r="W5" s="172">
        <f>BG34</f>
        <v>25.317611309288001</v>
      </c>
      <c r="X5" s="105">
        <f>BG14</f>
        <v>26.35</v>
      </c>
      <c r="Y5" s="106" t="s">
        <v>18</v>
      </c>
      <c r="Z5" s="103" t="str">
        <f>IF((Z3&gt;0),Z4/Z3,"")</f>
        <v/>
      </c>
      <c r="AA5" s="172">
        <f>BJ34</f>
        <v>14.616473101055</v>
      </c>
      <c r="AB5" s="105">
        <f>BJ14</f>
        <v>15.29</v>
      </c>
      <c r="AC5" s="106" t="s">
        <v>18</v>
      </c>
      <c r="AD5" s="103" t="str">
        <f>IF((AD3&gt;0),AD4/AD3,"")</f>
        <v/>
      </c>
      <c r="AE5" s="172">
        <f>BM34</f>
        <v>12.2022936273192</v>
      </c>
      <c r="AF5" s="105">
        <f>BM14</f>
        <v>11.95</v>
      </c>
      <c r="AG5" s="106" t="s">
        <v>18</v>
      </c>
      <c r="AH5" s="103" t="str">
        <f>IF((AH3&gt;0),AH4/AH3,"")</f>
        <v/>
      </c>
      <c r="AI5" s="174">
        <f>BP34</f>
        <v>102.49134170521999</v>
      </c>
      <c r="AJ5" s="105">
        <f>BP14</f>
        <v>108.22</v>
      </c>
      <c r="AK5" s="106" t="s">
        <v>18</v>
      </c>
      <c r="AL5" s="103" t="str">
        <f>IF((AL3&gt;0),AL4/AL3,"")</f>
        <v/>
      </c>
      <c r="AM5" s="172">
        <f>BS34</f>
        <v>5.5137493389741001</v>
      </c>
      <c r="AN5" s="105">
        <f>BS14</f>
        <v>5.69</v>
      </c>
      <c r="AO5" s="107" t="s">
        <v>18</v>
      </c>
      <c r="AP5" s="95" t="s">
        <v>19</v>
      </c>
      <c r="AQ5" s="96">
        <f>COUNTIF(AQ10:AQ309,"Ｄ")</f>
        <v>0</v>
      </c>
      <c r="AR5" s="97" t="s">
        <v>9</v>
      </c>
    </row>
    <row r="6" spans="1:72" s="89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08">
        <f>BA62</f>
        <v>115.6</v>
      </c>
      <c r="F6" s="14" t="str">
        <f>IF((F3&gt;0),STDEV(F10:F309),"")</f>
        <v/>
      </c>
      <c r="G6" s="108">
        <f>BE62</f>
        <v>21</v>
      </c>
      <c r="H6" s="14"/>
      <c r="I6" s="108"/>
      <c r="J6" s="14" t="str">
        <f>IF((J3&gt;0),STDEV(J10:J309),"")</f>
        <v/>
      </c>
      <c r="K6" s="173">
        <f>AY34</f>
        <v>2.0779102206091</v>
      </c>
      <c r="L6" s="109">
        <f>AY14</f>
        <v>1.96</v>
      </c>
      <c r="M6" s="110" t="e">
        <f>IF(J5-L5&gt;0,"↑",IF(J5-L5&lt;0,"↓","±"))</f>
        <v>#VALUE!</v>
      </c>
      <c r="N6" s="14" t="str">
        <f>IF((N3&gt;0),STDEV(N10:N309),"")</f>
        <v/>
      </c>
      <c r="O6" s="173">
        <f>BB34</f>
        <v>4.9669491840136004</v>
      </c>
      <c r="P6" s="109">
        <f>BB14</f>
        <v>5.1100000000000003</v>
      </c>
      <c r="Q6" s="110" t="e">
        <f>IF(N5-P5&gt;0,"↑",IF(N5-P5&lt;0,"↓","±"))</f>
        <v>#VALUE!</v>
      </c>
      <c r="R6" s="14" t="str">
        <f>IF((R3&gt;0),STDEV(R10:R309),"")</f>
        <v/>
      </c>
      <c r="S6" s="173">
        <f>BE34</f>
        <v>7.4102500150396997</v>
      </c>
      <c r="T6" s="109">
        <f>BE14</f>
        <v>7.13</v>
      </c>
      <c r="U6" s="110" t="e">
        <f>IF(R5-T5&gt;0,"↑",IF(R5-T5&lt;0,"↓","±"))</f>
        <v>#VALUE!</v>
      </c>
      <c r="V6" s="14" t="str">
        <f>IF((V3&gt;0),STDEV(V10:V309),"")</f>
        <v/>
      </c>
      <c r="W6" s="173">
        <f>BH34</f>
        <v>4.7046553573291998</v>
      </c>
      <c r="X6" s="109">
        <f>BH14</f>
        <v>4.9000000000000004</v>
      </c>
      <c r="Y6" s="110" t="e">
        <f>IF(V5-X5&gt;0,"↑",IF(V5-X5&lt;0,"↓","±"))</f>
        <v>#VALUE!</v>
      </c>
      <c r="Z6" s="14" t="str">
        <f>IF((Z3&gt;0),STDEV(Z10:Z309),"")</f>
        <v/>
      </c>
      <c r="AA6" s="173">
        <f>BK34</f>
        <v>6.9128576167759004</v>
      </c>
      <c r="AB6" s="109">
        <f>BK14</f>
        <v>6.56</v>
      </c>
      <c r="AC6" s="110" t="e">
        <f>IF(Z5-AB5&gt;0,"↑",IF(Z5-AB5&lt;0,"↓","±"))</f>
        <v>#VALUE!</v>
      </c>
      <c r="AD6" s="14" t="str">
        <f>IF((AD3&gt;0),STDEV(AD10:AD309),"")</f>
        <v/>
      </c>
      <c r="AE6" s="173">
        <f>BN34</f>
        <v>1.4700497216222399</v>
      </c>
      <c r="AF6" s="109">
        <f>BN14</f>
        <v>1.02</v>
      </c>
      <c r="AG6" s="110" t="e">
        <f>IF(AD5-AF5&gt;0,"↓",IF(AD5-AF5&lt;0,"↑","±"))</f>
        <v>#VALUE!</v>
      </c>
      <c r="AH6" s="14" t="str">
        <f>IF((AH3&gt;0),STDEV(AH10:AH309),"")</f>
        <v/>
      </c>
      <c r="AI6" s="173">
        <f>BQ34</f>
        <v>17.259423972874</v>
      </c>
      <c r="AJ6" s="109">
        <f>BQ14</f>
        <v>16.39</v>
      </c>
      <c r="AK6" s="110" t="e">
        <f>IF(AH5-AJ5&gt;0,"↑",IF(AH5-AJ5&lt;0,"↓","±"))</f>
        <v>#VALUE!</v>
      </c>
      <c r="AL6" s="14" t="str">
        <f>IF((AL3&gt;0),STDEV(AL10:AL309),"")</f>
        <v/>
      </c>
      <c r="AM6" s="173">
        <f>BT34</f>
        <v>1.9823887464303001</v>
      </c>
      <c r="AN6" s="109">
        <f>BT14</f>
        <v>1.94</v>
      </c>
      <c r="AO6" s="111" t="e">
        <f>IF(AL5-AN5&gt;0,"↑",IF(AL5-AN5&lt;0,"↓","±"))</f>
        <v>#VALUE!</v>
      </c>
      <c r="AP6" s="112" t="s">
        <v>21</v>
      </c>
      <c r="AQ6" s="113">
        <f>COUNTIF(AQ10:AQ309,"Ｅ")</f>
        <v>0</v>
      </c>
      <c r="AR6" s="114" t="s">
        <v>9</v>
      </c>
    </row>
    <row r="7" spans="1:72" s="89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89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89" customFormat="1" ht="15.75" customHeight="1" thickTop="1" thickBot="1">
      <c r="A9" s="115" t="s">
        <v>31</v>
      </c>
      <c r="B9" s="116" t="s">
        <v>32</v>
      </c>
      <c r="C9" s="116" t="s">
        <v>33</v>
      </c>
      <c r="D9" s="117">
        <v>135</v>
      </c>
      <c r="E9" s="118">
        <v>50.3</v>
      </c>
      <c r="F9" s="117">
        <v>30</v>
      </c>
      <c r="G9" s="118">
        <v>52.4</v>
      </c>
      <c r="H9" s="117"/>
      <c r="I9" s="118"/>
      <c r="J9" s="117">
        <v>30</v>
      </c>
      <c r="K9" s="118">
        <v>48.7</v>
      </c>
      <c r="L9" s="117">
        <v>5</v>
      </c>
      <c r="M9" s="117">
        <v>4</v>
      </c>
      <c r="N9" s="117">
        <v>25</v>
      </c>
      <c r="O9" s="118">
        <v>40</v>
      </c>
      <c r="P9" s="117">
        <v>8</v>
      </c>
      <c r="Q9" s="117">
        <v>6</v>
      </c>
      <c r="R9" s="117">
        <v>50</v>
      </c>
      <c r="S9" s="118">
        <v>69.400000000000006</v>
      </c>
      <c r="T9" s="117">
        <v>3</v>
      </c>
      <c r="U9" s="117">
        <v>7</v>
      </c>
      <c r="V9" s="117">
        <v>45</v>
      </c>
      <c r="W9" s="118">
        <v>57.4</v>
      </c>
      <c r="X9" s="117">
        <v>3</v>
      </c>
      <c r="Y9" s="117">
        <v>5</v>
      </c>
      <c r="Z9" s="117">
        <v>15</v>
      </c>
      <c r="AA9" s="118">
        <v>40</v>
      </c>
      <c r="AB9" s="117">
        <v>5</v>
      </c>
      <c r="AC9" s="117">
        <v>4</v>
      </c>
      <c r="AD9" s="117">
        <v>7.8</v>
      </c>
      <c r="AE9" s="118">
        <v>48.6</v>
      </c>
      <c r="AF9" s="117">
        <v>9</v>
      </c>
      <c r="AG9" s="117">
        <v>5</v>
      </c>
      <c r="AH9" s="117">
        <v>256</v>
      </c>
      <c r="AI9" s="118">
        <v>50.6</v>
      </c>
      <c r="AJ9" s="117">
        <v>6</v>
      </c>
      <c r="AK9" s="117">
        <v>9</v>
      </c>
      <c r="AL9" s="117">
        <v>30</v>
      </c>
      <c r="AM9" s="118">
        <v>63.1</v>
      </c>
      <c r="AN9" s="117">
        <v>1</v>
      </c>
      <c r="AO9" s="117">
        <v>7</v>
      </c>
      <c r="AP9" s="117">
        <f>SUM(M9,Q9,U9,Y9,,AC9,AG9,AK9,AO9)</f>
        <v>47</v>
      </c>
      <c r="AQ9" s="268" t="s">
        <v>92</v>
      </c>
      <c r="AR9" s="269"/>
      <c r="AV9" s="234" t="s">
        <v>158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2"/>
      <c r="B10" s="169"/>
      <c r="C10" s="3"/>
      <c r="D10" s="4"/>
      <c r="E10" s="5" t="str">
        <f t="shared" ref="E10:E16" si="0">IF((D10&lt;&gt;0),((D10-$D$5)*10/STDEVP($D$10:$D$309)+50),"")</f>
        <v/>
      </c>
      <c r="F10" s="4"/>
      <c r="G10" s="5" t="str">
        <f t="shared" ref="G10:G16" si="1">IF((F10&lt;&gt;0),((F10-$F$5)*10/STDEVP($F$10:$F$309)+50),"")</f>
        <v/>
      </c>
      <c r="H10" s="4"/>
      <c r="I10" s="5" t="str">
        <f t="shared" ref="I10:I16" si="2">IF((H10&lt;&gt;0),((H10-$H$5)*10/STDEVP($H$10:$H$309)+50),"")</f>
        <v/>
      </c>
      <c r="J10" s="4"/>
      <c r="K10" s="5" t="str">
        <f t="shared" ref="K10:K16" si="3">IF((J10&lt;&gt;0),((J10-$J$5)*10/STDEVP($J$10:$J$309)+50),"")</f>
        <v/>
      </c>
      <c r="L10" s="6" t="str">
        <f t="shared" ref="L10:L16" si="4">IF((J10&lt;&gt;0),RANK(J10,$J$10:$J$309),"")</f>
        <v/>
      </c>
      <c r="M10" s="6" t="str">
        <f t="shared" ref="M10:M16" si="5">IF((J10&lt;&gt;0),VLOOKUP(J10,$L$311:$M$320,2),"")</f>
        <v/>
      </c>
      <c r="N10" s="4"/>
      <c r="O10" s="5" t="str">
        <f t="shared" ref="O10:O16" si="6">IF((N10&lt;&gt;0),((N10-$N$5)*10/STDEVP($N$10:$N$309)+50),"")</f>
        <v/>
      </c>
      <c r="P10" s="6" t="str">
        <f t="shared" ref="P10:P16" si="7">IF((N10&lt;&gt;0),RANK(N10,$N$10:$N$309),"")</f>
        <v/>
      </c>
      <c r="Q10" s="6" t="str">
        <f t="shared" ref="Q10:Q16" si="8">IF((N10&lt;&gt;0),VLOOKUP(N10,$P$311:$Q$320,2),"")</f>
        <v/>
      </c>
      <c r="R10" s="4"/>
      <c r="S10" s="5" t="str">
        <f t="shared" ref="S10:S16" si="9">IF((R10&lt;&gt;0),((R10-$R$5)*10/STDEVP($R$10:$R$309)+50),"")</f>
        <v/>
      </c>
      <c r="T10" s="6" t="str">
        <f t="shared" ref="T10:T16" si="10">IF((R10&lt;&gt;0),RANK(R10,$R$10:$R$309),"")</f>
        <v/>
      </c>
      <c r="U10" s="6" t="str">
        <f t="shared" ref="U10:U16" si="11">IF((R10&lt;&gt;0),VLOOKUP(R10,$T$311:$U$320,2),"")</f>
        <v/>
      </c>
      <c r="V10" s="4"/>
      <c r="W10" s="5" t="str">
        <f t="shared" ref="W10:W16" si="12">IF((V10&lt;&gt;0),((V10-$V$5)*10/STDEVP($V$10:$V$309)+50),"")</f>
        <v/>
      </c>
      <c r="X10" s="6" t="str">
        <f t="shared" ref="X10:X16" si="13">IF((V10&lt;&gt;0),RANK(V10,$V$10:$V$309),"")</f>
        <v/>
      </c>
      <c r="Y10" s="6" t="str">
        <f t="shared" ref="Y10:Y16" si="14">IF((V10&lt;&gt;0),VLOOKUP(V10,$X$311:$Y$320,2),"")</f>
        <v/>
      </c>
      <c r="Z10" s="4"/>
      <c r="AA10" s="5" t="str">
        <f t="shared" ref="AA10:AA16" si="15">IF((Z10&lt;&gt;0),((Z10-$Z$5)*10/STDEVP($Z$10:$Z$309)+50),"")</f>
        <v/>
      </c>
      <c r="AB10" s="6" t="str">
        <f t="shared" ref="AB10:AB16" si="16">IF((Z10&lt;&gt;0),RANK(Z10,$Z$10:$Z$309),"")</f>
        <v/>
      </c>
      <c r="AC10" s="6" t="str">
        <f t="shared" ref="AC10:AC16" si="17">IF((Z10&lt;&gt;0),VLOOKUP(Z10,$AB$311:$AC$320,2),"")</f>
        <v/>
      </c>
      <c r="AD10" s="4"/>
      <c r="AE10" s="5" t="str">
        <f t="shared" ref="AE10:AE16" si="18">IF((AD10&lt;&gt;0),((AD10-$AD$5)*(-1)*10/STDEVP($AD$10:$AD$309)+50),"")</f>
        <v/>
      </c>
      <c r="AF10" s="6" t="str">
        <f t="shared" ref="AF10:AF16" si="19">IF((AD10&lt;&gt;0),RANK(AE10,$AE$10:$AE$309),"")</f>
        <v/>
      </c>
      <c r="AG10" s="6" t="str">
        <f t="shared" ref="AG10:AG16" si="20">IF((AD10&lt;&gt;0),VLOOKUP(AD10,$AF$311:$AG$320,2),"")</f>
        <v/>
      </c>
      <c r="AH10" s="4"/>
      <c r="AI10" s="5" t="str">
        <f t="shared" ref="AI10:AI16" si="21">IF((AH10&lt;&gt;0),((AH10-$AH$5)*10/STDEVP($AH$10:$AH$309)+50),"")</f>
        <v/>
      </c>
      <c r="AJ10" s="6" t="str">
        <f t="shared" ref="AJ10:AJ16" si="22">IF((AH10&lt;&gt;0),RANK(AH10,$AH$10:$AH$309),"")</f>
        <v/>
      </c>
      <c r="AK10" s="6" t="str">
        <f t="shared" ref="AK10:AK16" si="23">IF((AH10&lt;&gt;0),VLOOKUP(AH10,$AJ$311:$AK$320,2),"")</f>
        <v/>
      </c>
      <c r="AL10" s="4"/>
      <c r="AM10" s="5" t="str">
        <f t="shared" ref="AM10:AM16" si="24">IF((AL10&lt;&gt;0),((AL10-$AL$5)*10/STDEVP($AL$10:$AL$309)+50),"")</f>
        <v/>
      </c>
      <c r="AN10" s="6" t="str">
        <f t="shared" ref="AN10:AN16" si="25">IF((AL10&lt;&gt;0),RANK(AL10,$AL$10:$AL$309),"")</f>
        <v/>
      </c>
      <c r="AO10" s="6" t="str">
        <f t="shared" ref="AO10:AO16" si="26">IF((AL10&lt;&gt;0),VLOOKUP(AL10,$AN$311:$AO$320,2),"")</f>
        <v/>
      </c>
      <c r="AP10" s="7">
        <f t="shared" ref="AP10:AP16" si="27">SUM(M10,Q10,U10,Y10,,AC10,AG10,AK10,AO10)</f>
        <v>0</v>
      </c>
      <c r="AQ10" s="170" t="str">
        <f t="shared" ref="AQ10:AQ16" si="28">IF(AND(J10&lt;&gt;0,N10&lt;&gt;0,R10&lt;&gt;0,V10&lt;&gt;0,Z10&lt;&gt;0,AD10&lt;&gt;0,AH10&lt;&gt;0,AL10&lt;&gt;0),VLOOKUP(AP10,$AP$311:$AQ$315,2),"")</f>
        <v/>
      </c>
      <c r="AR10" s="170"/>
      <c r="AV10" t="s">
        <v>150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67" t="str">
        <f t="shared" si="28"/>
        <v/>
      </c>
      <c r="AR11" s="167"/>
      <c r="AV11" s="266" t="s">
        <v>34</v>
      </c>
      <c r="AW11" s="259" t="s">
        <v>46</v>
      </c>
      <c r="AX11" s="260"/>
      <c r="AY11" s="261"/>
      <c r="AZ11" s="259" t="s">
        <v>47</v>
      </c>
      <c r="BA11" s="260"/>
      <c r="BB11" s="261"/>
      <c r="BC11" s="259" t="s">
        <v>48</v>
      </c>
      <c r="BD11" s="260"/>
      <c r="BE11" s="262"/>
      <c r="BF11" s="259" t="s">
        <v>49</v>
      </c>
      <c r="BG11" s="260"/>
      <c r="BH11" s="261"/>
      <c r="BI11" s="256" t="s">
        <v>50</v>
      </c>
      <c r="BJ11" s="257"/>
      <c r="BK11" s="258"/>
      <c r="BL11" s="259" t="s">
        <v>51</v>
      </c>
      <c r="BM11" s="260"/>
      <c r="BN11" s="261"/>
      <c r="BO11" s="259" t="s">
        <v>52</v>
      </c>
      <c r="BP11" s="260"/>
      <c r="BQ11" s="262"/>
      <c r="BR11" s="259" t="s">
        <v>53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67" t="str">
        <f t="shared" si="28"/>
        <v/>
      </c>
      <c r="AR12" s="167"/>
      <c r="AV12" s="267"/>
      <c r="AW12" s="122" t="s">
        <v>10</v>
      </c>
      <c r="AX12" s="120" t="s">
        <v>54</v>
      </c>
      <c r="AY12" s="123" t="s">
        <v>20</v>
      </c>
      <c r="AZ12" s="122" t="s">
        <v>10</v>
      </c>
      <c r="BA12" s="120" t="s">
        <v>54</v>
      </c>
      <c r="BB12" s="123" t="s">
        <v>20</v>
      </c>
      <c r="BC12" s="122" t="s">
        <v>10</v>
      </c>
      <c r="BD12" s="120" t="s">
        <v>54</v>
      </c>
      <c r="BE12" s="121" t="s">
        <v>20</v>
      </c>
      <c r="BF12" s="122" t="s">
        <v>10</v>
      </c>
      <c r="BG12" s="120" t="s">
        <v>54</v>
      </c>
      <c r="BH12" s="123" t="s">
        <v>20</v>
      </c>
      <c r="BI12" s="122" t="s">
        <v>10</v>
      </c>
      <c r="BJ12" s="120" t="s">
        <v>54</v>
      </c>
      <c r="BK12" s="121" t="s">
        <v>20</v>
      </c>
      <c r="BL12" s="122" t="s">
        <v>10</v>
      </c>
      <c r="BM12" s="120" t="s">
        <v>54</v>
      </c>
      <c r="BN12" s="123" t="s">
        <v>20</v>
      </c>
      <c r="BO12" s="122" t="s">
        <v>10</v>
      </c>
      <c r="BP12" s="120" t="s">
        <v>54</v>
      </c>
      <c r="BQ12" s="121" t="s">
        <v>20</v>
      </c>
      <c r="BR12" s="122" t="s">
        <v>10</v>
      </c>
      <c r="BS12" s="120" t="s">
        <v>54</v>
      </c>
      <c r="BT12" s="123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67" t="str">
        <f t="shared" si="28"/>
        <v/>
      </c>
      <c r="AR13" s="167"/>
      <c r="AV13" s="235" t="s">
        <v>97</v>
      </c>
      <c r="AW13" s="236">
        <v>1126</v>
      </c>
      <c r="AX13" s="237">
        <v>8.92</v>
      </c>
      <c r="AY13" s="238">
        <v>2.1</v>
      </c>
      <c r="AZ13" s="239">
        <v>1123</v>
      </c>
      <c r="BA13" s="237">
        <v>11.62</v>
      </c>
      <c r="BB13" s="238">
        <v>5.25</v>
      </c>
      <c r="BC13" s="236">
        <v>1099</v>
      </c>
      <c r="BD13" s="237">
        <v>26.42</v>
      </c>
      <c r="BE13" s="238">
        <v>7.47</v>
      </c>
      <c r="BF13" s="236">
        <v>1091</v>
      </c>
      <c r="BG13" s="237">
        <v>27.23</v>
      </c>
      <c r="BH13" s="238">
        <v>5.12</v>
      </c>
      <c r="BI13" s="239">
        <v>1096</v>
      </c>
      <c r="BJ13" s="237">
        <v>17.95</v>
      </c>
      <c r="BK13" s="238">
        <v>9.35</v>
      </c>
      <c r="BL13" s="236">
        <v>1085</v>
      </c>
      <c r="BM13" s="237">
        <v>11.59</v>
      </c>
      <c r="BN13" s="238">
        <v>1.04</v>
      </c>
      <c r="BO13" s="236">
        <v>1100</v>
      </c>
      <c r="BP13" s="237">
        <v>116.02</v>
      </c>
      <c r="BQ13" s="238">
        <v>17.05</v>
      </c>
      <c r="BR13" s="239">
        <v>1096</v>
      </c>
      <c r="BS13" s="237">
        <v>8.34</v>
      </c>
      <c r="BT13" s="238">
        <v>3.3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67" t="str">
        <f t="shared" si="28"/>
        <v/>
      </c>
      <c r="AR14" s="167"/>
      <c r="AV14" s="240" t="s">
        <v>60</v>
      </c>
      <c r="AW14" s="241">
        <v>1120</v>
      </c>
      <c r="AX14" s="242">
        <v>8.42</v>
      </c>
      <c r="AY14" s="243">
        <v>1.96</v>
      </c>
      <c r="AZ14" s="244">
        <v>1125</v>
      </c>
      <c r="BA14" s="242">
        <v>11.07</v>
      </c>
      <c r="BB14" s="243">
        <v>5.1100000000000003</v>
      </c>
      <c r="BC14" s="241">
        <v>1097</v>
      </c>
      <c r="BD14" s="242">
        <v>29.06</v>
      </c>
      <c r="BE14" s="243">
        <v>7.13</v>
      </c>
      <c r="BF14" s="241">
        <v>1084</v>
      </c>
      <c r="BG14" s="242">
        <v>26.35</v>
      </c>
      <c r="BH14" s="243">
        <v>4.9000000000000004</v>
      </c>
      <c r="BI14" s="244">
        <v>1092</v>
      </c>
      <c r="BJ14" s="242">
        <v>15.29</v>
      </c>
      <c r="BK14" s="243">
        <v>6.56</v>
      </c>
      <c r="BL14" s="241">
        <v>1083</v>
      </c>
      <c r="BM14" s="242">
        <v>11.95</v>
      </c>
      <c r="BN14" s="243">
        <v>1.02</v>
      </c>
      <c r="BO14" s="241">
        <v>1099</v>
      </c>
      <c r="BP14" s="242">
        <v>108.22</v>
      </c>
      <c r="BQ14" s="243">
        <v>16.39</v>
      </c>
      <c r="BR14" s="244">
        <v>1094</v>
      </c>
      <c r="BS14" s="242">
        <v>5.69</v>
      </c>
      <c r="BT14" s="243">
        <v>1.94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67" t="str">
        <f t="shared" si="28"/>
        <v/>
      </c>
      <c r="AR15" s="167"/>
      <c r="AV15" s="245" t="s">
        <v>55</v>
      </c>
      <c r="AW15" s="236">
        <v>1124</v>
      </c>
      <c r="AX15" s="237">
        <v>10.47</v>
      </c>
      <c r="AY15" s="238">
        <v>2.5099999999999998</v>
      </c>
      <c r="AZ15" s="239">
        <v>1122</v>
      </c>
      <c r="BA15" s="237">
        <v>14.2</v>
      </c>
      <c r="BB15" s="238">
        <v>5.41</v>
      </c>
      <c r="BC15" s="236">
        <v>1097</v>
      </c>
      <c r="BD15" s="237">
        <v>28.41</v>
      </c>
      <c r="BE15" s="238">
        <v>7</v>
      </c>
      <c r="BF15" s="236">
        <v>1099</v>
      </c>
      <c r="BG15" s="237">
        <v>31.06</v>
      </c>
      <c r="BH15" s="238">
        <v>6.43</v>
      </c>
      <c r="BI15" s="239">
        <v>1124</v>
      </c>
      <c r="BJ15" s="237">
        <v>27.26</v>
      </c>
      <c r="BK15" s="238">
        <v>13.76</v>
      </c>
      <c r="BL15" s="236">
        <v>1096</v>
      </c>
      <c r="BM15" s="237">
        <v>10.69</v>
      </c>
      <c r="BN15" s="238">
        <v>0.87</v>
      </c>
      <c r="BO15" s="236">
        <v>1102</v>
      </c>
      <c r="BP15" s="237">
        <v>126.53</v>
      </c>
      <c r="BQ15" s="238">
        <v>18.3</v>
      </c>
      <c r="BR15" s="239">
        <v>1099</v>
      </c>
      <c r="BS15" s="237">
        <v>11.8</v>
      </c>
      <c r="BT15" s="238">
        <v>4.8499999999999996</v>
      </c>
    </row>
    <row r="16" spans="1:72" ht="14.25" thickBot="1">
      <c r="A16" s="2"/>
      <c r="B16" s="3"/>
      <c r="C16" s="3"/>
      <c r="D16" s="4"/>
      <c r="E16" s="5" t="str">
        <f t="shared" si="0"/>
        <v/>
      </c>
      <c r="F16" s="4"/>
      <c r="G16" s="5" t="str">
        <f t="shared" si="1"/>
        <v/>
      </c>
      <c r="H16" s="4"/>
      <c r="I16" s="5" t="str">
        <f t="shared" si="2"/>
        <v/>
      </c>
      <c r="J16" s="4"/>
      <c r="K16" s="5" t="str">
        <f t="shared" si="3"/>
        <v/>
      </c>
      <c r="L16" s="6" t="str">
        <f t="shared" si="4"/>
        <v/>
      </c>
      <c r="M16" s="6" t="str">
        <f t="shared" si="5"/>
        <v/>
      </c>
      <c r="N16" s="4"/>
      <c r="O16" s="5" t="str">
        <f t="shared" si="6"/>
        <v/>
      </c>
      <c r="P16" s="6" t="str">
        <f t="shared" si="7"/>
        <v/>
      </c>
      <c r="Q16" s="6" t="str">
        <f t="shared" si="8"/>
        <v/>
      </c>
      <c r="R16" s="4"/>
      <c r="S16" s="5" t="str">
        <f t="shared" si="9"/>
        <v/>
      </c>
      <c r="T16" s="6" t="str">
        <f t="shared" si="10"/>
        <v/>
      </c>
      <c r="U16" s="6" t="str">
        <f t="shared" si="11"/>
        <v/>
      </c>
      <c r="V16" s="4"/>
      <c r="W16" s="5" t="str">
        <f t="shared" si="12"/>
        <v/>
      </c>
      <c r="X16" s="6" t="str">
        <f t="shared" si="13"/>
        <v/>
      </c>
      <c r="Y16" s="6" t="str">
        <f t="shared" si="14"/>
        <v/>
      </c>
      <c r="Z16" s="4"/>
      <c r="AA16" s="5" t="str">
        <f t="shared" si="15"/>
        <v/>
      </c>
      <c r="AB16" s="6" t="str">
        <f t="shared" si="16"/>
        <v/>
      </c>
      <c r="AC16" s="6" t="str">
        <f t="shared" si="17"/>
        <v/>
      </c>
      <c r="AD16" s="4"/>
      <c r="AE16" s="5" t="str">
        <f t="shared" si="18"/>
        <v/>
      </c>
      <c r="AF16" s="6" t="str">
        <f t="shared" si="19"/>
        <v/>
      </c>
      <c r="AG16" s="6" t="str">
        <f t="shared" si="20"/>
        <v/>
      </c>
      <c r="AH16" s="4"/>
      <c r="AI16" s="5" t="str">
        <f t="shared" si="21"/>
        <v/>
      </c>
      <c r="AJ16" s="6" t="str">
        <f t="shared" si="22"/>
        <v/>
      </c>
      <c r="AK16" s="6" t="str">
        <f t="shared" si="23"/>
        <v/>
      </c>
      <c r="AL16" s="4"/>
      <c r="AM16" s="5" t="str">
        <f t="shared" si="24"/>
        <v/>
      </c>
      <c r="AN16" s="6" t="str">
        <f t="shared" si="25"/>
        <v/>
      </c>
      <c r="AO16" s="6" t="str">
        <f t="shared" si="26"/>
        <v/>
      </c>
      <c r="AP16" s="7">
        <f t="shared" si="27"/>
        <v>0</v>
      </c>
      <c r="AQ16" s="167" t="str">
        <f t="shared" si="28"/>
        <v/>
      </c>
      <c r="AR16" s="167"/>
      <c r="AV16" s="246" t="s">
        <v>61</v>
      </c>
      <c r="AW16" s="241">
        <v>1125</v>
      </c>
      <c r="AX16" s="242">
        <v>9.9499999999999993</v>
      </c>
      <c r="AY16" s="243">
        <v>2.35</v>
      </c>
      <c r="AZ16" s="244">
        <v>1121</v>
      </c>
      <c r="BA16" s="242">
        <v>13.18</v>
      </c>
      <c r="BB16" s="243">
        <v>5.23</v>
      </c>
      <c r="BC16" s="241">
        <v>1096</v>
      </c>
      <c r="BD16" s="242">
        <v>30.94</v>
      </c>
      <c r="BE16" s="243">
        <v>7.21</v>
      </c>
      <c r="BF16" s="241">
        <v>1086</v>
      </c>
      <c r="BG16" s="242">
        <v>29.57</v>
      </c>
      <c r="BH16" s="243">
        <v>5.77</v>
      </c>
      <c r="BI16" s="244">
        <v>1111</v>
      </c>
      <c r="BJ16" s="242">
        <v>21.3</v>
      </c>
      <c r="BK16" s="243">
        <v>9.0399999999999991</v>
      </c>
      <c r="BL16" s="241">
        <v>1090</v>
      </c>
      <c r="BM16" s="242">
        <v>11.07</v>
      </c>
      <c r="BN16" s="243">
        <v>0.89</v>
      </c>
      <c r="BO16" s="241">
        <v>1099</v>
      </c>
      <c r="BP16" s="242">
        <v>117.9</v>
      </c>
      <c r="BQ16" s="243">
        <v>16.559999999999999</v>
      </c>
      <c r="BR16" s="244">
        <v>1081</v>
      </c>
      <c r="BS16" s="242">
        <v>7.37</v>
      </c>
      <c r="BT16" s="243">
        <v>2.4</v>
      </c>
    </row>
    <row r="17" spans="1:72" ht="21">
      <c r="A17" s="38"/>
      <c r="B17" s="60" ph="1"/>
      <c r="C17" s="39"/>
      <c r="D17" s="4"/>
      <c r="E17" s="133" t="str">
        <f t="shared" ref="E17:E73" si="29">IF((D17&lt;&gt;0),((D17-$D$5)*10/STDEVP($D$10:$D$309)+50),"")</f>
        <v/>
      </c>
      <c r="F17" s="4"/>
      <c r="G17" s="133" t="str">
        <f t="shared" ref="G17:G73" si="30">IF((F17&lt;&gt;0),((F17-$F$5)*10/STDEVP($F$10:$F$309)+50),"")</f>
        <v/>
      </c>
      <c r="H17" s="4"/>
      <c r="I17" s="133" t="str">
        <f t="shared" ref="I17:I73" si="31">IF((H17&lt;&gt;0),((H17-$H$5)*10/STDEVP($H$10:$H$309)+50),"")</f>
        <v/>
      </c>
      <c r="J17" s="4"/>
      <c r="K17" s="133" t="str">
        <f t="shared" ref="K17:K73" si="32">IF((J17&lt;&gt;0),((J17-$J$5)*10/STDEVP($J$10:$J$309)+50),"")</f>
        <v/>
      </c>
      <c r="L17" s="134" t="str">
        <f t="shared" ref="L17:L74" si="33">IF((J17&lt;&gt;0),RANK(J17,$J$10:$J$309),"")</f>
        <v/>
      </c>
      <c r="M17" s="134" t="str">
        <f t="shared" ref="M17:M74" si="34">IF((J17&lt;&gt;0),VLOOKUP(J17,$L$311:$M$320,2),"")</f>
        <v/>
      </c>
      <c r="N17" s="4"/>
      <c r="O17" s="133" t="str">
        <f t="shared" ref="O17:O73" si="35">IF((N17&lt;&gt;0),((N17-$N$5)*10/STDEVP($N$10:$N$309)+50),"")</f>
        <v/>
      </c>
      <c r="P17" s="134" t="str">
        <f t="shared" ref="P17:P74" si="36">IF((N17&lt;&gt;0),RANK(N17,$N$10:$N$309),"")</f>
        <v/>
      </c>
      <c r="Q17" s="134" t="str">
        <f t="shared" ref="Q17:Q74" si="37">IF((N17&lt;&gt;0),VLOOKUP(N17,$P$311:$Q$320,2),"")</f>
        <v/>
      </c>
      <c r="R17" s="4"/>
      <c r="S17" s="133" t="str">
        <f t="shared" ref="S17:S73" si="38">IF((R17&lt;&gt;0),((R17-$R$5)*10/STDEVP($R$10:$R$309)+50),"")</f>
        <v/>
      </c>
      <c r="T17" s="134" t="str">
        <f t="shared" ref="T17:T74" si="39">IF((R17&lt;&gt;0),RANK(R17,$R$10:$R$309),"")</f>
        <v/>
      </c>
      <c r="U17" s="134" t="str">
        <f t="shared" ref="U17:U74" si="40">IF((R17&lt;&gt;0),VLOOKUP(R17,$T$311:$U$320,2),"")</f>
        <v/>
      </c>
      <c r="V17" s="4"/>
      <c r="W17" s="133" t="str">
        <f t="shared" ref="W17:W73" si="41">IF((V17&lt;&gt;0),((V17-$V$5)*10/STDEVP($V$10:$V$309)+50),"")</f>
        <v/>
      </c>
      <c r="X17" s="134" t="str">
        <f t="shared" ref="X17:X74" si="42">IF((V17&lt;&gt;0),RANK(V17,$V$10:$V$309),"")</f>
        <v/>
      </c>
      <c r="Y17" s="134" t="str">
        <f t="shared" ref="Y17:Y74" si="43">IF((V17&lt;&gt;0),VLOOKUP(V17,$X$311:$Y$320,2),"")</f>
        <v/>
      </c>
      <c r="Z17" s="4"/>
      <c r="AA17" s="133" t="str">
        <f t="shared" ref="AA17:AA73" si="44">IF((Z17&lt;&gt;0),((Z17-$Z$5)*10/STDEVP($Z$10:$Z$309)+50),"")</f>
        <v/>
      </c>
      <c r="AB17" s="134" t="str">
        <f t="shared" ref="AB17:AB74" si="45">IF((Z17&lt;&gt;0),RANK(Z17,$Z$10:$Z$309),"")</f>
        <v/>
      </c>
      <c r="AC17" s="134" t="str">
        <f t="shared" ref="AC17:AC74" si="46">IF((Z17&lt;&gt;0),VLOOKUP(Z17,$AB$311:$AC$320,2),"")</f>
        <v/>
      </c>
      <c r="AD17" s="4"/>
      <c r="AE17" s="133" t="str">
        <f t="shared" ref="AE17:AE73" si="47">IF((AD17&lt;&gt;0),((AD17-$AD$5)*(-1)*10/STDEVP($AD$10:$AD$309)+50),"")</f>
        <v/>
      </c>
      <c r="AF17" s="134" t="str">
        <f t="shared" ref="AF17:AF74" si="48">IF((AD17&lt;&gt;0),RANK(AE17,$AE$10:$AE$309),"")</f>
        <v/>
      </c>
      <c r="AG17" s="134" t="str">
        <f t="shared" ref="AG17:AG75" si="49">IF((AD17&lt;&gt;0),VLOOKUP(AD17,$AF$311:$AG$320,2),"")</f>
        <v/>
      </c>
      <c r="AH17" s="4"/>
      <c r="AI17" s="133" t="str">
        <f t="shared" ref="AI17:AI73" si="50">IF((AH17&lt;&gt;0),((AH17-$AH$5)*10/STDEVP($AH$10:$AH$309)+50),"")</f>
        <v/>
      </c>
      <c r="AJ17" s="134" t="str">
        <f t="shared" ref="AJ17:AJ75" si="51">IF((AH17&lt;&gt;0),RANK(AH17,$AH$10:$AH$309),"")</f>
        <v/>
      </c>
      <c r="AK17" s="134" t="str">
        <f t="shared" ref="AK17:AK74" si="52">IF((AH17&lt;&gt;0),VLOOKUP(AH17,$AJ$311:$AK$320,2),"")</f>
        <v/>
      </c>
      <c r="AL17" s="4"/>
      <c r="AM17" s="133" t="str">
        <f t="shared" ref="AM17:AM73" si="53">IF((AL17&lt;&gt;0),((AL17-$AL$5)*10/STDEVP($AL$10:$AL$309)+50),"")</f>
        <v/>
      </c>
      <c r="AN17" s="134" t="str">
        <f t="shared" ref="AN17:AN74" si="54">IF((AL17&lt;&gt;0),RANK(AL17,$AL$10:$AL$309),"")</f>
        <v/>
      </c>
      <c r="AO17" s="134" t="str">
        <f t="shared" ref="AO17:AO74" si="55">IF((AL17&lt;&gt;0),VLOOKUP(AL17,$AN$311:$AO$320,2),"")</f>
        <v/>
      </c>
      <c r="AP17" s="135">
        <f t="shared" ref="AP17:AP74" si="56">SUM(M17,Q17,U17,Y17,,AC17,AG17,AK17,AO17)</f>
        <v>0</v>
      </c>
      <c r="AQ17" s="137" t="str">
        <f t="shared" ref="AQ17:AQ74" si="57">IF(AND(J17&lt;&gt;0,N17&lt;&gt;0,R17&lt;&gt;0,V17&lt;&gt;0,Z17&lt;&gt;0,AD17&lt;&gt;0,AH17&lt;&gt;0,AL17&lt;&gt;0),VLOOKUP(AP17,$AP$311:$AQ$315,2),"")</f>
        <v/>
      </c>
      <c r="AR17" s="137"/>
      <c r="AV17" s="235" t="s">
        <v>56</v>
      </c>
      <c r="AW17" s="247">
        <v>1126</v>
      </c>
      <c r="AX17" s="248">
        <v>12.36</v>
      </c>
      <c r="AY17" s="249">
        <v>2.78</v>
      </c>
      <c r="AZ17" s="247">
        <v>1126</v>
      </c>
      <c r="BA17" s="248">
        <v>16.190000000000001</v>
      </c>
      <c r="BB17" s="249">
        <v>5.86</v>
      </c>
      <c r="BC17" s="247">
        <v>1089</v>
      </c>
      <c r="BD17" s="248">
        <v>30.41</v>
      </c>
      <c r="BE17" s="249">
        <v>7.41</v>
      </c>
      <c r="BF17" s="236">
        <v>1099</v>
      </c>
      <c r="BG17" s="237">
        <v>34.520000000000003</v>
      </c>
      <c r="BH17" s="238">
        <v>7.66</v>
      </c>
      <c r="BI17" s="239">
        <v>1125</v>
      </c>
      <c r="BJ17" s="237">
        <v>34.85</v>
      </c>
      <c r="BK17" s="238">
        <v>17.12</v>
      </c>
      <c r="BL17" s="236">
        <v>1115</v>
      </c>
      <c r="BM17" s="237">
        <v>10.19</v>
      </c>
      <c r="BN17" s="238">
        <v>0.93</v>
      </c>
      <c r="BO17" s="236">
        <v>1099</v>
      </c>
      <c r="BP17" s="237">
        <v>135.44</v>
      </c>
      <c r="BQ17" s="238">
        <v>18.940000000000001</v>
      </c>
      <c r="BR17" s="239">
        <v>1102</v>
      </c>
      <c r="BS17" s="237">
        <v>15.05</v>
      </c>
      <c r="BT17" s="238">
        <v>5.97</v>
      </c>
    </row>
    <row r="18" spans="1:72" ht="21.75" thickBot="1">
      <c r="A18" s="38"/>
      <c r="B18" s="60" ph="1"/>
      <c r="C18" s="39"/>
      <c r="D18" s="8"/>
      <c r="E18" s="133" t="str">
        <f t="shared" si="29"/>
        <v/>
      </c>
      <c r="F18" s="8"/>
      <c r="G18" s="133" t="str">
        <f t="shared" si="30"/>
        <v/>
      </c>
      <c r="H18" s="8"/>
      <c r="I18" s="133" t="str">
        <f t="shared" si="31"/>
        <v/>
      </c>
      <c r="J18" s="9"/>
      <c r="K18" s="133" t="str">
        <f t="shared" si="32"/>
        <v/>
      </c>
      <c r="L18" s="134" t="str">
        <f t="shared" si="33"/>
        <v/>
      </c>
      <c r="M18" s="134" t="str">
        <f t="shared" si="34"/>
        <v/>
      </c>
      <c r="N18" s="9"/>
      <c r="O18" s="133" t="str">
        <f t="shared" si="35"/>
        <v/>
      </c>
      <c r="P18" s="134" t="str">
        <f t="shared" si="36"/>
        <v/>
      </c>
      <c r="Q18" s="134" t="str">
        <f t="shared" si="37"/>
        <v/>
      </c>
      <c r="R18" s="9"/>
      <c r="S18" s="133" t="str">
        <f t="shared" si="38"/>
        <v/>
      </c>
      <c r="T18" s="134" t="str">
        <f t="shared" si="39"/>
        <v/>
      </c>
      <c r="U18" s="134" t="str">
        <f t="shared" si="40"/>
        <v/>
      </c>
      <c r="V18" s="9"/>
      <c r="W18" s="133" t="str">
        <f t="shared" si="41"/>
        <v/>
      </c>
      <c r="X18" s="134" t="str">
        <f t="shared" si="42"/>
        <v/>
      </c>
      <c r="Y18" s="134" t="str">
        <f t="shared" si="43"/>
        <v/>
      </c>
      <c r="Z18" s="9"/>
      <c r="AA18" s="133" t="str">
        <f t="shared" si="44"/>
        <v/>
      </c>
      <c r="AB18" s="134" t="str">
        <f t="shared" si="45"/>
        <v/>
      </c>
      <c r="AC18" s="134" t="str">
        <f t="shared" si="46"/>
        <v/>
      </c>
      <c r="AD18" s="9"/>
      <c r="AE18" s="133" t="str">
        <f t="shared" si="47"/>
        <v/>
      </c>
      <c r="AF18" s="134" t="str">
        <f t="shared" si="48"/>
        <v/>
      </c>
      <c r="AG18" s="134" t="str">
        <f t="shared" si="49"/>
        <v/>
      </c>
      <c r="AH18" s="9"/>
      <c r="AI18" s="133" t="str">
        <f t="shared" si="50"/>
        <v/>
      </c>
      <c r="AJ18" s="134" t="str">
        <f t="shared" si="51"/>
        <v/>
      </c>
      <c r="AK18" s="134" t="str">
        <f t="shared" si="52"/>
        <v/>
      </c>
      <c r="AL18" s="9"/>
      <c r="AM18" s="133" t="str">
        <f t="shared" si="53"/>
        <v/>
      </c>
      <c r="AN18" s="134" t="str">
        <f t="shared" si="54"/>
        <v/>
      </c>
      <c r="AO18" s="134" t="str">
        <f t="shared" si="55"/>
        <v/>
      </c>
      <c r="AP18" s="135">
        <f t="shared" si="56"/>
        <v>0</v>
      </c>
      <c r="AQ18" s="137" t="str">
        <f t="shared" si="57"/>
        <v/>
      </c>
      <c r="AR18" s="137"/>
      <c r="AV18" s="246" t="s">
        <v>62</v>
      </c>
      <c r="AW18" s="250">
        <v>1124</v>
      </c>
      <c r="AX18" s="251">
        <v>11.65</v>
      </c>
      <c r="AY18" s="252">
        <v>2.63</v>
      </c>
      <c r="AZ18" s="250">
        <v>1111</v>
      </c>
      <c r="BA18" s="251">
        <v>16.12</v>
      </c>
      <c r="BB18" s="252">
        <v>5.22</v>
      </c>
      <c r="BC18" s="250">
        <v>1082</v>
      </c>
      <c r="BD18" s="251">
        <v>33.18</v>
      </c>
      <c r="BE18" s="252">
        <v>7.34</v>
      </c>
      <c r="BF18" s="241">
        <v>1095</v>
      </c>
      <c r="BG18" s="242">
        <v>32.92</v>
      </c>
      <c r="BH18" s="243">
        <v>6.96</v>
      </c>
      <c r="BI18" s="244">
        <v>1111</v>
      </c>
      <c r="BJ18" s="242">
        <v>27.59</v>
      </c>
      <c r="BK18" s="243">
        <v>12.47</v>
      </c>
      <c r="BL18" s="241">
        <v>1099</v>
      </c>
      <c r="BM18" s="242">
        <v>10.43</v>
      </c>
      <c r="BN18" s="243">
        <v>0.9</v>
      </c>
      <c r="BO18" s="241">
        <v>1100</v>
      </c>
      <c r="BP18" s="242">
        <v>128.02000000000001</v>
      </c>
      <c r="BQ18" s="243">
        <v>17.489999999999998</v>
      </c>
      <c r="BR18" s="244">
        <v>1072</v>
      </c>
      <c r="BS18" s="242">
        <v>9.4700000000000006</v>
      </c>
      <c r="BT18" s="243">
        <v>3.07</v>
      </c>
    </row>
    <row r="19" spans="1:72" ht="21">
      <c r="A19" s="38"/>
      <c r="B19" s="59" ph="1"/>
      <c r="C19" s="39"/>
      <c r="D19" s="4"/>
      <c r="E19" s="133" t="str">
        <f t="shared" si="29"/>
        <v/>
      </c>
      <c r="F19" s="8"/>
      <c r="G19" s="133" t="str">
        <f t="shared" si="30"/>
        <v/>
      </c>
      <c r="H19" s="4"/>
      <c r="I19" s="133" t="str">
        <f t="shared" si="31"/>
        <v/>
      </c>
      <c r="J19" s="4"/>
      <c r="K19" s="133" t="str">
        <f t="shared" si="32"/>
        <v/>
      </c>
      <c r="L19" s="134" t="str">
        <f t="shared" si="33"/>
        <v/>
      </c>
      <c r="M19" s="134" t="str">
        <f t="shared" si="34"/>
        <v/>
      </c>
      <c r="N19" s="4"/>
      <c r="O19" s="133" t="str">
        <f t="shared" si="35"/>
        <v/>
      </c>
      <c r="P19" s="134" t="str">
        <f t="shared" si="36"/>
        <v/>
      </c>
      <c r="Q19" s="134" t="str">
        <f t="shared" si="37"/>
        <v/>
      </c>
      <c r="R19" s="4"/>
      <c r="S19" s="133" t="str">
        <f t="shared" si="38"/>
        <v/>
      </c>
      <c r="T19" s="134" t="str">
        <f t="shared" si="39"/>
        <v/>
      </c>
      <c r="U19" s="134" t="str">
        <f t="shared" si="40"/>
        <v/>
      </c>
      <c r="V19" s="4"/>
      <c r="W19" s="133" t="str">
        <f t="shared" si="41"/>
        <v/>
      </c>
      <c r="X19" s="134" t="str">
        <f t="shared" si="42"/>
        <v/>
      </c>
      <c r="Y19" s="134" t="str">
        <f t="shared" si="43"/>
        <v/>
      </c>
      <c r="Z19" s="4"/>
      <c r="AA19" s="133" t="str">
        <f t="shared" si="44"/>
        <v/>
      </c>
      <c r="AB19" s="134" t="str">
        <f t="shared" si="45"/>
        <v/>
      </c>
      <c r="AC19" s="134" t="str">
        <f t="shared" si="46"/>
        <v/>
      </c>
      <c r="AD19" s="4"/>
      <c r="AE19" s="133" t="str">
        <f t="shared" si="47"/>
        <v/>
      </c>
      <c r="AF19" s="134" t="str">
        <f t="shared" si="48"/>
        <v/>
      </c>
      <c r="AG19" s="134" t="str">
        <f t="shared" si="49"/>
        <v/>
      </c>
      <c r="AH19" s="4"/>
      <c r="AI19" s="133" t="str">
        <f t="shared" si="50"/>
        <v/>
      </c>
      <c r="AJ19" s="134" t="str">
        <f t="shared" si="51"/>
        <v/>
      </c>
      <c r="AK19" s="134" t="str">
        <f t="shared" si="52"/>
        <v/>
      </c>
      <c r="AL19" s="4"/>
      <c r="AM19" s="133" t="str">
        <f t="shared" si="53"/>
        <v/>
      </c>
      <c r="AN19" s="134" t="str">
        <f t="shared" si="54"/>
        <v/>
      </c>
      <c r="AO19" s="134" t="str">
        <f t="shared" si="55"/>
        <v/>
      </c>
      <c r="AP19" s="135">
        <f t="shared" si="56"/>
        <v>0</v>
      </c>
      <c r="AQ19" s="137" t="str">
        <f t="shared" si="57"/>
        <v/>
      </c>
      <c r="AR19" s="137"/>
      <c r="AV19" s="235" t="s">
        <v>57</v>
      </c>
      <c r="AW19" s="247">
        <v>1122</v>
      </c>
      <c r="AX19" s="248">
        <v>14.3</v>
      </c>
      <c r="AY19" s="249">
        <v>3.17</v>
      </c>
      <c r="AZ19" s="247">
        <v>1112</v>
      </c>
      <c r="BA19" s="248">
        <v>18.170000000000002</v>
      </c>
      <c r="BB19" s="249">
        <v>5.54</v>
      </c>
      <c r="BC19" s="247">
        <v>1085</v>
      </c>
      <c r="BD19" s="248">
        <v>31.87</v>
      </c>
      <c r="BE19" s="249">
        <v>7.93</v>
      </c>
      <c r="BF19" s="236">
        <v>1099</v>
      </c>
      <c r="BG19" s="237">
        <v>39.07</v>
      </c>
      <c r="BH19" s="238">
        <v>7.42</v>
      </c>
      <c r="BI19" s="239">
        <v>1121</v>
      </c>
      <c r="BJ19" s="237">
        <v>43.71</v>
      </c>
      <c r="BK19" s="238">
        <v>19.489999999999998</v>
      </c>
      <c r="BL19" s="236">
        <v>1117</v>
      </c>
      <c r="BM19" s="237">
        <v>9.6999999999999993</v>
      </c>
      <c r="BN19" s="238">
        <v>0.85</v>
      </c>
      <c r="BO19" s="236">
        <v>1096</v>
      </c>
      <c r="BP19" s="237">
        <v>145.59</v>
      </c>
      <c r="BQ19" s="238">
        <v>18.52</v>
      </c>
      <c r="BR19" s="239">
        <v>1097</v>
      </c>
      <c r="BS19" s="237">
        <v>18.95</v>
      </c>
      <c r="BT19" s="238">
        <v>7.21</v>
      </c>
    </row>
    <row r="20" spans="1:72" ht="21.75" thickBot="1">
      <c r="A20" s="38"/>
      <c r="B20" s="60" ph="1"/>
      <c r="C20" s="39"/>
      <c r="D20" s="4"/>
      <c r="E20" s="133" t="str">
        <f t="shared" si="29"/>
        <v/>
      </c>
      <c r="F20" s="4"/>
      <c r="G20" s="133" t="str">
        <f t="shared" si="30"/>
        <v/>
      </c>
      <c r="H20" s="4"/>
      <c r="I20" s="133" t="str">
        <f t="shared" si="31"/>
        <v/>
      </c>
      <c r="J20" s="4"/>
      <c r="K20" s="133" t="str">
        <f t="shared" si="32"/>
        <v/>
      </c>
      <c r="L20" s="134" t="str">
        <f t="shared" si="33"/>
        <v/>
      </c>
      <c r="M20" s="134" t="str">
        <f t="shared" si="34"/>
        <v/>
      </c>
      <c r="N20" s="4"/>
      <c r="O20" s="133" t="str">
        <f t="shared" si="35"/>
        <v/>
      </c>
      <c r="P20" s="134" t="str">
        <f t="shared" si="36"/>
        <v/>
      </c>
      <c r="Q20" s="134" t="str">
        <f t="shared" si="37"/>
        <v/>
      </c>
      <c r="R20" s="4"/>
      <c r="S20" s="133" t="str">
        <f t="shared" si="38"/>
        <v/>
      </c>
      <c r="T20" s="134" t="str">
        <f t="shared" si="39"/>
        <v/>
      </c>
      <c r="U20" s="134" t="str">
        <f t="shared" si="40"/>
        <v/>
      </c>
      <c r="V20" s="4"/>
      <c r="W20" s="133" t="str">
        <f t="shared" si="41"/>
        <v/>
      </c>
      <c r="X20" s="134" t="str">
        <f t="shared" si="42"/>
        <v/>
      </c>
      <c r="Y20" s="134" t="str">
        <f t="shared" si="43"/>
        <v/>
      </c>
      <c r="Z20" s="4"/>
      <c r="AA20" s="133" t="str">
        <f t="shared" si="44"/>
        <v/>
      </c>
      <c r="AB20" s="134" t="str">
        <f t="shared" si="45"/>
        <v/>
      </c>
      <c r="AC20" s="134" t="str">
        <f t="shared" si="46"/>
        <v/>
      </c>
      <c r="AD20" s="4"/>
      <c r="AE20" s="133" t="str">
        <f t="shared" si="47"/>
        <v/>
      </c>
      <c r="AF20" s="134" t="str">
        <f t="shared" si="48"/>
        <v/>
      </c>
      <c r="AG20" s="134" t="str">
        <f t="shared" si="49"/>
        <v/>
      </c>
      <c r="AH20" s="4"/>
      <c r="AI20" s="133" t="str">
        <f t="shared" si="50"/>
        <v/>
      </c>
      <c r="AJ20" s="134" t="str">
        <f t="shared" si="51"/>
        <v/>
      </c>
      <c r="AK20" s="134" t="str">
        <f t="shared" si="52"/>
        <v/>
      </c>
      <c r="AL20" s="4"/>
      <c r="AM20" s="133" t="str">
        <f t="shared" si="53"/>
        <v/>
      </c>
      <c r="AN20" s="134" t="str">
        <f t="shared" si="54"/>
        <v/>
      </c>
      <c r="AO20" s="134" t="str">
        <f t="shared" si="55"/>
        <v/>
      </c>
      <c r="AP20" s="135">
        <f t="shared" si="56"/>
        <v>0</v>
      </c>
      <c r="AQ20" s="137" t="str">
        <f t="shared" si="57"/>
        <v/>
      </c>
      <c r="AR20" s="137"/>
      <c r="AV20" s="246" t="s">
        <v>63</v>
      </c>
      <c r="AW20" s="250">
        <v>1127</v>
      </c>
      <c r="AX20" s="251">
        <v>13.58</v>
      </c>
      <c r="AY20" s="252">
        <v>3.01</v>
      </c>
      <c r="AZ20" s="250">
        <v>1107</v>
      </c>
      <c r="BA20" s="251">
        <v>17.100000000000001</v>
      </c>
      <c r="BB20" s="252">
        <v>5.2</v>
      </c>
      <c r="BC20" s="250">
        <v>1095</v>
      </c>
      <c r="BD20" s="251">
        <v>35.17</v>
      </c>
      <c r="BE20" s="252">
        <v>7.96</v>
      </c>
      <c r="BF20" s="241">
        <v>1095</v>
      </c>
      <c r="BG20" s="242">
        <v>37.08</v>
      </c>
      <c r="BH20" s="243">
        <v>7.06</v>
      </c>
      <c r="BI20" s="244">
        <v>1119</v>
      </c>
      <c r="BJ20" s="242">
        <v>33.630000000000003</v>
      </c>
      <c r="BK20" s="243">
        <v>14.89</v>
      </c>
      <c r="BL20" s="241">
        <v>1117</v>
      </c>
      <c r="BM20" s="242">
        <v>10.039999999999999</v>
      </c>
      <c r="BN20" s="243">
        <v>0.85</v>
      </c>
      <c r="BO20" s="241">
        <v>1087</v>
      </c>
      <c r="BP20" s="242">
        <v>136.04</v>
      </c>
      <c r="BQ20" s="243">
        <v>18.39</v>
      </c>
      <c r="BR20" s="244">
        <v>1085</v>
      </c>
      <c r="BS20" s="242">
        <v>11.57</v>
      </c>
      <c r="BT20" s="243">
        <v>3.82</v>
      </c>
    </row>
    <row r="21" spans="1:72" ht="21">
      <c r="A21" s="38"/>
      <c r="B21" s="59" ph="1"/>
      <c r="C21" s="39"/>
      <c r="D21" s="4"/>
      <c r="E21" s="133" t="str">
        <f t="shared" si="29"/>
        <v/>
      </c>
      <c r="F21" s="4"/>
      <c r="G21" s="133" t="str">
        <f t="shared" si="30"/>
        <v/>
      </c>
      <c r="H21" s="4"/>
      <c r="I21" s="133" t="str">
        <f t="shared" si="31"/>
        <v/>
      </c>
      <c r="J21" s="4"/>
      <c r="K21" s="133" t="str">
        <f t="shared" si="32"/>
        <v/>
      </c>
      <c r="L21" s="134" t="str">
        <f t="shared" si="33"/>
        <v/>
      </c>
      <c r="M21" s="134" t="str">
        <f t="shared" si="34"/>
        <v/>
      </c>
      <c r="N21" s="4"/>
      <c r="O21" s="133" t="str">
        <f t="shared" si="35"/>
        <v/>
      </c>
      <c r="P21" s="134" t="str">
        <f t="shared" si="36"/>
        <v/>
      </c>
      <c r="Q21" s="134" t="str">
        <f t="shared" si="37"/>
        <v/>
      </c>
      <c r="R21" s="4"/>
      <c r="S21" s="133" t="str">
        <f t="shared" si="38"/>
        <v/>
      </c>
      <c r="T21" s="134" t="str">
        <f t="shared" si="39"/>
        <v/>
      </c>
      <c r="U21" s="134" t="str">
        <f t="shared" si="40"/>
        <v/>
      </c>
      <c r="V21" s="4"/>
      <c r="W21" s="133" t="str">
        <f t="shared" si="41"/>
        <v/>
      </c>
      <c r="X21" s="134" t="str">
        <f t="shared" si="42"/>
        <v/>
      </c>
      <c r="Y21" s="134" t="str">
        <f t="shared" si="43"/>
        <v/>
      </c>
      <c r="Z21" s="4"/>
      <c r="AA21" s="133" t="str">
        <f t="shared" si="44"/>
        <v/>
      </c>
      <c r="AB21" s="134" t="str">
        <f t="shared" si="45"/>
        <v/>
      </c>
      <c r="AC21" s="134" t="str">
        <f t="shared" si="46"/>
        <v/>
      </c>
      <c r="AD21" s="4"/>
      <c r="AE21" s="133" t="str">
        <f t="shared" si="47"/>
        <v/>
      </c>
      <c r="AF21" s="134" t="str">
        <f t="shared" si="48"/>
        <v/>
      </c>
      <c r="AG21" s="134" t="str">
        <f t="shared" si="49"/>
        <v/>
      </c>
      <c r="AH21" s="4"/>
      <c r="AI21" s="133" t="str">
        <f t="shared" si="50"/>
        <v/>
      </c>
      <c r="AJ21" s="134" t="str">
        <f t="shared" si="51"/>
        <v/>
      </c>
      <c r="AK21" s="134" t="str">
        <f t="shared" si="52"/>
        <v/>
      </c>
      <c r="AL21" s="4"/>
      <c r="AM21" s="133" t="str">
        <f t="shared" si="53"/>
        <v/>
      </c>
      <c r="AN21" s="134" t="str">
        <f t="shared" si="54"/>
        <v/>
      </c>
      <c r="AO21" s="134" t="str">
        <f t="shared" si="55"/>
        <v/>
      </c>
      <c r="AP21" s="135">
        <f t="shared" si="56"/>
        <v>0</v>
      </c>
      <c r="AQ21" s="137" t="str">
        <f t="shared" si="57"/>
        <v/>
      </c>
      <c r="AR21" s="137"/>
      <c r="AV21" s="235" t="s">
        <v>58</v>
      </c>
      <c r="AW21" s="247">
        <v>1119</v>
      </c>
      <c r="AX21" s="248">
        <v>16.09</v>
      </c>
      <c r="AY21" s="249">
        <v>3.61</v>
      </c>
      <c r="AZ21" s="247">
        <v>1118</v>
      </c>
      <c r="BA21" s="248">
        <v>19.809999999999999</v>
      </c>
      <c r="BB21" s="249">
        <v>5.45</v>
      </c>
      <c r="BC21" s="247">
        <v>1092</v>
      </c>
      <c r="BD21" s="248">
        <v>33.409999999999997</v>
      </c>
      <c r="BE21" s="249">
        <v>8.36</v>
      </c>
      <c r="BF21" s="236">
        <v>1094</v>
      </c>
      <c r="BG21" s="237">
        <v>42.07</v>
      </c>
      <c r="BH21" s="238">
        <v>7.59</v>
      </c>
      <c r="BI21" s="239">
        <v>1121</v>
      </c>
      <c r="BJ21" s="237">
        <v>50.51</v>
      </c>
      <c r="BK21" s="238">
        <v>21.22</v>
      </c>
      <c r="BL21" s="236">
        <v>1112</v>
      </c>
      <c r="BM21" s="237">
        <v>9.3800000000000008</v>
      </c>
      <c r="BN21" s="238">
        <v>0.92</v>
      </c>
      <c r="BO21" s="236">
        <v>1092</v>
      </c>
      <c r="BP21" s="237">
        <v>154.01</v>
      </c>
      <c r="BQ21" s="238">
        <v>20.71</v>
      </c>
      <c r="BR21" s="239">
        <v>1093</v>
      </c>
      <c r="BS21" s="237">
        <v>21.67</v>
      </c>
      <c r="BT21" s="238">
        <v>8.14</v>
      </c>
    </row>
    <row r="22" spans="1:72" ht="21.75" thickBot="1">
      <c r="A22" s="38"/>
      <c r="B22" s="61" ph="1"/>
      <c r="C22" s="39"/>
      <c r="D22" s="4"/>
      <c r="E22" s="133" t="str">
        <f t="shared" si="29"/>
        <v/>
      </c>
      <c r="F22" s="4"/>
      <c r="G22" s="133" t="str">
        <f t="shared" si="30"/>
        <v/>
      </c>
      <c r="H22" s="4"/>
      <c r="I22" s="133" t="str">
        <f t="shared" si="31"/>
        <v/>
      </c>
      <c r="J22" s="4"/>
      <c r="K22" s="133" t="str">
        <f t="shared" si="32"/>
        <v/>
      </c>
      <c r="L22" s="134" t="str">
        <f t="shared" si="33"/>
        <v/>
      </c>
      <c r="M22" s="134" t="str">
        <f t="shared" si="34"/>
        <v/>
      </c>
      <c r="N22" s="4"/>
      <c r="O22" s="133" t="str">
        <f t="shared" si="35"/>
        <v/>
      </c>
      <c r="P22" s="134" t="str">
        <f t="shared" si="36"/>
        <v/>
      </c>
      <c r="Q22" s="134" t="str">
        <f t="shared" si="37"/>
        <v/>
      </c>
      <c r="R22" s="4"/>
      <c r="S22" s="133" t="str">
        <f t="shared" si="38"/>
        <v/>
      </c>
      <c r="T22" s="134" t="str">
        <f t="shared" si="39"/>
        <v/>
      </c>
      <c r="U22" s="134" t="str">
        <f t="shared" si="40"/>
        <v/>
      </c>
      <c r="V22" s="4"/>
      <c r="W22" s="133" t="str">
        <f t="shared" si="41"/>
        <v/>
      </c>
      <c r="X22" s="134" t="str">
        <f t="shared" si="42"/>
        <v/>
      </c>
      <c r="Y22" s="134" t="str">
        <f t="shared" si="43"/>
        <v/>
      </c>
      <c r="Z22" s="4"/>
      <c r="AA22" s="133" t="str">
        <f t="shared" si="44"/>
        <v/>
      </c>
      <c r="AB22" s="134" t="str">
        <f t="shared" si="45"/>
        <v/>
      </c>
      <c r="AC22" s="134" t="str">
        <f t="shared" si="46"/>
        <v/>
      </c>
      <c r="AD22" s="4"/>
      <c r="AE22" s="133" t="str">
        <f t="shared" si="47"/>
        <v/>
      </c>
      <c r="AF22" s="134" t="str">
        <f t="shared" si="48"/>
        <v/>
      </c>
      <c r="AG22" s="134" t="str">
        <f t="shared" si="49"/>
        <v/>
      </c>
      <c r="AH22" s="4"/>
      <c r="AI22" s="133" t="str">
        <f t="shared" si="50"/>
        <v/>
      </c>
      <c r="AJ22" s="134" t="str">
        <f t="shared" si="51"/>
        <v/>
      </c>
      <c r="AK22" s="134" t="str">
        <f t="shared" si="52"/>
        <v/>
      </c>
      <c r="AL22" s="4"/>
      <c r="AM22" s="133" t="str">
        <f t="shared" si="53"/>
        <v/>
      </c>
      <c r="AN22" s="134" t="str">
        <f t="shared" si="54"/>
        <v/>
      </c>
      <c r="AO22" s="134" t="str">
        <f t="shared" si="55"/>
        <v/>
      </c>
      <c r="AP22" s="135">
        <f t="shared" si="56"/>
        <v>0</v>
      </c>
      <c r="AQ22" s="137" t="str">
        <f t="shared" si="57"/>
        <v/>
      </c>
      <c r="AR22" s="137"/>
      <c r="AV22" s="246" t="s">
        <v>64</v>
      </c>
      <c r="AW22" s="250">
        <v>1123</v>
      </c>
      <c r="AX22" s="251">
        <v>15.99</v>
      </c>
      <c r="AY22" s="252">
        <v>3.7</v>
      </c>
      <c r="AZ22" s="250">
        <v>1108</v>
      </c>
      <c r="BA22" s="251">
        <v>18.86</v>
      </c>
      <c r="BB22" s="252">
        <v>5.1100000000000003</v>
      </c>
      <c r="BC22" s="250">
        <v>1100</v>
      </c>
      <c r="BD22" s="251">
        <v>38.340000000000003</v>
      </c>
      <c r="BE22" s="252">
        <v>8.57</v>
      </c>
      <c r="BF22" s="241">
        <v>1103</v>
      </c>
      <c r="BG22" s="242">
        <v>40.380000000000003</v>
      </c>
      <c r="BH22" s="243">
        <v>6.93</v>
      </c>
      <c r="BI22" s="244">
        <v>1124</v>
      </c>
      <c r="BJ22" s="242">
        <v>40.01</v>
      </c>
      <c r="BK22" s="243">
        <v>16.399999999999999</v>
      </c>
      <c r="BL22" s="241">
        <v>1122</v>
      </c>
      <c r="BM22" s="242">
        <v>9.64</v>
      </c>
      <c r="BN22" s="243">
        <v>0.87</v>
      </c>
      <c r="BO22" s="241">
        <v>1100</v>
      </c>
      <c r="BP22" s="242">
        <v>145.38</v>
      </c>
      <c r="BQ22" s="243">
        <v>19.89</v>
      </c>
      <c r="BR22" s="244">
        <v>1088</v>
      </c>
      <c r="BS22" s="242">
        <v>13.56</v>
      </c>
      <c r="BT22" s="243">
        <v>4.6100000000000003</v>
      </c>
    </row>
    <row r="23" spans="1:72" ht="21">
      <c r="A23" s="38"/>
      <c r="B23" s="58" ph="1"/>
      <c r="C23" s="39"/>
      <c r="D23" s="4"/>
      <c r="E23" s="133" t="str">
        <f t="shared" si="29"/>
        <v/>
      </c>
      <c r="F23" s="4"/>
      <c r="G23" s="133" t="str">
        <f t="shared" si="30"/>
        <v/>
      </c>
      <c r="H23" s="4"/>
      <c r="I23" s="133" t="str">
        <f t="shared" si="31"/>
        <v/>
      </c>
      <c r="J23" s="4"/>
      <c r="K23" s="133" t="str">
        <f t="shared" si="32"/>
        <v/>
      </c>
      <c r="L23" s="134" t="str">
        <f t="shared" si="33"/>
        <v/>
      </c>
      <c r="M23" s="134" t="str">
        <f t="shared" si="34"/>
        <v/>
      </c>
      <c r="N23" s="4"/>
      <c r="O23" s="133" t="str">
        <f t="shared" si="35"/>
        <v/>
      </c>
      <c r="P23" s="134" t="str">
        <f t="shared" si="36"/>
        <v/>
      </c>
      <c r="Q23" s="134" t="str">
        <f t="shared" si="37"/>
        <v/>
      </c>
      <c r="R23" s="4"/>
      <c r="S23" s="133" t="str">
        <f t="shared" si="38"/>
        <v/>
      </c>
      <c r="T23" s="134" t="str">
        <f t="shared" si="39"/>
        <v/>
      </c>
      <c r="U23" s="134" t="str">
        <f t="shared" si="40"/>
        <v/>
      </c>
      <c r="V23" s="4"/>
      <c r="W23" s="133" t="str">
        <f t="shared" si="41"/>
        <v/>
      </c>
      <c r="X23" s="134" t="str">
        <f t="shared" si="42"/>
        <v/>
      </c>
      <c r="Y23" s="134" t="str">
        <f t="shared" si="43"/>
        <v/>
      </c>
      <c r="Z23" s="4"/>
      <c r="AA23" s="133" t="str">
        <f t="shared" si="44"/>
        <v/>
      </c>
      <c r="AB23" s="134" t="str">
        <f t="shared" si="45"/>
        <v/>
      </c>
      <c r="AC23" s="134" t="str">
        <f t="shared" si="46"/>
        <v/>
      </c>
      <c r="AD23" s="4"/>
      <c r="AE23" s="133" t="str">
        <f t="shared" si="47"/>
        <v/>
      </c>
      <c r="AF23" s="134" t="str">
        <f t="shared" si="48"/>
        <v/>
      </c>
      <c r="AG23" s="134" t="str">
        <f t="shared" si="49"/>
        <v/>
      </c>
      <c r="AH23" s="4"/>
      <c r="AI23" s="133" t="str">
        <f t="shared" si="50"/>
        <v/>
      </c>
      <c r="AJ23" s="134" t="str">
        <f t="shared" si="51"/>
        <v/>
      </c>
      <c r="AK23" s="134" t="str">
        <f t="shared" si="52"/>
        <v/>
      </c>
      <c r="AL23" s="4"/>
      <c r="AM23" s="133" t="str">
        <f t="shared" si="53"/>
        <v/>
      </c>
      <c r="AN23" s="134" t="str">
        <f t="shared" si="54"/>
        <v/>
      </c>
      <c r="AO23" s="134" t="str">
        <f t="shared" si="55"/>
        <v/>
      </c>
      <c r="AP23" s="135">
        <f t="shared" si="56"/>
        <v>0</v>
      </c>
      <c r="AQ23" s="137" t="str">
        <f t="shared" si="57"/>
        <v/>
      </c>
      <c r="AR23" s="137"/>
      <c r="AV23" s="235" t="s">
        <v>59</v>
      </c>
      <c r="AW23" s="247">
        <v>1126</v>
      </c>
      <c r="AX23" s="248">
        <v>19.309999999999999</v>
      </c>
      <c r="AY23" s="249">
        <v>4.62</v>
      </c>
      <c r="AZ23" s="247">
        <v>1116</v>
      </c>
      <c r="BA23" s="248">
        <v>22.45</v>
      </c>
      <c r="BB23" s="249">
        <v>5.55</v>
      </c>
      <c r="BC23" s="247">
        <v>1096</v>
      </c>
      <c r="BD23" s="248">
        <v>36.479999999999997</v>
      </c>
      <c r="BE23" s="249">
        <v>8.66</v>
      </c>
      <c r="BF23" s="236">
        <v>1095</v>
      </c>
      <c r="BG23" s="237">
        <v>45.91</v>
      </c>
      <c r="BH23" s="238">
        <v>7.25</v>
      </c>
      <c r="BI23" s="239">
        <v>1124</v>
      </c>
      <c r="BJ23" s="237">
        <v>59.96</v>
      </c>
      <c r="BK23" s="238">
        <v>22.23</v>
      </c>
      <c r="BL23" s="236">
        <v>1120</v>
      </c>
      <c r="BM23" s="237">
        <v>8.9</v>
      </c>
      <c r="BN23" s="238">
        <v>0.85</v>
      </c>
      <c r="BO23" s="236">
        <v>1100</v>
      </c>
      <c r="BP23" s="237">
        <v>166.56</v>
      </c>
      <c r="BQ23" s="238">
        <v>22.59</v>
      </c>
      <c r="BR23" s="239">
        <v>1101</v>
      </c>
      <c r="BS23" s="237">
        <v>25.67</v>
      </c>
      <c r="BT23" s="238">
        <v>9.4700000000000006</v>
      </c>
    </row>
    <row r="24" spans="1:72" ht="21.75" thickBot="1">
      <c r="A24" s="38"/>
      <c r="B24" s="60" ph="1"/>
      <c r="C24" s="39"/>
      <c r="D24" s="4"/>
      <c r="E24" s="133" t="str">
        <f t="shared" si="29"/>
        <v/>
      </c>
      <c r="F24" s="4"/>
      <c r="G24" s="133" t="str">
        <f t="shared" si="30"/>
        <v/>
      </c>
      <c r="H24" s="4"/>
      <c r="I24" s="133" t="str">
        <f t="shared" si="31"/>
        <v/>
      </c>
      <c r="J24" s="4"/>
      <c r="K24" s="133" t="str">
        <f t="shared" si="32"/>
        <v/>
      </c>
      <c r="L24" s="134" t="str">
        <f t="shared" si="33"/>
        <v/>
      </c>
      <c r="M24" s="134" t="str">
        <f t="shared" si="34"/>
        <v/>
      </c>
      <c r="N24" s="62"/>
      <c r="O24" s="133" t="str">
        <f t="shared" si="35"/>
        <v/>
      </c>
      <c r="P24" s="134" t="str">
        <f t="shared" si="36"/>
        <v/>
      </c>
      <c r="Q24" s="134" t="str">
        <f t="shared" si="37"/>
        <v/>
      </c>
      <c r="R24" s="62"/>
      <c r="S24" s="133" t="str">
        <f t="shared" si="38"/>
        <v/>
      </c>
      <c r="T24" s="134" t="str">
        <f t="shared" si="39"/>
        <v/>
      </c>
      <c r="U24" s="134" t="str">
        <f t="shared" si="40"/>
        <v/>
      </c>
      <c r="V24" s="62"/>
      <c r="W24" s="133" t="str">
        <f t="shared" si="41"/>
        <v/>
      </c>
      <c r="X24" s="134" t="str">
        <f t="shared" si="42"/>
        <v/>
      </c>
      <c r="Y24" s="134" t="str">
        <f t="shared" si="43"/>
        <v/>
      </c>
      <c r="Z24" s="62"/>
      <c r="AA24" s="133" t="str">
        <f t="shared" si="44"/>
        <v/>
      </c>
      <c r="AB24" s="134" t="str">
        <f t="shared" si="45"/>
        <v/>
      </c>
      <c r="AC24" s="134" t="str">
        <f t="shared" si="46"/>
        <v/>
      </c>
      <c r="AD24" s="62"/>
      <c r="AE24" s="133" t="str">
        <f t="shared" si="47"/>
        <v/>
      </c>
      <c r="AF24" s="134" t="str">
        <f t="shared" si="48"/>
        <v/>
      </c>
      <c r="AG24" s="134" t="str">
        <f t="shared" si="49"/>
        <v/>
      </c>
      <c r="AH24" s="62"/>
      <c r="AI24" s="133" t="str">
        <f t="shared" si="50"/>
        <v/>
      </c>
      <c r="AJ24" s="134" t="str">
        <f t="shared" si="51"/>
        <v/>
      </c>
      <c r="AK24" s="134" t="str">
        <f t="shared" si="52"/>
        <v/>
      </c>
      <c r="AL24" s="62"/>
      <c r="AM24" s="133" t="str">
        <f t="shared" si="53"/>
        <v/>
      </c>
      <c r="AN24" s="134" t="str">
        <f t="shared" si="54"/>
        <v/>
      </c>
      <c r="AO24" s="134" t="str">
        <f t="shared" si="55"/>
        <v/>
      </c>
      <c r="AP24" s="135">
        <f t="shared" si="56"/>
        <v>0</v>
      </c>
      <c r="AQ24" s="137" t="str">
        <f t="shared" si="57"/>
        <v/>
      </c>
      <c r="AR24" s="137"/>
      <c r="AV24" s="246" t="s">
        <v>65</v>
      </c>
      <c r="AW24" s="250">
        <v>1127</v>
      </c>
      <c r="AX24" s="251">
        <v>19.36</v>
      </c>
      <c r="AY24" s="252">
        <v>4.3099999999999996</v>
      </c>
      <c r="AZ24" s="250">
        <v>1121</v>
      </c>
      <c r="BA24" s="251">
        <v>20.149999999999999</v>
      </c>
      <c r="BB24" s="252">
        <v>5.16</v>
      </c>
      <c r="BC24" s="250">
        <v>1096</v>
      </c>
      <c r="BD24" s="251">
        <v>41.21</v>
      </c>
      <c r="BE24" s="252">
        <v>9.0399999999999991</v>
      </c>
      <c r="BF24" s="241">
        <v>1102</v>
      </c>
      <c r="BG24" s="242">
        <v>42.95</v>
      </c>
      <c r="BH24" s="243">
        <v>6.49</v>
      </c>
      <c r="BI24" s="244">
        <v>1117</v>
      </c>
      <c r="BJ24" s="242">
        <v>45.55</v>
      </c>
      <c r="BK24" s="243">
        <v>17.899999999999999</v>
      </c>
      <c r="BL24" s="241">
        <v>1117</v>
      </c>
      <c r="BM24" s="242">
        <v>9.24</v>
      </c>
      <c r="BN24" s="243">
        <v>0.81</v>
      </c>
      <c r="BO24" s="241">
        <v>1099</v>
      </c>
      <c r="BP24" s="242">
        <v>155.61000000000001</v>
      </c>
      <c r="BQ24" s="243">
        <v>21.77</v>
      </c>
      <c r="BR24" s="244">
        <v>1081</v>
      </c>
      <c r="BS24" s="242">
        <v>15.68</v>
      </c>
      <c r="BT24" s="243">
        <v>5.39</v>
      </c>
    </row>
    <row r="25" spans="1:72" ht="21">
      <c r="A25" s="38"/>
      <c r="B25" s="58" ph="1"/>
      <c r="C25" s="39"/>
      <c r="D25" s="4"/>
      <c r="E25" s="133" t="str">
        <f t="shared" si="29"/>
        <v/>
      </c>
      <c r="F25" s="4"/>
      <c r="G25" s="133" t="str">
        <f t="shared" si="30"/>
        <v/>
      </c>
      <c r="H25" s="4"/>
      <c r="I25" s="133" t="str">
        <f t="shared" si="31"/>
        <v/>
      </c>
      <c r="J25" s="4"/>
      <c r="K25" s="133" t="str">
        <f t="shared" si="32"/>
        <v/>
      </c>
      <c r="L25" s="134" t="str">
        <f t="shared" si="33"/>
        <v/>
      </c>
      <c r="M25" s="134" t="str">
        <f t="shared" si="34"/>
        <v/>
      </c>
      <c r="N25" s="62"/>
      <c r="O25" s="133" t="str">
        <f t="shared" si="35"/>
        <v/>
      </c>
      <c r="P25" s="134" t="str">
        <f t="shared" si="36"/>
        <v/>
      </c>
      <c r="Q25" s="134" t="str">
        <f t="shared" si="37"/>
        <v/>
      </c>
      <c r="R25" s="62"/>
      <c r="S25" s="133" t="str">
        <f t="shared" si="38"/>
        <v/>
      </c>
      <c r="T25" s="134" t="str">
        <f t="shared" si="39"/>
        <v/>
      </c>
      <c r="U25" s="134" t="str">
        <f t="shared" si="40"/>
        <v/>
      </c>
      <c r="V25" s="62"/>
      <c r="W25" s="133" t="str">
        <f t="shared" si="41"/>
        <v/>
      </c>
      <c r="X25" s="134" t="str">
        <f t="shared" si="42"/>
        <v/>
      </c>
      <c r="Y25" s="134" t="str">
        <f t="shared" si="43"/>
        <v/>
      </c>
      <c r="Z25" s="62"/>
      <c r="AA25" s="133" t="str">
        <f t="shared" si="44"/>
        <v/>
      </c>
      <c r="AB25" s="134" t="str">
        <f t="shared" si="45"/>
        <v/>
      </c>
      <c r="AC25" s="134" t="str">
        <f t="shared" si="46"/>
        <v/>
      </c>
      <c r="AD25" s="62"/>
      <c r="AE25" s="133" t="str">
        <f t="shared" si="47"/>
        <v/>
      </c>
      <c r="AF25" s="134" t="str">
        <f t="shared" si="48"/>
        <v/>
      </c>
      <c r="AG25" s="134" t="str">
        <f t="shared" si="49"/>
        <v/>
      </c>
      <c r="AH25" s="62"/>
      <c r="AI25" s="133" t="str">
        <f t="shared" si="50"/>
        <v/>
      </c>
      <c r="AJ25" s="134" t="str">
        <f t="shared" si="51"/>
        <v/>
      </c>
      <c r="AK25" s="134" t="str">
        <f t="shared" si="52"/>
        <v/>
      </c>
      <c r="AL25" s="62"/>
      <c r="AM25" s="133" t="str">
        <f t="shared" si="53"/>
        <v/>
      </c>
      <c r="AN25" s="134" t="str">
        <f t="shared" si="54"/>
        <v/>
      </c>
      <c r="AO25" s="134" t="str">
        <f t="shared" si="55"/>
        <v/>
      </c>
      <c r="AP25" s="135">
        <f t="shared" si="56"/>
        <v>0</v>
      </c>
      <c r="AQ25" s="137" t="str">
        <f t="shared" si="57"/>
        <v/>
      </c>
      <c r="AR25" s="137"/>
      <c r="AV25" s="16"/>
      <c r="AW25" s="16"/>
      <c r="AX25" s="16"/>
      <c r="AY25" s="16"/>
      <c r="AZ25" s="43"/>
      <c r="BA25" s="44"/>
      <c r="BB25" s="44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1" ph="1"/>
      <c r="C26" s="39"/>
      <c r="D26" s="4"/>
      <c r="E26" s="133" t="str">
        <f t="shared" si="29"/>
        <v/>
      </c>
      <c r="F26" s="4"/>
      <c r="G26" s="133" t="str">
        <f t="shared" si="30"/>
        <v/>
      </c>
      <c r="H26" s="4"/>
      <c r="I26" s="133" t="str">
        <f t="shared" si="31"/>
        <v/>
      </c>
      <c r="J26" s="4"/>
      <c r="K26" s="133" t="str">
        <f t="shared" si="32"/>
        <v/>
      </c>
      <c r="L26" s="134" t="str">
        <f t="shared" si="33"/>
        <v/>
      </c>
      <c r="M26" s="134" t="str">
        <f t="shared" si="34"/>
        <v/>
      </c>
      <c r="N26" s="62"/>
      <c r="O26" s="133" t="str">
        <f t="shared" si="35"/>
        <v/>
      </c>
      <c r="P26" s="134" t="str">
        <f t="shared" si="36"/>
        <v/>
      </c>
      <c r="Q26" s="134" t="str">
        <f t="shared" si="37"/>
        <v/>
      </c>
      <c r="R26" s="62"/>
      <c r="S26" s="133" t="str">
        <f t="shared" si="38"/>
        <v/>
      </c>
      <c r="T26" s="134" t="str">
        <f t="shared" si="39"/>
        <v/>
      </c>
      <c r="U26" s="134" t="str">
        <f t="shared" si="40"/>
        <v/>
      </c>
      <c r="V26" s="62"/>
      <c r="W26" s="133" t="str">
        <f t="shared" si="41"/>
        <v/>
      </c>
      <c r="X26" s="134" t="str">
        <f t="shared" si="42"/>
        <v/>
      </c>
      <c r="Y26" s="134" t="str">
        <f t="shared" si="43"/>
        <v/>
      </c>
      <c r="Z26" s="62"/>
      <c r="AA26" s="133" t="str">
        <f t="shared" si="44"/>
        <v/>
      </c>
      <c r="AB26" s="134" t="str">
        <f t="shared" si="45"/>
        <v/>
      </c>
      <c r="AC26" s="134" t="str">
        <f t="shared" si="46"/>
        <v/>
      </c>
      <c r="AD26" s="62"/>
      <c r="AE26" s="133" t="str">
        <f t="shared" si="47"/>
        <v/>
      </c>
      <c r="AF26" s="134" t="str">
        <f t="shared" si="48"/>
        <v/>
      </c>
      <c r="AG26" s="134" t="str">
        <f t="shared" si="49"/>
        <v/>
      </c>
      <c r="AH26" s="62"/>
      <c r="AI26" s="133" t="str">
        <f t="shared" si="50"/>
        <v/>
      </c>
      <c r="AJ26" s="134" t="str">
        <f t="shared" si="51"/>
        <v/>
      </c>
      <c r="AK26" s="134" t="str">
        <f t="shared" si="52"/>
        <v/>
      </c>
      <c r="AL26" s="62"/>
      <c r="AM26" s="133" t="str">
        <f t="shared" si="53"/>
        <v/>
      </c>
      <c r="AN26" s="134" t="str">
        <f t="shared" si="54"/>
        <v/>
      </c>
      <c r="AO26" s="134" t="str">
        <f t="shared" si="55"/>
        <v/>
      </c>
      <c r="AP26" s="135">
        <f t="shared" si="56"/>
        <v>0</v>
      </c>
      <c r="AQ26" s="137" t="str">
        <f t="shared" si="57"/>
        <v/>
      </c>
      <c r="AR26" s="137"/>
      <c r="AV26" s="50"/>
      <c r="AW26" s="51"/>
      <c r="AX26" s="52"/>
      <c r="AY26" s="52"/>
      <c r="AZ26" s="51"/>
      <c r="BA26" s="52"/>
      <c r="BB26" s="52"/>
      <c r="BC26" s="51"/>
      <c r="BD26" s="52"/>
      <c r="BE26" s="52"/>
      <c r="BF26" s="51"/>
      <c r="BG26" s="52"/>
      <c r="BH26" s="52"/>
      <c r="BI26" s="51"/>
      <c r="BJ26" s="52"/>
      <c r="BK26" s="52"/>
      <c r="BL26" s="51"/>
      <c r="BM26" s="52"/>
      <c r="BN26" s="52"/>
      <c r="BO26" s="51"/>
      <c r="BP26" s="52"/>
      <c r="BQ26" s="52"/>
      <c r="BR26" s="51"/>
      <c r="BS26" s="52"/>
      <c r="BT26" s="52"/>
    </row>
    <row r="27" spans="1:72" ht="21">
      <c r="A27" s="38"/>
      <c r="B27" s="58" ph="1"/>
      <c r="C27" s="39"/>
      <c r="D27" s="4"/>
      <c r="E27" s="133" t="str">
        <f t="shared" si="29"/>
        <v/>
      </c>
      <c r="F27" s="4"/>
      <c r="G27" s="133" t="str">
        <f t="shared" si="30"/>
        <v/>
      </c>
      <c r="H27" s="4"/>
      <c r="I27" s="133" t="str">
        <f t="shared" si="31"/>
        <v/>
      </c>
      <c r="J27" s="4"/>
      <c r="K27" s="133" t="str">
        <f t="shared" si="32"/>
        <v/>
      </c>
      <c r="L27" s="134" t="str">
        <f t="shared" si="33"/>
        <v/>
      </c>
      <c r="M27" s="134" t="str">
        <f t="shared" si="34"/>
        <v/>
      </c>
      <c r="N27" s="62"/>
      <c r="O27" s="133" t="str">
        <f t="shared" si="35"/>
        <v/>
      </c>
      <c r="P27" s="134" t="str">
        <f t="shared" si="36"/>
        <v/>
      </c>
      <c r="Q27" s="134" t="str">
        <f t="shared" si="37"/>
        <v/>
      </c>
      <c r="R27" s="62"/>
      <c r="S27" s="133" t="str">
        <f t="shared" si="38"/>
        <v/>
      </c>
      <c r="T27" s="134" t="str">
        <f t="shared" si="39"/>
        <v/>
      </c>
      <c r="U27" s="134" t="str">
        <f t="shared" si="40"/>
        <v/>
      </c>
      <c r="V27" s="62"/>
      <c r="W27" s="133" t="str">
        <f t="shared" si="41"/>
        <v/>
      </c>
      <c r="X27" s="134" t="str">
        <f t="shared" si="42"/>
        <v/>
      </c>
      <c r="Y27" s="134" t="str">
        <f t="shared" si="43"/>
        <v/>
      </c>
      <c r="Z27" s="62"/>
      <c r="AA27" s="133" t="str">
        <f t="shared" si="44"/>
        <v/>
      </c>
      <c r="AB27" s="134" t="str">
        <f t="shared" si="45"/>
        <v/>
      </c>
      <c r="AC27" s="134" t="str">
        <f t="shared" si="46"/>
        <v/>
      </c>
      <c r="AD27" s="62"/>
      <c r="AE27" s="133" t="str">
        <f t="shared" si="47"/>
        <v/>
      </c>
      <c r="AF27" s="134" t="str">
        <f t="shared" si="48"/>
        <v/>
      </c>
      <c r="AG27" s="134" t="str">
        <f t="shared" si="49"/>
        <v/>
      </c>
      <c r="AH27" s="62"/>
      <c r="AI27" s="133" t="str">
        <f t="shared" si="50"/>
        <v/>
      </c>
      <c r="AJ27" s="134" t="str">
        <f t="shared" si="51"/>
        <v/>
      </c>
      <c r="AK27" s="134" t="str">
        <f t="shared" si="52"/>
        <v/>
      </c>
      <c r="AL27" s="62"/>
      <c r="AM27" s="133" t="str">
        <f t="shared" si="53"/>
        <v/>
      </c>
      <c r="AN27" s="134" t="str">
        <f t="shared" si="54"/>
        <v/>
      </c>
      <c r="AO27" s="134" t="str">
        <f t="shared" si="55"/>
        <v/>
      </c>
      <c r="AP27" s="135">
        <f t="shared" si="56"/>
        <v>0</v>
      </c>
      <c r="AQ27" s="137" t="str">
        <f t="shared" si="57"/>
        <v/>
      </c>
      <c r="AR27" s="137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59" ph="1"/>
      <c r="C28" s="39"/>
      <c r="D28" s="4"/>
      <c r="E28" s="133" t="str">
        <f t="shared" si="29"/>
        <v/>
      </c>
      <c r="F28" s="4"/>
      <c r="G28" s="133" t="str">
        <f t="shared" si="30"/>
        <v/>
      </c>
      <c r="H28" s="4"/>
      <c r="I28" s="133" t="str">
        <f t="shared" si="31"/>
        <v/>
      </c>
      <c r="J28" s="4"/>
      <c r="K28" s="133" t="str">
        <f t="shared" si="32"/>
        <v/>
      </c>
      <c r="L28" s="134" t="str">
        <f t="shared" si="33"/>
        <v/>
      </c>
      <c r="M28" s="134" t="str">
        <f t="shared" si="34"/>
        <v/>
      </c>
      <c r="N28" s="62"/>
      <c r="O28" s="133" t="str">
        <f t="shared" si="35"/>
        <v/>
      </c>
      <c r="P28" s="134" t="str">
        <f t="shared" si="36"/>
        <v/>
      </c>
      <c r="Q28" s="134" t="str">
        <f t="shared" si="37"/>
        <v/>
      </c>
      <c r="R28" s="62"/>
      <c r="S28" s="133" t="str">
        <f t="shared" si="38"/>
        <v/>
      </c>
      <c r="T28" s="134" t="str">
        <f t="shared" si="39"/>
        <v/>
      </c>
      <c r="U28" s="134" t="str">
        <f t="shared" si="40"/>
        <v/>
      </c>
      <c r="V28" s="62"/>
      <c r="W28" s="133" t="str">
        <f t="shared" si="41"/>
        <v/>
      </c>
      <c r="X28" s="134" t="str">
        <f t="shared" si="42"/>
        <v/>
      </c>
      <c r="Y28" s="134" t="str">
        <f t="shared" si="43"/>
        <v/>
      </c>
      <c r="Z28" s="62"/>
      <c r="AA28" s="133" t="str">
        <f t="shared" si="44"/>
        <v/>
      </c>
      <c r="AB28" s="134" t="str">
        <f t="shared" si="45"/>
        <v/>
      </c>
      <c r="AC28" s="134" t="str">
        <f t="shared" si="46"/>
        <v/>
      </c>
      <c r="AD28" s="62"/>
      <c r="AE28" s="133" t="str">
        <f t="shared" si="47"/>
        <v/>
      </c>
      <c r="AF28" s="134" t="str">
        <f t="shared" si="48"/>
        <v/>
      </c>
      <c r="AG28" s="134" t="str">
        <f t="shared" si="49"/>
        <v/>
      </c>
      <c r="AH28" s="62"/>
      <c r="AI28" s="133" t="str">
        <f t="shared" si="50"/>
        <v/>
      </c>
      <c r="AJ28" s="134" t="str">
        <f t="shared" si="51"/>
        <v/>
      </c>
      <c r="AK28" s="134" t="str">
        <f t="shared" si="52"/>
        <v/>
      </c>
      <c r="AL28" s="62"/>
      <c r="AM28" s="133" t="str">
        <f t="shared" si="53"/>
        <v/>
      </c>
      <c r="AN28" s="134" t="str">
        <f t="shared" si="54"/>
        <v/>
      </c>
      <c r="AO28" s="134" t="str">
        <f t="shared" si="55"/>
        <v/>
      </c>
      <c r="AP28" s="135">
        <f t="shared" si="56"/>
        <v>0</v>
      </c>
      <c r="AQ28" s="137" t="str">
        <f t="shared" si="57"/>
        <v/>
      </c>
      <c r="AR28" s="137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0" ph="1"/>
      <c r="C29" s="39"/>
      <c r="D29" s="4"/>
      <c r="E29" s="133" t="str">
        <f t="shared" si="29"/>
        <v/>
      </c>
      <c r="F29" s="4"/>
      <c r="G29" s="133" t="str">
        <f t="shared" si="30"/>
        <v/>
      </c>
      <c r="H29" s="4"/>
      <c r="I29" s="133" t="str">
        <f t="shared" si="31"/>
        <v/>
      </c>
      <c r="J29" s="4"/>
      <c r="K29" s="133" t="str">
        <f t="shared" si="32"/>
        <v/>
      </c>
      <c r="L29" s="134" t="str">
        <f t="shared" si="33"/>
        <v/>
      </c>
      <c r="M29" s="134" t="str">
        <f t="shared" si="34"/>
        <v/>
      </c>
      <c r="N29" s="62"/>
      <c r="O29" s="133" t="str">
        <f t="shared" si="35"/>
        <v/>
      </c>
      <c r="P29" s="134" t="str">
        <f t="shared" si="36"/>
        <v/>
      </c>
      <c r="Q29" s="134" t="str">
        <f t="shared" si="37"/>
        <v/>
      </c>
      <c r="R29" s="62"/>
      <c r="S29" s="133" t="str">
        <f t="shared" si="38"/>
        <v/>
      </c>
      <c r="T29" s="134" t="str">
        <f t="shared" si="39"/>
        <v/>
      </c>
      <c r="U29" s="134" t="str">
        <f t="shared" si="40"/>
        <v/>
      </c>
      <c r="V29" s="62"/>
      <c r="W29" s="133" t="str">
        <f t="shared" si="41"/>
        <v/>
      </c>
      <c r="X29" s="134" t="str">
        <f t="shared" si="42"/>
        <v/>
      </c>
      <c r="Y29" s="134" t="str">
        <f t="shared" si="43"/>
        <v/>
      </c>
      <c r="Z29" s="62"/>
      <c r="AA29" s="133" t="str">
        <f t="shared" si="44"/>
        <v/>
      </c>
      <c r="AB29" s="134" t="str">
        <f t="shared" si="45"/>
        <v/>
      </c>
      <c r="AC29" s="134" t="str">
        <f t="shared" si="46"/>
        <v/>
      </c>
      <c r="AD29" s="62"/>
      <c r="AE29" s="133" t="str">
        <f t="shared" si="47"/>
        <v/>
      </c>
      <c r="AF29" s="134" t="str">
        <f t="shared" si="48"/>
        <v/>
      </c>
      <c r="AG29" s="134" t="str">
        <f t="shared" si="49"/>
        <v/>
      </c>
      <c r="AH29" s="62"/>
      <c r="AI29" s="133" t="str">
        <f t="shared" si="50"/>
        <v/>
      </c>
      <c r="AJ29" s="134" t="str">
        <f t="shared" si="51"/>
        <v/>
      </c>
      <c r="AK29" s="134" t="str">
        <f t="shared" si="52"/>
        <v/>
      </c>
      <c r="AL29" s="62"/>
      <c r="AM29" s="133" t="str">
        <f t="shared" si="53"/>
        <v/>
      </c>
      <c r="AN29" s="134" t="str">
        <f t="shared" si="54"/>
        <v/>
      </c>
      <c r="AO29" s="134" t="str">
        <f t="shared" si="55"/>
        <v/>
      </c>
      <c r="AP29" s="135">
        <f t="shared" si="56"/>
        <v>0</v>
      </c>
      <c r="AQ29" s="137" t="str">
        <f t="shared" si="57"/>
        <v/>
      </c>
      <c r="AR29" s="137"/>
      <c r="AV29" s="40" t="s">
        <v>151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59" ph="1"/>
      <c r="C30" s="39"/>
      <c r="D30" s="4"/>
      <c r="E30" s="133" t="str">
        <f t="shared" si="29"/>
        <v/>
      </c>
      <c r="F30" s="4"/>
      <c r="G30" s="133" t="str">
        <f t="shared" si="30"/>
        <v/>
      </c>
      <c r="H30" s="4"/>
      <c r="I30" s="133" t="str">
        <f t="shared" si="31"/>
        <v/>
      </c>
      <c r="J30" s="4"/>
      <c r="K30" s="133" t="str">
        <f t="shared" si="32"/>
        <v/>
      </c>
      <c r="L30" s="134" t="str">
        <f t="shared" si="33"/>
        <v/>
      </c>
      <c r="M30" s="134" t="str">
        <f t="shared" si="34"/>
        <v/>
      </c>
      <c r="N30" s="62"/>
      <c r="O30" s="133" t="str">
        <f t="shared" si="35"/>
        <v/>
      </c>
      <c r="P30" s="134" t="str">
        <f t="shared" si="36"/>
        <v/>
      </c>
      <c r="Q30" s="134" t="str">
        <f t="shared" si="37"/>
        <v/>
      </c>
      <c r="R30" s="62"/>
      <c r="S30" s="133" t="str">
        <f t="shared" si="38"/>
        <v/>
      </c>
      <c r="T30" s="134" t="str">
        <f t="shared" si="39"/>
        <v/>
      </c>
      <c r="U30" s="134" t="str">
        <f t="shared" si="40"/>
        <v/>
      </c>
      <c r="V30" s="62"/>
      <c r="W30" s="133" t="str">
        <f t="shared" si="41"/>
        <v/>
      </c>
      <c r="X30" s="134" t="str">
        <f t="shared" si="42"/>
        <v/>
      </c>
      <c r="Y30" s="134" t="str">
        <f t="shared" si="43"/>
        <v/>
      </c>
      <c r="Z30" s="62"/>
      <c r="AA30" s="133" t="str">
        <f t="shared" si="44"/>
        <v/>
      </c>
      <c r="AB30" s="134" t="str">
        <f t="shared" si="45"/>
        <v/>
      </c>
      <c r="AC30" s="134" t="str">
        <f t="shared" si="46"/>
        <v/>
      </c>
      <c r="AD30" s="62"/>
      <c r="AE30" s="133" t="str">
        <f t="shared" si="47"/>
        <v/>
      </c>
      <c r="AF30" s="134" t="str">
        <f t="shared" si="48"/>
        <v/>
      </c>
      <c r="AG30" s="134" t="str">
        <f t="shared" si="49"/>
        <v/>
      </c>
      <c r="AH30" s="62"/>
      <c r="AI30" s="133" t="str">
        <f t="shared" si="50"/>
        <v/>
      </c>
      <c r="AJ30" s="134" t="str">
        <f t="shared" si="51"/>
        <v/>
      </c>
      <c r="AK30" s="134" t="str">
        <f t="shared" si="52"/>
        <v/>
      </c>
      <c r="AL30" s="62"/>
      <c r="AM30" s="133" t="str">
        <f t="shared" si="53"/>
        <v/>
      </c>
      <c r="AN30" s="134" t="str">
        <f t="shared" si="54"/>
        <v/>
      </c>
      <c r="AO30" s="134" t="str">
        <f t="shared" si="55"/>
        <v/>
      </c>
      <c r="AP30" s="135">
        <f t="shared" si="56"/>
        <v>0</v>
      </c>
      <c r="AQ30" s="137" t="str">
        <f t="shared" si="57"/>
        <v/>
      </c>
      <c r="AR30" s="137"/>
      <c r="AV30" s="16" t="s">
        <v>152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58" ph="1"/>
      <c r="C31" s="39"/>
      <c r="D31" s="4"/>
      <c r="E31" s="133" t="str">
        <f t="shared" si="29"/>
        <v/>
      </c>
      <c r="F31" s="4"/>
      <c r="G31" s="133" t="str">
        <f t="shared" si="30"/>
        <v/>
      </c>
      <c r="H31" s="4"/>
      <c r="I31" s="133" t="str">
        <f t="shared" si="31"/>
        <v/>
      </c>
      <c r="J31" s="4"/>
      <c r="K31" s="133" t="str">
        <f t="shared" si="32"/>
        <v/>
      </c>
      <c r="L31" s="134" t="str">
        <f t="shared" si="33"/>
        <v/>
      </c>
      <c r="M31" s="134" t="str">
        <f t="shared" si="34"/>
        <v/>
      </c>
      <c r="N31" s="62"/>
      <c r="O31" s="133" t="str">
        <f t="shared" si="35"/>
        <v/>
      </c>
      <c r="P31" s="134" t="str">
        <f t="shared" si="36"/>
        <v/>
      </c>
      <c r="Q31" s="134" t="str">
        <f t="shared" si="37"/>
        <v/>
      </c>
      <c r="R31" s="62"/>
      <c r="S31" s="133" t="str">
        <f t="shared" si="38"/>
        <v/>
      </c>
      <c r="T31" s="134" t="str">
        <f t="shared" si="39"/>
        <v/>
      </c>
      <c r="U31" s="134" t="str">
        <f t="shared" si="40"/>
        <v/>
      </c>
      <c r="V31" s="62"/>
      <c r="W31" s="133" t="str">
        <f t="shared" si="41"/>
        <v/>
      </c>
      <c r="X31" s="134" t="str">
        <f t="shared" si="42"/>
        <v/>
      </c>
      <c r="Y31" s="134" t="str">
        <f t="shared" si="43"/>
        <v/>
      </c>
      <c r="Z31" s="62"/>
      <c r="AA31" s="133" t="str">
        <f t="shared" si="44"/>
        <v/>
      </c>
      <c r="AB31" s="134" t="str">
        <f t="shared" si="45"/>
        <v/>
      </c>
      <c r="AC31" s="134" t="str">
        <f t="shared" si="46"/>
        <v/>
      </c>
      <c r="AD31" s="62"/>
      <c r="AE31" s="133" t="str">
        <f t="shared" si="47"/>
        <v/>
      </c>
      <c r="AF31" s="134" t="str">
        <f t="shared" si="48"/>
        <v/>
      </c>
      <c r="AG31" s="134" t="str">
        <f t="shared" si="49"/>
        <v/>
      </c>
      <c r="AH31" s="62"/>
      <c r="AI31" s="133" t="str">
        <f t="shared" si="50"/>
        <v/>
      </c>
      <c r="AJ31" s="134" t="str">
        <f t="shared" si="51"/>
        <v/>
      </c>
      <c r="AK31" s="134" t="str">
        <f t="shared" si="52"/>
        <v/>
      </c>
      <c r="AL31" s="62"/>
      <c r="AM31" s="133" t="str">
        <f t="shared" si="53"/>
        <v/>
      </c>
      <c r="AN31" s="134" t="str">
        <f t="shared" si="54"/>
        <v/>
      </c>
      <c r="AO31" s="134" t="str">
        <f t="shared" si="55"/>
        <v/>
      </c>
      <c r="AP31" s="135">
        <f t="shared" si="56"/>
        <v>0</v>
      </c>
      <c r="AQ31" s="137" t="str">
        <f t="shared" si="57"/>
        <v/>
      </c>
      <c r="AR31" s="137"/>
      <c r="AV31" s="263" t="s">
        <v>34</v>
      </c>
      <c r="AW31" s="265" t="s">
        <v>46</v>
      </c>
      <c r="AX31" s="260"/>
      <c r="AY31" s="262"/>
      <c r="AZ31" s="259" t="s">
        <v>47</v>
      </c>
      <c r="BA31" s="260"/>
      <c r="BB31" s="261"/>
      <c r="BC31" s="259" t="s">
        <v>48</v>
      </c>
      <c r="BD31" s="260"/>
      <c r="BE31" s="262"/>
      <c r="BF31" s="259" t="s">
        <v>49</v>
      </c>
      <c r="BG31" s="260"/>
      <c r="BH31" s="261"/>
      <c r="BI31" s="256" t="s">
        <v>50</v>
      </c>
      <c r="BJ31" s="257"/>
      <c r="BK31" s="258"/>
      <c r="BL31" s="259" t="s">
        <v>51</v>
      </c>
      <c r="BM31" s="260"/>
      <c r="BN31" s="261"/>
      <c r="BO31" s="259" t="s">
        <v>52</v>
      </c>
      <c r="BP31" s="260"/>
      <c r="BQ31" s="262"/>
      <c r="BR31" s="259" t="s">
        <v>53</v>
      </c>
      <c r="BS31" s="260"/>
      <c r="BT31" s="261"/>
    </row>
    <row r="32" spans="1:72" ht="21.75" thickBot="1">
      <c r="A32" s="38"/>
      <c r="B32" s="60" ph="1"/>
      <c r="C32" s="39"/>
      <c r="D32" s="4"/>
      <c r="E32" s="133" t="str">
        <f t="shared" si="29"/>
        <v/>
      </c>
      <c r="F32" s="4"/>
      <c r="G32" s="133" t="str">
        <f t="shared" si="30"/>
        <v/>
      </c>
      <c r="H32" s="4"/>
      <c r="I32" s="133" t="str">
        <f t="shared" si="31"/>
        <v/>
      </c>
      <c r="J32" s="4"/>
      <c r="K32" s="133" t="str">
        <f t="shared" si="32"/>
        <v/>
      </c>
      <c r="L32" s="134" t="str">
        <f t="shared" si="33"/>
        <v/>
      </c>
      <c r="M32" s="134" t="str">
        <f t="shared" si="34"/>
        <v/>
      </c>
      <c r="N32" s="62"/>
      <c r="O32" s="133" t="str">
        <f t="shared" si="35"/>
        <v/>
      </c>
      <c r="P32" s="134" t="str">
        <f t="shared" si="36"/>
        <v/>
      </c>
      <c r="Q32" s="134" t="str">
        <f t="shared" si="37"/>
        <v/>
      </c>
      <c r="R32" s="62"/>
      <c r="S32" s="133" t="str">
        <f t="shared" si="38"/>
        <v/>
      </c>
      <c r="T32" s="134" t="str">
        <f t="shared" si="39"/>
        <v/>
      </c>
      <c r="U32" s="134" t="str">
        <f t="shared" si="40"/>
        <v/>
      </c>
      <c r="V32" s="62"/>
      <c r="W32" s="133" t="str">
        <f t="shared" si="41"/>
        <v/>
      </c>
      <c r="X32" s="134" t="str">
        <f t="shared" si="42"/>
        <v/>
      </c>
      <c r="Y32" s="134" t="str">
        <f t="shared" si="43"/>
        <v/>
      </c>
      <c r="Z32" s="62"/>
      <c r="AA32" s="133" t="str">
        <f t="shared" si="44"/>
        <v/>
      </c>
      <c r="AB32" s="134" t="str">
        <f t="shared" si="45"/>
        <v/>
      </c>
      <c r="AC32" s="134" t="str">
        <f t="shared" si="46"/>
        <v/>
      </c>
      <c r="AD32" s="62"/>
      <c r="AE32" s="133" t="str">
        <f t="shared" si="47"/>
        <v/>
      </c>
      <c r="AF32" s="134" t="str">
        <f t="shared" si="48"/>
        <v/>
      </c>
      <c r="AG32" s="134" t="str">
        <f t="shared" si="49"/>
        <v/>
      </c>
      <c r="AH32" s="62"/>
      <c r="AI32" s="133" t="str">
        <f t="shared" si="50"/>
        <v/>
      </c>
      <c r="AJ32" s="134" t="str">
        <f t="shared" si="51"/>
        <v/>
      </c>
      <c r="AK32" s="134" t="str">
        <f t="shared" si="52"/>
        <v/>
      </c>
      <c r="AL32" s="62"/>
      <c r="AM32" s="133" t="str">
        <f t="shared" si="53"/>
        <v/>
      </c>
      <c r="AN32" s="134" t="str">
        <f t="shared" si="54"/>
        <v/>
      </c>
      <c r="AO32" s="134" t="str">
        <f t="shared" si="55"/>
        <v/>
      </c>
      <c r="AP32" s="135">
        <f t="shared" si="56"/>
        <v>0</v>
      </c>
      <c r="AQ32" s="137" t="str">
        <f t="shared" si="57"/>
        <v/>
      </c>
      <c r="AR32" s="137"/>
      <c r="AV32" s="264"/>
      <c r="AW32" s="119" t="s">
        <v>10</v>
      </c>
      <c r="AX32" s="120" t="s">
        <v>54</v>
      </c>
      <c r="AY32" s="121" t="s">
        <v>20</v>
      </c>
      <c r="AZ32" s="122" t="s">
        <v>10</v>
      </c>
      <c r="BA32" s="120" t="s">
        <v>54</v>
      </c>
      <c r="BB32" s="123" t="s">
        <v>20</v>
      </c>
      <c r="BC32" s="122" t="s">
        <v>10</v>
      </c>
      <c r="BD32" s="120" t="s">
        <v>54</v>
      </c>
      <c r="BE32" s="121" t="s">
        <v>20</v>
      </c>
      <c r="BF32" s="122" t="s">
        <v>10</v>
      </c>
      <c r="BG32" s="120" t="s">
        <v>54</v>
      </c>
      <c r="BH32" s="123" t="s">
        <v>20</v>
      </c>
      <c r="BI32" s="122" t="s">
        <v>10</v>
      </c>
      <c r="BJ32" s="120" t="s">
        <v>54</v>
      </c>
      <c r="BK32" s="121" t="s">
        <v>20</v>
      </c>
      <c r="BL32" s="122" t="s">
        <v>10</v>
      </c>
      <c r="BM32" s="120" t="s">
        <v>54</v>
      </c>
      <c r="BN32" s="123" t="s">
        <v>20</v>
      </c>
      <c r="BO32" s="122" t="s">
        <v>10</v>
      </c>
      <c r="BP32" s="120" t="s">
        <v>54</v>
      </c>
      <c r="BQ32" s="121" t="s">
        <v>20</v>
      </c>
      <c r="BR32" s="122" t="s">
        <v>10</v>
      </c>
      <c r="BS32" s="120" t="s">
        <v>54</v>
      </c>
      <c r="BT32" s="123" t="s">
        <v>20</v>
      </c>
    </row>
    <row r="33" spans="1:72" ht="21">
      <c r="A33" s="38"/>
      <c r="B33" s="60" ph="1"/>
      <c r="C33" s="39"/>
      <c r="D33" s="4"/>
      <c r="E33" s="133" t="str">
        <f t="shared" si="29"/>
        <v/>
      </c>
      <c r="F33" s="4"/>
      <c r="G33" s="133" t="str">
        <f t="shared" si="30"/>
        <v/>
      </c>
      <c r="H33" s="4"/>
      <c r="I33" s="133" t="str">
        <f t="shared" si="31"/>
        <v/>
      </c>
      <c r="J33" s="4"/>
      <c r="K33" s="133" t="str">
        <f t="shared" si="32"/>
        <v/>
      </c>
      <c r="L33" s="134" t="str">
        <f t="shared" si="33"/>
        <v/>
      </c>
      <c r="M33" s="134" t="str">
        <f t="shared" si="34"/>
        <v/>
      </c>
      <c r="N33" s="62"/>
      <c r="O33" s="133" t="str">
        <f t="shared" si="35"/>
        <v/>
      </c>
      <c r="P33" s="134" t="str">
        <f t="shared" si="36"/>
        <v/>
      </c>
      <c r="Q33" s="134" t="str">
        <f t="shared" si="37"/>
        <v/>
      </c>
      <c r="R33" s="62"/>
      <c r="S33" s="133" t="str">
        <f t="shared" si="38"/>
        <v/>
      </c>
      <c r="T33" s="134" t="str">
        <f t="shared" si="39"/>
        <v/>
      </c>
      <c r="U33" s="134" t="str">
        <f t="shared" si="40"/>
        <v/>
      </c>
      <c r="V33" s="62"/>
      <c r="W33" s="133" t="str">
        <f t="shared" si="41"/>
        <v/>
      </c>
      <c r="X33" s="134" t="str">
        <f t="shared" si="42"/>
        <v/>
      </c>
      <c r="Y33" s="134" t="str">
        <f t="shared" si="43"/>
        <v/>
      </c>
      <c r="Z33" s="62"/>
      <c r="AA33" s="133" t="str">
        <f t="shared" si="44"/>
        <v/>
      </c>
      <c r="AB33" s="134" t="str">
        <f t="shared" si="45"/>
        <v/>
      </c>
      <c r="AC33" s="134" t="str">
        <f t="shared" si="46"/>
        <v/>
      </c>
      <c r="AD33" s="62"/>
      <c r="AE33" s="133" t="str">
        <f t="shared" si="47"/>
        <v/>
      </c>
      <c r="AF33" s="134" t="str">
        <f t="shared" si="48"/>
        <v/>
      </c>
      <c r="AG33" s="134" t="str">
        <f t="shared" si="49"/>
        <v/>
      </c>
      <c r="AH33" s="62"/>
      <c r="AI33" s="133" t="str">
        <f t="shared" si="50"/>
        <v/>
      </c>
      <c r="AJ33" s="134" t="str">
        <f t="shared" si="51"/>
        <v/>
      </c>
      <c r="AK33" s="134" t="str">
        <f t="shared" si="52"/>
        <v/>
      </c>
      <c r="AL33" s="62"/>
      <c r="AM33" s="133" t="str">
        <f t="shared" si="53"/>
        <v/>
      </c>
      <c r="AN33" s="134" t="str">
        <f t="shared" si="54"/>
        <v/>
      </c>
      <c r="AO33" s="134" t="str">
        <f t="shared" si="55"/>
        <v/>
      </c>
      <c r="AP33" s="135">
        <f t="shared" si="56"/>
        <v>0</v>
      </c>
      <c r="AQ33" s="137" t="str">
        <f t="shared" si="57"/>
        <v/>
      </c>
      <c r="AR33" s="137"/>
      <c r="AV33" s="45" t="s">
        <v>97</v>
      </c>
      <c r="AW33" s="175">
        <v>7711</v>
      </c>
      <c r="AX33" s="176">
        <v>9.0142653352354003</v>
      </c>
      <c r="AY33" s="177">
        <v>2.2481129372466002</v>
      </c>
      <c r="AZ33" s="178">
        <v>7579</v>
      </c>
      <c r="BA33" s="176">
        <v>11.724106082597</v>
      </c>
      <c r="BB33" s="177">
        <v>5.1983373539565996</v>
      </c>
      <c r="BC33" s="179">
        <v>7725</v>
      </c>
      <c r="BD33" s="176">
        <v>26.852815533981001</v>
      </c>
      <c r="BE33" s="177">
        <v>7.3092137258587</v>
      </c>
      <c r="BF33" s="180">
        <v>7702</v>
      </c>
      <c r="BG33" s="181">
        <v>26.431706050376999</v>
      </c>
      <c r="BH33" s="182">
        <v>5.3172019878821004</v>
      </c>
      <c r="BI33" s="183">
        <v>7629</v>
      </c>
      <c r="BJ33" s="181">
        <v>17.475160571503</v>
      </c>
      <c r="BK33" s="182">
        <v>9.6786363686751002</v>
      </c>
      <c r="BL33" s="180">
        <v>7552</v>
      </c>
      <c r="BM33" s="181">
        <v>11.891488347457701</v>
      </c>
      <c r="BN33" s="182">
        <v>1.6519526925572501</v>
      </c>
      <c r="BO33" s="180">
        <v>7711</v>
      </c>
      <c r="BP33" s="181">
        <v>110.39968875632</v>
      </c>
      <c r="BQ33" s="182">
        <v>19.349781095337999</v>
      </c>
      <c r="BR33" s="183">
        <v>7712</v>
      </c>
      <c r="BS33" s="181">
        <v>8.2357365145228005</v>
      </c>
      <c r="BT33" s="182">
        <v>3.5761612009033001</v>
      </c>
    </row>
    <row r="34" spans="1:72" ht="21.75" thickBot="1">
      <c r="A34" s="38"/>
      <c r="B34" s="58" ph="1"/>
      <c r="C34" s="39"/>
      <c r="D34" s="4"/>
      <c r="E34" s="133" t="str">
        <f t="shared" si="29"/>
        <v/>
      </c>
      <c r="F34" s="4"/>
      <c r="G34" s="133" t="str">
        <f t="shared" si="30"/>
        <v/>
      </c>
      <c r="H34" s="4"/>
      <c r="I34" s="133" t="str">
        <f t="shared" si="31"/>
        <v/>
      </c>
      <c r="J34" s="4"/>
      <c r="K34" s="133" t="str">
        <f t="shared" si="32"/>
        <v/>
      </c>
      <c r="L34" s="134" t="str">
        <f t="shared" si="33"/>
        <v/>
      </c>
      <c r="M34" s="134" t="str">
        <f t="shared" si="34"/>
        <v/>
      </c>
      <c r="N34" s="62"/>
      <c r="O34" s="133" t="str">
        <f t="shared" si="35"/>
        <v/>
      </c>
      <c r="P34" s="134" t="str">
        <f t="shared" si="36"/>
        <v/>
      </c>
      <c r="Q34" s="134" t="str">
        <f t="shared" si="37"/>
        <v/>
      </c>
      <c r="R34" s="62"/>
      <c r="S34" s="133" t="str">
        <f t="shared" si="38"/>
        <v/>
      </c>
      <c r="T34" s="134" t="str">
        <f t="shared" si="39"/>
        <v/>
      </c>
      <c r="U34" s="134" t="str">
        <f t="shared" si="40"/>
        <v/>
      </c>
      <c r="V34" s="62"/>
      <c r="W34" s="133" t="str">
        <f t="shared" si="41"/>
        <v/>
      </c>
      <c r="X34" s="134" t="str">
        <f t="shared" si="42"/>
        <v/>
      </c>
      <c r="Y34" s="134" t="str">
        <f t="shared" si="43"/>
        <v/>
      </c>
      <c r="Z34" s="62"/>
      <c r="AA34" s="133" t="str">
        <f t="shared" si="44"/>
        <v/>
      </c>
      <c r="AB34" s="134" t="str">
        <f t="shared" si="45"/>
        <v/>
      </c>
      <c r="AC34" s="134" t="str">
        <f t="shared" si="46"/>
        <v/>
      </c>
      <c r="AD34" s="62"/>
      <c r="AE34" s="133" t="str">
        <f t="shared" si="47"/>
        <v/>
      </c>
      <c r="AF34" s="134" t="str">
        <f t="shared" si="48"/>
        <v/>
      </c>
      <c r="AG34" s="134" t="str">
        <f t="shared" si="49"/>
        <v/>
      </c>
      <c r="AH34" s="62"/>
      <c r="AI34" s="133" t="str">
        <f t="shared" si="50"/>
        <v/>
      </c>
      <c r="AJ34" s="134" t="str">
        <f t="shared" si="51"/>
        <v/>
      </c>
      <c r="AK34" s="134" t="str">
        <f t="shared" si="52"/>
        <v/>
      </c>
      <c r="AL34" s="62"/>
      <c r="AM34" s="133" t="str">
        <f t="shared" si="53"/>
        <v/>
      </c>
      <c r="AN34" s="134" t="str">
        <f t="shared" si="54"/>
        <v/>
      </c>
      <c r="AO34" s="134" t="str">
        <f t="shared" si="55"/>
        <v/>
      </c>
      <c r="AP34" s="135">
        <f t="shared" si="56"/>
        <v>0</v>
      </c>
      <c r="AQ34" s="137" t="str">
        <f t="shared" si="57"/>
        <v/>
      </c>
      <c r="AR34" s="137"/>
      <c r="AV34" s="46" t="s">
        <v>60</v>
      </c>
      <c r="AW34" s="184">
        <v>7550</v>
      </c>
      <c r="AX34" s="185">
        <v>8.5202649006622995</v>
      </c>
      <c r="AY34" s="186">
        <v>2.0779102206091</v>
      </c>
      <c r="AZ34" s="187">
        <v>7528</v>
      </c>
      <c r="BA34" s="185">
        <v>10.908873538789001</v>
      </c>
      <c r="BB34" s="186">
        <v>4.9669491840136004</v>
      </c>
      <c r="BC34" s="188">
        <v>7573</v>
      </c>
      <c r="BD34" s="185">
        <v>28.923940314273999</v>
      </c>
      <c r="BE34" s="186">
        <v>7.4102500150396997</v>
      </c>
      <c r="BF34" s="189">
        <v>7569</v>
      </c>
      <c r="BG34" s="190">
        <v>25.317611309288001</v>
      </c>
      <c r="BH34" s="191">
        <v>4.7046553573291998</v>
      </c>
      <c r="BI34" s="192">
        <v>7491</v>
      </c>
      <c r="BJ34" s="190">
        <v>14.616473101055</v>
      </c>
      <c r="BK34" s="191">
        <v>6.9128576167759004</v>
      </c>
      <c r="BL34" s="189">
        <v>7438</v>
      </c>
      <c r="BM34" s="190">
        <v>12.2022936273192</v>
      </c>
      <c r="BN34" s="191">
        <v>1.4700497216222399</v>
      </c>
      <c r="BO34" s="189">
        <v>7565</v>
      </c>
      <c r="BP34" s="190">
        <v>102.49134170521999</v>
      </c>
      <c r="BQ34" s="191">
        <v>17.259423972874</v>
      </c>
      <c r="BR34" s="192">
        <v>7564</v>
      </c>
      <c r="BS34" s="190">
        <v>5.5137493389741001</v>
      </c>
      <c r="BT34" s="191">
        <v>1.9823887464303001</v>
      </c>
    </row>
    <row r="35" spans="1:72" ht="21">
      <c r="A35" s="38"/>
      <c r="B35" s="60" ph="1"/>
      <c r="C35" s="39"/>
      <c r="D35" s="4"/>
      <c r="E35" s="133" t="str">
        <f t="shared" si="29"/>
        <v/>
      </c>
      <c r="F35" s="4"/>
      <c r="G35" s="133" t="str">
        <f t="shared" si="30"/>
        <v/>
      </c>
      <c r="H35" s="4"/>
      <c r="I35" s="133" t="str">
        <f t="shared" si="31"/>
        <v/>
      </c>
      <c r="J35" s="4"/>
      <c r="K35" s="133" t="str">
        <f t="shared" si="32"/>
        <v/>
      </c>
      <c r="L35" s="134" t="str">
        <f t="shared" si="33"/>
        <v/>
      </c>
      <c r="M35" s="134" t="str">
        <f t="shared" si="34"/>
        <v/>
      </c>
      <c r="N35" s="62"/>
      <c r="O35" s="133" t="str">
        <f t="shared" si="35"/>
        <v/>
      </c>
      <c r="P35" s="134" t="str">
        <f t="shared" si="36"/>
        <v/>
      </c>
      <c r="Q35" s="134" t="str">
        <f t="shared" si="37"/>
        <v/>
      </c>
      <c r="R35" s="62"/>
      <c r="S35" s="133" t="str">
        <f t="shared" si="38"/>
        <v/>
      </c>
      <c r="T35" s="134" t="str">
        <f t="shared" si="39"/>
        <v/>
      </c>
      <c r="U35" s="134" t="str">
        <f t="shared" si="40"/>
        <v/>
      </c>
      <c r="V35" s="62"/>
      <c r="W35" s="133" t="str">
        <f t="shared" si="41"/>
        <v/>
      </c>
      <c r="X35" s="134" t="str">
        <f t="shared" si="42"/>
        <v/>
      </c>
      <c r="Y35" s="134" t="str">
        <f t="shared" si="43"/>
        <v/>
      </c>
      <c r="Z35" s="62"/>
      <c r="AA35" s="133" t="str">
        <f t="shared" si="44"/>
        <v/>
      </c>
      <c r="AB35" s="134" t="str">
        <f t="shared" si="45"/>
        <v/>
      </c>
      <c r="AC35" s="134" t="str">
        <f t="shared" si="46"/>
        <v/>
      </c>
      <c r="AD35" s="62"/>
      <c r="AE35" s="133" t="str">
        <f t="shared" si="47"/>
        <v/>
      </c>
      <c r="AF35" s="134" t="str">
        <f t="shared" si="48"/>
        <v/>
      </c>
      <c r="AG35" s="134" t="str">
        <f t="shared" si="49"/>
        <v/>
      </c>
      <c r="AH35" s="62"/>
      <c r="AI35" s="133" t="str">
        <f t="shared" si="50"/>
        <v/>
      </c>
      <c r="AJ35" s="134" t="str">
        <f t="shared" si="51"/>
        <v/>
      </c>
      <c r="AK35" s="134" t="str">
        <f t="shared" si="52"/>
        <v/>
      </c>
      <c r="AL35" s="62"/>
      <c r="AM35" s="133" t="str">
        <f t="shared" si="53"/>
        <v/>
      </c>
      <c r="AN35" s="134" t="str">
        <f t="shared" si="54"/>
        <v/>
      </c>
      <c r="AO35" s="134" t="str">
        <f t="shared" si="55"/>
        <v/>
      </c>
      <c r="AP35" s="135">
        <f t="shared" si="56"/>
        <v>0</v>
      </c>
      <c r="AQ35" s="137" t="str">
        <f t="shared" si="57"/>
        <v/>
      </c>
      <c r="AR35" s="137"/>
      <c r="AV35" s="45" t="s">
        <v>55</v>
      </c>
      <c r="AW35" s="175">
        <v>8159</v>
      </c>
      <c r="AX35" s="176">
        <v>10.481799240102999</v>
      </c>
      <c r="AY35" s="177">
        <v>2.5137290880901002</v>
      </c>
      <c r="AZ35" s="178">
        <v>8112</v>
      </c>
      <c r="BA35" s="176">
        <v>13.969797830375001</v>
      </c>
      <c r="BB35" s="177">
        <v>5.5982454988437</v>
      </c>
      <c r="BC35" s="179">
        <v>8148</v>
      </c>
      <c r="BD35" s="176">
        <v>28.129847815415001</v>
      </c>
      <c r="BE35" s="177">
        <v>7.1130779808405</v>
      </c>
      <c r="BF35" s="180">
        <v>8124</v>
      </c>
      <c r="BG35" s="181">
        <v>30.555637616936998</v>
      </c>
      <c r="BH35" s="182">
        <v>6.3658792432464999</v>
      </c>
      <c r="BI35" s="183">
        <v>8095</v>
      </c>
      <c r="BJ35" s="181">
        <v>26.600988264361</v>
      </c>
      <c r="BK35" s="182">
        <v>13.441998473697</v>
      </c>
      <c r="BL35" s="180">
        <v>7989</v>
      </c>
      <c r="BM35" s="181">
        <v>10.945950682188</v>
      </c>
      <c r="BN35" s="182">
        <v>1.3879083624306301</v>
      </c>
      <c r="BO35" s="180">
        <v>8135</v>
      </c>
      <c r="BP35" s="181">
        <v>121.83638598648</v>
      </c>
      <c r="BQ35" s="182">
        <v>19.914524842399999</v>
      </c>
      <c r="BR35" s="183">
        <v>8121</v>
      </c>
      <c r="BS35" s="181">
        <v>11.595123753232</v>
      </c>
      <c r="BT35" s="182">
        <v>4.9811314779445004</v>
      </c>
    </row>
    <row r="36" spans="1:72" ht="21.75" thickBot="1">
      <c r="A36" s="38"/>
      <c r="B36" s="60" ph="1"/>
      <c r="C36" s="39"/>
      <c r="D36" s="4"/>
      <c r="E36" s="133" t="str">
        <f t="shared" si="29"/>
        <v/>
      </c>
      <c r="F36" s="4"/>
      <c r="G36" s="133" t="str">
        <f t="shared" si="30"/>
        <v/>
      </c>
      <c r="H36" s="4"/>
      <c r="I36" s="133" t="str">
        <f t="shared" si="31"/>
        <v/>
      </c>
      <c r="J36" s="4"/>
      <c r="K36" s="133" t="str">
        <f t="shared" si="32"/>
        <v/>
      </c>
      <c r="L36" s="134" t="str">
        <f t="shared" si="33"/>
        <v/>
      </c>
      <c r="M36" s="134" t="str">
        <f t="shared" si="34"/>
        <v/>
      </c>
      <c r="N36" s="62"/>
      <c r="O36" s="133" t="str">
        <f t="shared" si="35"/>
        <v/>
      </c>
      <c r="P36" s="134" t="str">
        <f t="shared" si="36"/>
        <v/>
      </c>
      <c r="Q36" s="134" t="str">
        <f t="shared" si="37"/>
        <v/>
      </c>
      <c r="R36" s="62"/>
      <c r="S36" s="133" t="str">
        <f t="shared" si="38"/>
        <v/>
      </c>
      <c r="T36" s="134" t="str">
        <f t="shared" si="39"/>
        <v/>
      </c>
      <c r="U36" s="134" t="str">
        <f t="shared" si="40"/>
        <v/>
      </c>
      <c r="V36" s="62"/>
      <c r="W36" s="133" t="str">
        <f t="shared" si="41"/>
        <v/>
      </c>
      <c r="X36" s="134" t="str">
        <f t="shared" si="42"/>
        <v/>
      </c>
      <c r="Y36" s="134" t="str">
        <f t="shared" si="43"/>
        <v/>
      </c>
      <c r="Z36" s="62"/>
      <c r="AA36" s="133" t="str">
        <f t="shared" si="44"/>
        <v/>
      </c>
      <c r="AB36" s="134" t="str">
        <f t="shared" si="45"/>
        <v/>
      </c>
      <c r="AC36" s="134" t="str">
        <f t="shared" si="46"/>
        <v/>
      </c>
      <c r="AD36" s="62"/>
      <c r="AE36" s="133" t="str">
        <f t="shared" si="47"/>
        <v/>
      </c>
      <c r="AF36" s="134" t="str">
        <f t="shared" si="48"/>
        <v/>
      </c>
      <c r="AG36" s="134" t="str">
        <f t="shared" si="49"/>
        <v/>
      </c>
      <c r="AH36" s="62"/>
      <c r="AI36" s="133" t="str">
        <f t="shared" si="50"/>
        <v/>
      </c>
      <c r="AJ36" s="134" t="str">
        <f t="shared" si="51"/>
        <v/>
      </c>
      <c r="AK36" s="134" t="str">
        <f t="shared" si="52"/>
        <v/>
      </c>
      <c r="AL36" s="62"/>
      <c r="AM36" s="133" t="str">
        <f t="shared" si="53"/>
        <v/>
      </c>
      <c r="AN36" s="134" t="str">
        <f t="shared" si="54"/>
        <v/>
      </c>
      <c r="AO36" s="134" t="str">
        <f t="shared" si="55"/>
        <v/>
      </c>
      <c r="AP36" s="135">
        <f t="shared" si="56"/>
        <v>0</v>
      </c>
      <c r="AQ36" s="137" t="str">
        <f t="shared" si="57"/>
        <v/>
      </c>
      <c r="AR36" s="137"/>
      <c r="AV36" s="46" t="s">
        <v>61</v>
      </c>
      <c r="AW36" s="184">
        <v>7819</v>
      </c>
      <c r="AX36" s="185">
        <v>9.8506202839237993</v>
      </c>
      <c r="AY36" s="186">
        <v>2.3002865141157001</v>
      </c>
      <c r="AZ36" s="187">
        <v>7779</v>
      </c>
      <c r="BA36" s="185">
        <v>13.092171230235</v>
      </c>
      <c r="BB36" s="186">
        <v>5.2177441339878996</v>
      </c>
      <c r="BC36" s="188">
        <v>7802</v>
      </c>
      <c r="BD36" s="185">
        <v>30.482440399897001</v>
      </c>
      <c r="BE36" s="186">
        <v>7.3687124124194998</v>
      </c>
      <c r="BF36" s="189">
        <v>7804</v>
      </c>
      <c r="BG36" s="190">
        <v>29.248462327012</v>
      </c>
      <c r="BH36" s="191">
        <v>5.7244294785634002</v>
      </c>
      <c r="BI36" s="192">
        <v>7770</v>
      </c>
      <c r="BJ36" s="190">
        <v>20.606435006434999</v>
      </c>
      <c r="BK36" s="191">
        <v>9.2891819780484006</v>
      </c>
      <c r="BL36" s="189">
        <v>7669</v>
      </c>
      <c r="BM36" s="190">
        <v>11.3235702177598</v>
      </c>
      <c r="BN36" s="191">
        <v>1.2888964967652601</v>
      </c>
      <c r="BO36" s="189">
        <v>7803</v>
      </c>
      <c r="BP36" s="190">
        <v>112.44662309368</v>
      </c>
      <c r="BQ36" s="191">
        <v>17.545438568914999</v>
      </c>
      <c r="BR36" s="192">
        <v>7800</v>
      </c>
      <c r="BS36" s="190">
        <v>7.2264102564102997</v>
      </c>
      <c r="BT36" s="191">
        <v>2.5014461642882</v>
      </c>
    </row>
    <row r="37" spans="1:72" ht="21">
      <c r="A37" s="38"/>
      <c r="B37" s="60" ph="1"/>
      <c r="C37" s="39"/>
      <c r="D37" s="4"/>
      <c r="E37" s="133" t="str">
        <f t="shared" si="29"/>
        <v/>
      </c>
      <c r="F37" s="4"/>
      <c r="G37" s="133" t="str">
        <f t="shared" si="30"/>
        <v/>
      </c>
      <c r="H37" s="4"/>
      <c r="I37" s="133" t="str">
        <f t="shared" si="31"/>
        <v/>
      </c>
      <c r="J37" s="4"/>
      <c r="K37" s="133" t="str">
        <f t="shared" si="32"/>
        <v/>
      </c>
      <c r="L37" s="134" t="str">
        <f t="shared" si="33"/>
        <v/>
      </c>
      <c r="M37" s="134" t="str">
        <f t="shared" si="34"/>
        <v/>
      </c>
      <c r="N37" s="62"/>
      <c r="O37" s="133" t="str">
        <f t="shared" si="35"/>
        <v/>
      </c>
      <c r="P37" s="134" t="str">
        <f t="shared" si="36"/>
        <v/>
      </c>
      <c r="Q37" s="134" t="str">
        <f t="shared" si="37"/>
        <v/>
      </c>
      <c r="R37" s="62"/>
      <c r="S37" s="133" t="str">
        <f t="shared" si="38"/>
        <v/>
      </c>
      <c r="T37" s="134" t="str">
        <f t="shared" si="39"/>
        <v/>
      </c>
      <c r="U37" s="134" t="str">
        <f t="shared" si="40"/>
        <v/>
      </c>
      <c r="V37" s="62"/>
      <c r="W37" s="133" t="str">
        <f t="shared" si="41"/>
        <v/>
      </c>
      <c r="X37" s="134" t="str">
        <f t="shared" si="42"/>
        <v/>
      </c>
      <c r="Y37" s="134" t="str">
        <f t="shared" si="43"/>
        <v/>
      </c>
      <c r="Z37" s="62"/>
      <c r="AA37" s="133" t="str">
        <f t="shared" si="44"/>
        <v/>
      </c>
      <c r="AB37" s="134" t="str">
        <f t="shared" si="45"/>
        <v/>
      </c>
      <c r="AC37" s="134" t="str">
        <f t="shared" si="46"/>
        <v/>
      </c>
      <c r="AD37" s="62"/>
      <c r="AE37" s="133" t="str">
        <f t="shared" si="47"/>
        <v/>
      </c>
      <c r="AF37" s="134" t="str">
        <f t="shared" si="48"/>
        <v/>
      </c>
      <c r="AG37" s="134" t="str">
        <f t="shared" si="49"/>
        <v/>
      </c>
      <c r="AH37" s="62"/>
      <c r="AI37" s="133" t="str">
        <f t="shared" si="50"/>
        <v/>
      </c>
      <c r="AJ37" s="134" t="str">
        <f t="shared" si="51"/>
        <v/>
      </c>
      <c r="AK37" s="134" t="str">
        <f t="shared" si="52"/>
        <v/>
      </c>
      <c r="AL37" s="62"/>
      <c r="AM37" s="133" t="str">
        <f t="shared" si="53"/>
        <v/>
      </c>
      <c r="AN37" s="134" t="str">
        <f t="shared" si="54"/>
        <v/>
      </c>
      <c r="AO37" s="134" t="str">
        <f t="shared" si="55"/>
        <v/>
      </c>
      <c r="AP37" s="135">
        <f t="shared" si="56"/>
        <v>0</v>
      </c>
      <c r="AQ37" s="137" t="str">
        <f t="shared" si="57"/>
        <v/>
      </c>
      <c r="AR37" s="137"/>
      <c r="AV37" s="45" t="s">
        <v>56</v>
      </c>
      <c r="AW37" s="193">
        <v>8379</v>
      </c>
      <c r="AX37" s="194">
        <v>12.314118629908</v>
      </c>
      <c r="AY37" s="195">
        <v>2.8573392612889998</v>
      </c>
      <c r="AZ37" s="196">
        <v>8314</v>
      </c>
      <c r="BA37" s="194">
        <v>16.171157084436</v>
      </c>
      <c r="BB37" s="197">
        <v>6.1598991427162</v>
      </c>
      <c r="BC37" s="196">
        <v>8333</v>
      </c>
      <c r="BD37" s="194">
        <v>30.069722788911999</v>
      </c>
      <c r="BE37" s="197">
        <v>7.7837929646428998</v>
      </c>
      <c r="BF37" s="180">
        <v>8309</v>
      </c>
      <c r="BG37" s="181">
        <v>33.732338428209999</v>
      </c>
      <c r="BH37" s="182">
        <v>8.1083977867585997</v>
      </c>
      <c r="BI37" s="183">
        <v>8281</v>
      </c>
      <c r="BJ37" s="181">
        <v>33.802197802198002</v>
      </c>
      <c r="BK37" s="182">
        <v>16.553806281802999</v>
      </c>
      <c r="BL37" s="180">
        <v>8177</v>
      </c>
      <c r="BM37" s="181">
        <v>10.400611471199699</v>
      </c>
      <c r="BN37" s="182">
        <v>1.3204220078062601</v>
      </c>
      <c r="BO37" s="180">
        <v>8316</v>
      </c>
      <c r="BP37" s="181">
        <v>131.18061568062001</v>
      </c>
      <c r="BQ37" s="182">
        <v>20.917110746422001</v>
      </c>
      <c r="BR37" s="183">
        <v>8326</v>
      </c>
      <c r="BS37" s="181">
        <v>15.137160701417001</v>
      </c>
      <c r="BT37" s="182">
        <v>6.3977601418239001</v>
      </c>
    </row>
    <row r="38" spans="1:72" ht="21.75" thickBot="1">
      <c r="A38" s="38"/>
      <c r="B38" s="58" ph="1"/>
      <c r="C38" s="39"/>
      <c r="D38" s="4"/>
      <c r="E38" s="133" t="str">
        <f t="shared" si="29"/>
        <v/>
      </c>
      <c r="F38" s="4"/>
      <c r="G38" s="133" t="str">
        <f t="shared" si="30"/>
        <v/>
      </c>
      <c r="H38" s="4"/>
      <c r="I38" s="133" t="str">
        <f t="shared" si="31"/>
        <v/>
      </c>
      <c r="J38" s="4"/>
      <c r="K38" s="133" t="str">
        <f t="shared" si="32"/>
        <v/>
      </c>
      <c r="L38" s="134" t="str">
        <f t="shared" si="33"/>
        <v/>
      </c>
      <c r="M38" s="134" t="str">
        <f t="shared" si="34"/>
        <v/>
      </c>
      <c r="N38" s="4"/>
      <c r="O38" s="133" t="str">
        <f t="shared" si="35"/>
        <v/>
      </c>
      <c r="P38" s="134" t="str">
        <f t="shared" si="36"/>
        <v/>
      </c>
      <c r="Q38" s="134" t="str">
        <f t="shared" si="37"/>
        <v/>
      </c>
      <c r="R38" s="4"/>
      <c r="S38" s="133" t="str">
        <f t="shared" si="38"/>
        <v/>
      </c>
      <c r="T38" s="134" t="str">
        <f t="shared" si="39"/>
        <v/>
      </c>
      <c r="U38" s="134" t="str">
        <f t="shared" si="40"/>
        <v/>
      </c>
      <c r="V38" s="4"/>
      <c r="W38" s="133" t="str">
        <f t="shared" si="41"/>
        <v/>
      </c>
      <c r="X38" s="134" t="str">
        <f t="shared" si="42"/>
        <v/>
      </c>
      <c r="Y38" s="134" t="str">
        <f t="shared" si="43"/>
        <v/>
      </c>
      <c r="Z38" s="4"/>
      <c r="AA38" s="133" t="str">
        <f t="shared" si="44"/>
        <v/>
      </c>
      <c r="AB38" s="134" t="str">
        <f t="shared" si="45"/>
        <v/>
      </c>
      <c r="AC38" s="134" t="str">
        <f t="shared" si="46"/>
        <v/>
      </c>
      <c r="AD38" s="4"/>
      <c r="AE38" s="133" t="str">
        <f t="shared" si="47"/>
        <v/>
      </c>
      <c r="AF38" s="134" t="str">
        <f t="shared" si="48"/>
        <v/>
      </c>
      <c r="AG38" s="134" t="str">
        <f t="shared" si="49"/>
        <v/>
      </c>
      <c r="AH38" s="4"/>
      <c r="AI38" s="133" t="str">
        <f t="shared" si="50"/>
        <v/>
      </c>
      <c r="AJ38" s="134" t="str">
        <f t="shared" si="51"/>
        <v/>
      </c>
      <c r="AK38" s="134" t="str">
        <f t="shared" si="52"/>
        <v/>
      </c>
      <c r="AL38" s="4"/>
      <c r="AM38" s="133" t="str">
        <f t="shared" si="53"/>
        <v/>
      </c>
      <c r="AN38" s="134" t="str">
        <f t="shared" si="54"/>
        <v/>
      </c>
      <c r="AO38" s="134" t="str">
        <f t="shared" si="55"/>
        <v/>
      </c>
      <c r="AP38" s="135">
        <f t="shared" si="56"/>
        <v>0</v>
      </c>
      <c r="AQ38" s="137" t="str">
        <f t="shared" si="57"/>
        <v/>
      </c>
      <c r="AR38" s="137"/>
      <c r="AV38" s="46" t="s">
        <v>62</v>
      </c>
      <c r="AW38" s="198">
        <v>8180</v>
      </c>
      <c r="AX38" s="199">
        <v>11.568215158924</v>
      </c>
      <c r="AY38" s="200">
        <v>2.6656384889505</v>
      </c>
      <c r="AZ38" s="201">
        <v>8133</v>
      </c>
      <c r="BA38" s="199">
        <v>15.111398008115</v>
      </c>
      <c r="BB38" s="202">
        <v>5.5588683550402997</v>
      </c>
      <c r="BC38" s="201">
        <v>8154</v>
      </c>
      <c r="BD38" s="199">
        <v>33.092592592593</v>
      </c>
      <c r="BE38" s="202">
        <v>7.8591417931968</v>
      </c>
      <c r="BF38" s="189">
        <v>8132</v>
      </c>
      <c r="BG38" s="190">
        <v>31.888465322184</v>
      </c>
      <c r="BH38" s="191">
        <v>7.2429749428179004</v>
      </c>
      <c r="BI38" s="192">
        <v>8096</v>
      </c>
      <c r="BJ38" s="190">
        <v>25.018774703557</v>
      </c>
      <c r="BK38" s="191">
        <v>11.700055939457</v>
      </c>
      <c r="BL38" s="189">
        <v>7981</v>
      </c>
      <c r="BM38" s="190">
        <v>10.775266257361199</v>
      </c>
      <c r="BN38" s="191">
        <v>1.25598504808094</v>
      </c>
      <c r="BO38" s="189">
        <v>8137</v>
      </c>
      <c r="BP38" s="190">
        <v>121.71008971365001</v>
      </c>
      <c r="BQ38" s="191">
        <v>18.971985186887</v>
      </c>
      <c r="BR38" s="192">
        <v>8136</v>
      </c>
      <c r="BS38" s="190">
        <v>9.1658062930187008</v>
      </c>
      <c r="BT38" s="191">
        <v>3.3109181718728999</v>
      </c>
    </row>
    <row r="39" spans="1:72" ht="21">
      <c r="A39" s="38"/>
      <c r="B39" s="58" ph="1"/>
      <c r="C39" s="39"/>
      <c r="D39" s="4"/>
      <c r="E39" s="133" t="str">
        <f t="shared" si="29"/>
        <v/>
      </c>
      <c r="F39" s="4"/>
      <c r="G39" s="133" t="str">
        <f t="shared" si="30"/>
        <v/>
      </c>
      <c r="H39" s="4"/>
      <c r="I39" s="133" t="str">
        <f t="shared" si="31"/>
        <v/>
      </c>
      <c r="J39" s="4"/>
      <c r="K39" s="133" t="str">
        <f t="shared" si="32"/>
        <v/>
      </c>
      <c r="L39" s="134" t="str">
        <f t="shared" si="33"/>
        <v/>
      </c>
      <c r="M39" s="134" t="str">
        <f t="shared" si="34"/>
        <v/>
      </c>
      <c r="N39" s="4"/>
      <c r="O39" s="133" t="str">
        <f t="shared" si="35"/>
        <v/>
      </c>
      <c r="P39" s="134" t="str">
        <f t="shared" si="36"/>
        <v/>
      </c>
      <c r="Q39" s="134" t="str">
        <f t="shared" si="37"/>
        <v/>
      </c>
      <c r="R39" s="4"/>
      <c r="S39" s="133" t="str">
        <f t="shared" si="38"/>
        <v/>
      </c>
      <c r="T39" s="134" t="str">
        <f t="shared" si="39"/>
        <v/>
      </c>
      <c r="U39" s="134" t="str">
        <f t="shared" si="40"/>
        <v/>
      </c>
      <c r="V39" s="4"/>
      <c r="W39" s="133" t="str">
        <f t="shared" si="41"/>
        <v/>
      </c>
      <c r="X39" s="134" t="str">
        <f t="shared" si="42"/>
        <v/>
      </c>
      <c r="Y39" s="134" t="str">
        <f t="shared" si="43"/>
        <v/>
      </c>
      <c r="Z39" s="4"/>
      <c r="AA39" s="133" t="str">
        <f t="shared" si="44"/>
        <v/>
      </c>
      <c r="AB39" s="134" t="str">
        <f t="shared" si="45"/>
        <v/>
      </c>
      <c r="AC39" s="134" t="str">
        <f t="shared" si="46"/>
        <v/>
      </c>
      <c r="AD39" s="4"/>
      <c r="AE39" s="133" t="str">
        <f t="shared" si="47"/>
        <v/>
      </c>
      <c r="AF39" s="134" t="str">
        <f t="shared" si="48"/>
        <v/>
      </c>
      <c r="AG39" s="134" t="str">
        <f t="shared" si="49"/>
        <v/>
      </c>
      <c r="AH39" s="4"/>
      <c r="AI39" s="133" t="str">
        <f t="shared" si="50"/>
        <v/>
      </c>
      <c r="AJ39" s="134" t="str">
        <f t="shared" si="51"/>
        <v/>
      </c>
      <c r="AK39" s="134" t="str">
        <f t="shared" si="52"/>
        <v/>
      </c>
      <c r="AL39" s="4"/>
      <c r="AM39" s="133" t="str">
        <f t="shared" si="53"/>
        <v/>
      </c>
      <c r="AN39" s="134" t="str">
        <f t="shared" si="54"/>
        <v/>
      </c>
      <c r="AO39" s="134" t="str">
        <f t="shared" si="55"/>
        <v/>
      </c>
      <c r="AP39" s="135">
        <f t="shared" si="56"/>
        <v>0</v>
      </c>
      <c r="AQ39" s="137" t="str">
        <f t="shared" si="57"/>
        <v/>
      </c>
      <c r="AR39" s="137"/>
      <c r="AV39" s="45" t="s">
        <v>57</v>
      </c>
      <c r="AW39" s="193">
        <v>9110</v>
      </c>
      <c r="AX39" s="194">
        <v>14.031942919867999</v>
      </c>
      <c r="AY39" s="195">
        <v>3.2627079907499001</v>
      </c>
      <c r="AZ39" s="196">
        <v>8973</v>
      </c>
      <c r="BA39" s="194">
        <v>17.944500167167998</v>
      </c>
      <c r="BB39" s="197">
        <v>6.0882238079302997</v>
      </c>
      <c r="BC39" s="196">
        <v>9084</v>
      </c>
      <c r="BD39" s="194">
        <v>31.988771466313999</v>
      </c>
      <c r="BE39" s="197">
        <v>7.9312862530782997</v>
      </c>
      <c r="BF39" s="180">
        <v>9067</v>
      </c>
      <c r="BG39" s="181">
        <v>37.559060328664003</v>
      </c>
      <c r="BH39" s="182">
        <v>7.8135192788004</v>
      </c>
      <c r="BI39" s="183">
        <v>8978</v>
      </c>
      <c r="BJ39" s="181">
        <v>39.221096012475002</v>
      </c>
      <c r="BK39" s="182">
        <v>18.620121821891001</v>
      </c>
      <c r="BL39" s="180">
        <v>8890</v>
      </c>
      <c r="BM39" s="181">
        <v>9.9769471316085507</v>
      </c>
      <c r="BN39" s="182">
        <v>1.20064852657576</v>
      </c>
      <c r="BO39" s="180">
        <v>9062</v>
      </c>
      <c r="BP39" s="181">
        <v>138.85312293091999</v>
      </c>
      <c r="BQ39" s="182">
        <v>21.982509292161001</v>
      </c>
      <c r="BR39" s="183">
        <v>9064</v>
      </c>
      <c r="BS39" s="181">
        <v>18.464254192409999</v>
      </c>
      <c r="BT39" s="182">
        <v>7.4785390724163001</v>
      </c>
    </row>
    <row r="40" spans="1:72" ht="21.75" thickBot="1">
      <c r="A40" s="38"/>
      <c r="B40" s="60" ph="1"/>
      <c r="C40" s="39"/>
      <c r="D40" s="4"/>
      <c r="E40" s="133" t="str">
        <f t="shared" si="29"/>
        <v/>
      </c>
      <c r="F40" s="4"/>
      <c r="G40" s="133" t="str">
        <f t="shared" si="30"/>
        <v/>
      </c>
      <c r="H40" s="4"/>
      <c r="I40" s="133" t="str">
        <f t="shared" si="31"/>
        <v/>
      </c>
      <c r="J40" s="4"/>
      <c r="K40" s="133" t="str">
        <f t="shared" si="32"/>
        <v/>
      </c>
      <c r="L40" s="134" t="str">
        <f t="shared" si="33"/>
        <v/>
      </c>
      <c r="M40" s="134" t="str">
        <f t="shared" si="34"/>
        <v/>
      </c>
      <c r="N40" s="4"/>
      <c r="O40" s="133" t="str">
        <f t="shared" si="35"/>
        <v/>
      </c>
      <c r="P40" s="134" t="str">
        <f t="shared" si="36"/>
        <v/>
      </c>
      <c r="Q40" s="134" t="str">
        <f t="shared" si="37"/>
        <v/>
      </c>
      <c r="R40" s="4"/>
      <c r="S40" s="133" t="str">
        <f t="shared" si="38"/>
        <v/>
      </c>
      <c r="T40" s="134" t="str">
        <f t="shared" si="39"/>
        <v/>
      </c>
      <c r="U40" s="134" t="str">
        <f t="shared" si="40"/>
        <v/>
      </c>
      <c r="V40" s="4"/>
      <c r="W40" s="133" t="str">
        <f t="shared" si="41"/>
        <v/>
      </c>
      <c r="X40" s="134" t="str">
        <f t="shared" si="42"/>
        <v/>
      </c>
      <c r="Y40" s="134" t="str">
        <f t="shared" si="43"/>
        <v/>
      </c>
      <c r="Z40" s="4"/>
      <c r="AA40" s="133" t="str">
        <f t="shared" si="44"/>
        <v/>
      </c>
      <c r="AB40" s="134" t="str">
        <f t="shared" si="45"/>
        <v/>
      </c>
      <c r="AC40" s="134" t="str">
        <f t="shared" si="46"/>
        <v/>
      </c>
      <c r="AD40" s="4"/>
      <c r="AE40" s="133" t="str">
        <f t="shared" si="47"/>
        <v/>
      </c>
      <c r="AF40" s="134" t="str">
        <f t="shared" si="48"/>
        <v/>
      </c>
      <c r="AG40" s="134" t="str">
        <f t="shared" si="49"/>
        <v/>
      </c>
      <c r="AH40" s="4"/>
      <c r="AI40" s="133" t="str">
        <f t="shared" si="50"/>
        <v/>
      </c>
      <c r="AJ40" s="134" t="str">
        <f t="shared" si="51"/>
        <v/>
      </c>
      <c r="AK40" s="134" t="str">
        <f t="shared" si="52"/>
        <v/>
      </c>
      <c r="AL40" s="4"/>
      <c r="AM40" s="133" t="str">
        <f t="shared" si="53"/>
        <v/>
      </c>
      <c r="AN40" s="134" t="str">
        <f t="shared" si="54"/>
        <v/>
      </c>
      <c r="AO40" s="134" t="str">
        <f t="shared" si="55"/>
        <v/>
      </c>
      <c r="AP40" s="135">
        <f t="shared" si="56"/>
        <v>0</v>
      </c>
      <c r="AQ40" s="137" t="str">
        <f t="shared" si="57"/>
        <v/>
      </c>
      <c r="AR40" s="137"/>
      <c r="AV40" s="46" t="s">
        <v>63</v>
      </c>
      <c r="AW40" s="198">
        <v>8409</v>
      </c>
      <c r="AX40" s="199">
        <v>13.442145320490001</v>
      </c>
      <c r="AY40" s="200">
        <v>3.1532024954722</v>
      </c>
      <c r="AZ40" s="201">
        <v>8309</v>
      </c>
      <c r="BA40" s="199">
        <v>17.082320375496</v>
      </c>
      <c r="BB40" s="202">
        <v>5.4921672774822996</v>
      </c>
      <c r="BC40" s="201">
        <v>8399</v>
      </c>
      <c r="BD40" s="199">
        <v>35.621621621621998</v>
      </c>
      <c r="BE40" s="202">
        <v>8.1272294906859006</v>
      </c>
      <c r="BF40" s="189">
        <v>8381</v>
      </c>
      <c r="BG40" s="190">
        <v>35.811001073858002</v>
      </c>
      <c r="BH40" s="191">
        <v>6.9964074117194004</v>
      </c>
      <c r="BI40" s="192">
        <v>8277</v>
      </c>
      <c r="BJ40" s="190">
        <v>29.935000604083999</v>
      </c>
      <c r="BK40" s="191">
        <v>13.530076007978</v>
      </c>
      <c r="BL40" s="189">
        <v>8222</v>
      </c>
      <c r="BM40" s="190">
        <v>10.278248601313599</v>
      </c>
      <c r="BN40" s="191">
        <v>1.0503819417510201</v>
      </c>
      <c r="BO40" s="189">
        <v>8393</v>
      </c>
      <c r="BP40" s="190">
        <v>130.49541284404</v>
      </c>
      <c r="BQ40" s="191">
        <v>20.394196944072998</v>
      </c>
      <c r="BR40" s="192">
        <v>8372</v>
      </c>
      <c r="BS40" s="190">
        <v>11.300167224080001</v>
      </c>
      <c r="BT40" s="191">
        <v>4.1031771310892999</v>
      </c>
    </row>
    <row r="41" spans="1:72" ht="21">
      <c r="A41" s="38"/>
      <c r="B41" s="58" ph="1"/>
      <c r="C41" s="39"/>
      <c r="D41" s="4"/>
      <c r="E41" s="133" t="str">
        <f t="shared" si="29"/>
        <v/>
      </c>
      <c r="F41" s="4"/>
      <c r="G41" s="133" t="str">
        <f t="shared" si="30"/>
        <v/>
      </c>
      <c r="H41" s="4"/>
      <c r="I41" s="133" t="str">
        <f t="shared" si="31"/>
        <v/>
      </c>
      <c r="J41" s="4"/>
      <c r="K41" s="133" t="str">
        <f t="shared" si="32"/>
        <v/>
      </c>
      <c r="L41" s="134" t="str">
        <f t="shared" si="33"/>
        <v/>
      </c>
      <c r="M41" s="134" t="str">
        <f t="shared" si="34"/>
        <v/>
      </c>
      <c r="N41" s="4"/>
      <c r="O41" s="133" t="str">
        <f t="shared" si="35"/>
        <v/>
      </c>
      <c r="P41" s="134" t="str">
        <f t="shared" si="36"/>
        <v/>
      </c>
      <c r="Q41" s="134" t="str">
        <f t="shared" si="37"/>
        <v/>
      </c>
      <c r="R41" s="4"/>
      <c r="S41" s="133" t="str">
        <f t="shared" si="38"/>
        <v/>
      </c>
      <c r="T41" s="134" t="str">
        <f t="shared" si="39"/>
        <v/>
      </c>
      <c r="U41" s="134" t="str">
        <f t="shared" si="40"/>
        <v/>
      </c>
      <c r="V41" s="4"/>
      <c r="W41" s="133" t="str">
        <f t="shared" si="41"/>
        <v/>
      </c>
      <c r="X41" s="134" t="str">
        <f t="shared" si="42"/>
        <v/>
      </c>
      <c r="Y41" s="134" t="str">
        <f t="shared" si="43"/>
        <v/>
      </c>
      <c r="Z41" s="4"/>
      <c r="AA41" s="133" t="str">
        <f t="shared" si="44"/>
        <v/>
      </c>
      <c r="AB41" s="134" t="str">
        <f t="shared" si="45"/>
        <v/>
      </c>
      <c r="AC41" s="134" t="str">
        <f t="shared" si="46"/>
        <v/>
      </c>
      <c r="AD41" s="4"/>
      <c r="AE41" s="133" t="str">
        <f t="shared" si="47"/>
        <v/>
      </c>
      <c r="AF41" s="134" t="str">
        <f t="shared" si="48"/>
        <v/>
      </c>
      <c r="AG41" s="134" t="str">
        <f t="shared" si="49"/>
        <v/>
      </c>
      <c r="AH41" s="4"/>
      <c r="AI41" s="133" t="str">
        <f t="shared" si="50"/>
        <v/>
      </c>
      <c r="AJ41" s="134" t="str">
        <f t="shared" si="51"/>
        <v/>
      </c>
      <c r="AK41" s="134" t="str">
        <f t="shared" si="52"/>
        <v/>
      </c>
      <c r="AL41" s="4"/>
      <c r="AM41" s="133" t="str">
        <f t="shared" si="53"/>
        <v/>
      </c>
      <c r="AN41" s="134" t="str">
        <f t="shared" si="54"/>
        <v/>
      </c>
      <c r="AO41" s="134" t="str">
        <f t="shared" si="55"/>
        <v/>
      </c>
      <c r="AP41" s="135">
        <f t="shared" si="56"/>
        <v>0</v>
      </c>
      <c r="AQ41" s="137" t="str">
        <f t="shared" si="57"/>
        <v/>
      </c>
      <c r="AR41" s="137"/>
      <c r="AV41" s="45" t="s">
        <v>58</v>
      </c>
      <c r="AW41" s="193">
        <v>8907</v>
      </c>
      <c r="AX41" s="194">
        <v>16.110250364881999</v>
      </c>
      <c r="AY41" s="195">
        <v>3.8349002796867002</v>
      </c>
      <c r="AZ41" s="196">
        <v>8805</v>
      </c>
      <c r="BA41" s="194">
        <v>19.371152754116999</v>
      </c>
      <c r="BB41" s="197">
        <v>6.0524463909071997</v>
      </c>
      <c r="BC41" s="196">
        <v>8890</v>
      </c>
      <c r="BD41" s="194">
        <v>33.631946006748997</v>
      </c>
      <c r="BE41" s="197">
        <v>8.4032932016784994</v>
      </c>
      <c r="BF41" s="180">
        <v>8862</v>
      </c>
      <c r="BG41" s="181">
        <v>41.224328593997001</v>
      </c>
      <c r="BH41" s="182">
        <v>8.0623629745537002</v>
      </c>
      <c r="BI41" s="183">
        <v>8779</v>
      </c>
      <c r="BJ41" s="181">
        <v>44.938945210161002</v>
      </c>
      <c r="BK41" s="182">
        <v>20.539253480643001</v>
      </c>
      <c r="BL41" s="180">
        <v>8689</v>
      </c>
      <c r="BM41" s="181">
        <v>9.6175509264587795</v>
      </c>
      <c r="BN41" s="182">
        <v>1.24274105400733</v>
      </c>
      <c r="BO41" s="180">
        <v>8864</v>
      </c>
      <c r="BP41" s="181">
        <v>147.4455099278</v>
      </c>
      <c r="BQ41" s="182">
        <v>23.774898897564999</v>
      </c>
      <c r="BR41" s="183">
        <v>8847</v>
      </c>
      <c r="BS41" s="181">
        <v>21.319317282695</v>
      </c>
      <c r="BT41" s="182">
        <v>8.6033826053312996</v>
      </c>
    </row>
    <row r="42" spans="1:72" ht="21.75" thickBot="1">
      <c r="A42" s="38"/>
      <c r="B42" s="60" ph="1"/>
      <c r="C42" s="39"/>
      <c r="D42" s="4"/>
      <c r="E42" s="133" t="str">
        <f t="shared" si="29"/>
        <v/>
      </c>
      <c r="F42" s="4"/>
      <c r="G42" s="133" t="str">
        <f t="shared" si="30"/>
        <v/>
      </c>
      <c r="H42" s="4"/>
      <c r="I42" s="133" t="str">
        <f t="shared" si="31"/>
        <v/>
      </c>
      <c r="J42" s="4"/>
      <c r="K42" s="133" t="str">
        <f t="shared" si="32"/>
        <v/>
      </c>
      <c r="L42" s="134" t="str">
        <f t="shared" si="33"/>
        <v/>
      </c>
      <c r="M42" s="134" t="str">
        <f t="shared" si="34"/>
        <v/>
      </c>
      <c r="N42" s="4"/>
      <c r="O42" s="133" t="str">
        <f t="shared" si="35"/>
        <v/>
      </c>
      <c r="P42" s="134" t="str">
        <f t="shared" si="36"/>
        <v/>
      </c>
      <c r="Q42" s="134" t="str">
        <f t="shared" si="37"/>
        <v/>
      </c>
      <c r="R42" s="4"/>
      <c r="S42" s="133" t="str">
        <f t="shared" si="38"/>
        <v/>
      </c>
      <c r="T42" s="134" t="str">
        <f t="shared" si="39"/>
        <v/>
      </c>
      <c r="U42" s="134" t="str">
        <f t="shared" si="40"/>
        <v/>
      </c>
      <c r="V42" s="4"/>
      <c r="W42" s="133" t="str">
        <f t="shared" si="41"/>
        <v/>
      </c>
      <c r="X42" s="134" t="str">
        <f t="shared" si="42"/>
        <v/>
      </c>
      <c r="Y42" s="134" t="str">
        <f t="shared" si="43"/>
        <v/>
      </c>
      <c r="Z42" s="4"/>
      <c r="AA42" s="133" t="str">
        <f t="shared" si="44"/>
        <v/>
      </c>
      <c r="AB42" s="134" t="str">
        <f t="shared" si="45"/>
        <v/>
      </c>
      <c r="AC42" s="134" t="str">
        <f t="shared" si="46"/>
        <v/>
      </c>
      <c r="AD42" s="4"/>
      <c r="AE42" s="133" t="str">
        <f t="shared" si="47"/>
        <v/>
      </c>
      <c r="AF42" s="134" t="str">
        <f t="shared" si="48"/>
        <v/>
      </c>
      <c r="AG42" s="134" t="str">
        <f t="shared" si="49"/>
        <v/>
      </c>
      <c r="AH42" s="4"/>
      <c r="AI42" s="133" t="str">
        <f t="shared" si="50"/>
        <v/>
      </c>
      <c r="AJ42" s="134" t="str">
        <f t="shared" si="51"/>
        <v/>
      </c>
      <c r="AK42" s="134" t="str">
        <f t="shared" si="52"/>
        <v/>
      </c>
      <c r="AL42" s="4"/>
      <c r="AM42" s="133" t="str">
        <f t="shared" si="53"/>
        <v/>
      </c>
      <c r="AN42" s="134" t="str">
        <f t="shared" si="54"/>
        <v/>
      </c>
      <c r="AO42" s="134" t="str">
        <f t="shared" si="55"/>
        <v/>
      </c>
      <c r="AP42" s="135">
        <f t="shared" si="56"/>
        <v>0</v>
      </c>
      <c r="AQ42" s="137" t="str">
        <f t="shared" si="57"/>
        <v/>
      </c>
      <c r="AR42" s="137"/>
      <c r="AV42" s="46" t="s">
        <v>64</v>
      </c>
      <c r="AW42" s="198">
        <v>8416</v>
      </c>
      <c r="AX42" s="199">
        <v>15.929657794677</v>
      </c>
      <c r="AY42" s="200">
        <v>3.8743846603134999</v>
      </c>
      <c r="AZ42" s="201">
        <v>8342</v>
      </c>
      <c r="BA42" s="199">
        <v>18.224526492448</v>
      </c>
      <c r="BB42" s="202">
        <v>5.5618769950356004</v>
      </c>
      <c r="BC42" s="201">
        <v>8407</v>
      </c>
      <c r="BD42" s="199">
        <v>37.963363863447</v>
      </c>
      <c r="BE42" s="202">
        <v>8.9833345322512006</v>
      </c>
      <c r="BF42" s="189">
        <v>8382</v>
      </c>
      <c r="BG42" s="190">
        <v>39.113934621809001</v>
      </c>
      <c r="BH42" s="191">
        <v>6.9381520591210997</v>
      </c>
      <c r="BI42" s="192">
        <v>8307</v>
      </c>
      <c r="BJ42" s="190">
        <v>34.809437823522003</v>
      </c>
      <c r="BK42" s="191">
        <v>15.097975795210999</v>
      </c>
      <c r="BL42" s="189">
        <v>8199</v>
      </c>
      <c r="BM42" s="190">
        <v>9.8791511159897603</v>
      </c>
      <c r="BN42" s="191">
        <v>1.0675451093963999</v>
      </c>
      <c r="BO42" s="189">
        <v>8374</v>
      </c>
      <c r="BP42" s="190">
        <v>139.24886553618001</v>
      </c>
      <c r="BQ42" s="191">
        <v>21.919647851366999</v>
      </c>
      <c r="BR42" s="192">
        <v>8363</v>
      </c>
      <c r="BS42" s="190">
        <v>13.333373191438</v>
      </c>
      <c r="BT42" s="191">
        <v>4.9303029858176002</v>
      </c>
    </row>
    <row r="43" spans="1:72" ht="21">
      <c r="A43" s="38"/>
      <c r="B43" s="59" ph="1"/>
      <c r="C43" s="39"/>
      <c r="D43" s="4"/>
      <c r="E43" s="133" t="str">
        <f t="shared" si="29"/>
        <v/>
      </c>
      <c r="F43" s="4"/>
      <c r="G43" s="133" t="str">
        <f t="shared" si="30"/>
        <v/>
      </c>
      <c r="H43" s="4"/>
      <c r="I43" s="133" t="str">
        <f t="shared" si="31"/>
        <v/>
      </c>
      <c r="J43" s="4"/>
      <c r="K43" s="133" t="str">
        <f t="shared" si="32"/>
        <v/>
      </c>
      <c r="L43" s="134" t="str">
        <f t="shared" si="33"/>
        <v/>
      </c>
      <c r="M43" s="134" t="str">
        <f t="shared" si="34"/>
        <v/>
      </c>
      <c r="N43" s="4"/>
      <c r="O43" s="133" t="str">
        <f t="shared" si="35"/>
        <v/>
      </c>
      <c r="P43" s="134" t="str">
        <f t="shared" si="36"/>
        <v/>
      </c>
      <c r="Q43" s="134" t="str">
        <f t="shared" si="37"/>
        <v/>
      </c>
      <c r="R43" s="4"/>
      <c r="S43" s="133" t="str">
        <f t="shared" si="38"/>
        <v/>
      </c>
      <c r="T43" s="134" t="str">
        <f t="shared" si="39"/>
        <v/>
      </c>
      <c r="U43" s="134" t="str">
        <f t="shared" si="40"/>
        <v/>
      </c>
      <c r="V43" s="4"/>
      <c r="W43" s="133" t="str">
        <f t="shared" si="41"/>
        <v/>
      </c>
      <c r="X43" s="134" t="str">
        <f t="shared" si="42"/>
        <v/>
      </c>
      <c r="Y43" s="134" t="str">
        <f t="shared" si="43"/>
        <v/>
      </c>
      <c r="Z43" s="4"/>
      <c r="AA43" s="133" t="str">
        <f t="shared" si="44"/>
        <v/>
      </c>
      <c r="AB43" s="134" t="str">
        <f t="shared" si="45"/>
        <v/>
      </c>
      <c r="AC43" s="134" t="str">
        <f t="shared" si="46"/>
        <v/>
      </c>
      <c r="AD43" s="4"/>
      <c r="AE43" s="133" t="str">
        <f t="shared" si="47"/>
        <v/>
      </c>
      <c r="AF43" s="134" t="str">
        <f t="shared" si="48"/>
        <v/>
      </c>
      <c r="AG43" s="134" t="str">
        <f t="shared" si="49"/>
        <v/>
      </c>
      <c r="AH43" s="4"/>
      <c r="AI43" s="133" t="str">
        <f t="shared" si="50"/>
        <v/>
      </c>
      <c r="AJ43" s="134" t="str">
        <f t="shared" si="51"/>
        <v/>
      </c>
      <c r="AK43" s="134" t="str">
        <f t="shared" si="52"/>
        <v/>
      </c>
      <c r="AL43" s="4"/>
      <c r="AM43" s="133" t="str">
        <f t="shared" si="53"/>
        <v/>
      </c>
      <c r="AN43" s="134" t="str">
        <f t="shared" si="54"/>
        <v/>
      </c>
      <c r="AO43" s="134" t="str">
        <f t="shared" si="55"/>
        <v/>
      </c>
      <c r="AP43" s="135">
        <f t="shared" si="56"/>
        <v>0</v>
      </c>
      <c r="AQ43" s="137" t="str">
        <f t="shared" si="57"/>
        <v/>
      </c>
      <c r="AR43" s="137"/>
      <c r="AV43" s="45" t="s">
        <v>59</v>
      </c>
      <c r="AW43" s="193">
        <v>9021</v>
      </c>
      <c r="AX43" s="194">
        <v>19.224143664782002</v>
      </c>
      <c r="AY43" s="195">
        <v>4.9804137610932004</v>
      </c>
      <c r="AZ43" s="196">
        <v>8924</v>
      </c>
      <c r="BA43" s="194">
        <v>21.170663379650001</v>
      </c>
      <c r="BB43" s="197">
        <v>6.0480822088955</v>
      </c>
      <c r="BC43" s="196">
        <v>9151</v>
      </c>
      <c r="BD43" s="194">
        <v>36.855982952683</v>
      </c>
      <c r="BE43" s="197">
        <v>8.9002339868139</v>
      </c>
      <c r="BF43" s="180">
        <v>8956</v>
      </c>
      <c r="BG43" s="181">
        <v>44.568445734702998</v>
      </c>
      <c r="BH43" s="182">
        <v>7.8911710077284001</v>
      </c>
      <c r="BI43" s="183">
        <v>8829</v>
      </c>
      <c r="BJ43" s="181">
        <v>52.319855023218999</v>
      </c>
      <c r="BK43" s="182">
        <v>22.641676813618002</v>
      </c>
      <c r="BL43" s="180">
        <v>8810</v>
      </c>
      <c r="BM43" s="181">
        <v>9.1576992054483295</v>
      </c>
      <c r="BN43" s="182">
        <v>1.10352106059285</v>
      </c>
      <c r="BO43" s="180">
        <v>8958</v>
      </c>
      <c r="BP43" s="181">
        <v>159.48794373743999</v>
      </c>
      <c r="BQ43" s="182">
        <v>25.791150692626001</v>
      </c>
      <c r="BR43" s="183">
        <v>8974</v>
      </c>
      <c r="BS43" s="181">
        <v>24.937040338755999</v>
      </c>
      <c r="BT43" s="182">
        <v>9.8379912795394002</v>
      </c>
    </row>
    <row r="44" spans="1:72" ht="21.75" thickBot="1">
      <c r="A44" s="38"/>
      <c r="B44" s="60" ph="1"/>
      <c r="C44" s="39"/>
      <c r="D44" s="4"/>
      <c r="E44" s="133" t="str">
        <f t="shared" si="29"/>
        <v/>
      </c>
      <c r="F44" s="4"/>
      <c r="G44" s="133" t="str">
        <f t="shared" si="30"/>
        <v/>
      </c>
      <c r="H44" s="4"/>
      <c r="I44" s="133" t="str">
        <f t="shared" si="31"/>
        <v/>
      </c>
      <c r="J44" s="4"/>
      <c r="K44" s="133" t="str">
        <f t="shared" si="32"/>
        <v/>
      </c>
      <c r="L44" s="134" t="str">
        <f t="shared" si="33"/>
        <v/>
      </c>
      <c r="M44" s="134" t="str">
        <f t="shared" si="34"/>
        <v/>
      </c>
      <c r="N44" s="4"/>
      <c r="O44" s="133" t="str">
        <f t="shared" si="35"/>
        <v/>
      </c>
      <c r="P44" s="134" t="str">
        <f t="shared" si="36"/>
        <v/>
      </c>
      <c r="Q44" s="134" t="str">
        <f t="shared" si="37"/>
        <v/>
      </c>
      <c r="R44" s="4"/>
      <c r="S44" s="133" t="str">
        <f t="shared" si="38"/>
        <v/>
      </c>
      <c r="T44" s="134" t="str">
        <f t="shared" si="39"/>
        <v/>
      </c>
      <c r="U44" s="134" t="str">
        <f t="shared" si="40"/>
        <v/>
      </c>
      <c r="V44" s="4"/>
      <c r="W44" s="133" t="str">
        <f t="shared" si="41"/>
        <v/>
      </c>
      <c r="X44" s="134" t="str">
        <f t="shared" si="42"/>
        <v/>
      </c>
      <c r="Y44" s="134" t="str">
        <f t="shared" si="43"/>
        <v/>
      </c>
      <c r="Z44" s="4"/>
      <c r="AA44" s="133" t="str">
        <f t="shared" si="44"/>
        <v/>
      </c>
      <c r="AB44" s="134" t="str">
        <f t="shared" si="45"/>
        <v/>
      </c>
      <c r="AC44" s="134" t="str">
        <f t="shared" si="46"/>
        <v/>
      </c>
      <c r="AD44" s="4"/>
      <c r="AE44" s="133" t="str">
        <f t="shared" si="47"/>
        <v/>
      </c>
      <c r="AF44" s="134" t="str">
        <f t="shared" si="48"/>
        <v/>
      </c>
      <c r="AG44" s="134" t="str">
        <f t="shared" si="49"/>
        <v/>
      </c>
      <c r="AH44" s="4"/>
      <c r="AI44" s="133" t="str">
        <f t="shared" si="50"/>
        <v/>
      </c>
      <c r="AJ44" s="134" t="str">
        <f t="shared" si="51"/>
        <v/>
      </c>
      <c r="AK44" s="134" t="str">
        <f t="shared" si="52"/>
        <v/>
      </c>
      <c r="AL44" s="4"/>
      <c r="AM44" s="133" t="str">
        <f t="shared" si="53"/>
        <v/>
      </c>
      <c r="AN44" s="134" t="str">
        <f t="shared" si="54"/>
        <v/>
      </c>
      <c r="AO44" s="134" t="str">
        <f t="shared" si="55"/>
        <v/>
      </c>
      <c r="AP44" s="135">
        <f t="shared" si="56"/>
        <v>0</v>
      </c>
      <c r="AQ44" s="137" t="str">
        <f t="shared" si="57"/>
        <v/>
      </c>
      <c r="AR44" s="137"/>
      <c r="AV44" s="46" t="s">
        <v>65</v>
      </c>
      <c r="AW44" s="198">
        <v>8613</v>
      </c>
      <c r="AX44" s="199">
        <v>18.870196215023999</v>
      </c>
      <c r="AY44" s="200">
        <v>4.4325056446523003</v>
      </c>
      <c r="AZ44" s="201">
        <v>8547</v>
      </c>
      <c r="BA44" s="199">
        <v>19.219960219960001</v>
      </c>
      <c r="BB44" s="202">
        <v>5.3898830737859997</v>
      </c>
      <c r="BC44" s="201">
        <v>8595</v>
      </c>
      <c r="BD44" s="199">
        <v>40.812914485165997</v>
      </c>
      <c r="BE44" s="202">
        <v>9.2334245156531001</v>
      </c>
      <c r="BF44" s="189">
        <v>8569</v>
      </c>
      <c r="BG44" s="190">
        <v>41.529816781420998</v>
      </c>
      <c r="BH44" s="191">
        <v>6.9346912708485</v>
      </c>
      <c r="BI44" s="192">
        <v>8417</v>
      </c>
      <c r="BJ44" s="190">
        <v>38.850184151123003</v>
      </c>
      <c r="BK44" s="191">
        <v>16.618139405402001</v>
      </c>
      <c r="BL44" s="189">
        <v>8413</v>
      </c>
      <c r="BM44" s="190">
        <v>9.5212884821110197</v>
      </c>
      <c r="BN44" s="191">
        <v>0.98671978470584998</v>
      </c>
      <c r="BO44" s="189">
        <v>8856</v>
      </c>
      <c r="BP44" s="190">
        <v>148.15006775067999</v>
      </c>
      <c r="BQ44" s="191">
        <v>23.410513113107999</v>
      </c>
      <c r="BR44" s="192">
        <v>8556</v>
      </c>
      <c r="BS44" s="190">
        <v>14.92613370734</v>
      </c>
      <c r="BT44" s="191">
        <v>5.5274176237852002</v>
      </c>
    </row>
    <row r="45" spans="1:72" ht="21">
      <c r="A45" s="38"/>
      <c r="B45" s="59" ph="1"/>
      <c r="C45" s="39"/>
      <c r="D45" s="4"/>
      <c r="E45" s="133" t="str">
        <f t="shared" si="29"/>
        <v/>
      </c>
      <c r="F45" s="4"/>
      <c r="G45" s="133" t="str">
        <f t="shared" si="30"/>
        <v/>
      </c>
      <c r="H45" s="4"/>
      <c r="I45" s="133" t="str">
        <f t="shared" si="31"/>
        <v/>
      </c>
      <c r="J45" s="4"/>
      <c r="K45" s="133" t="str">
        <f t="shared" si="32"/>
        <v/>
      </c>
      <c r="L45" s="134" t="str">
        <f t="shared" si="33"/>
        <v/>
      </c>
      <c r="M45" s="134" t="str">
        <f t="shared" si="34"/>
        <v/>
      </c>
      <c r="N45" s="4"/>
      <c r="O45" s="133" t="str">
        <f t="shared" si="35"/>
        <v/>
      </c>
      <c r="P45" s="134" t="str">
        <f t="shared" si="36"/>
        <v/>
      </c>
      <c r="Q45" s="134" t="str">
        <f t="shared" si="37"/>
        <v/>
      </c>
      <c r="R45" s="4"/>
      <c r="S45" s="133" t="str">
        <f t="shared" si="38"/>
        <v/>
      </c>
      <c r="T45" s="134" t="str">
        <f t="shared" si="39"/>
        <v/>
      </c>
      <c r="U45" s="134" t="str">
        <f t="shared" si="40"/>
        <v/>
      </c>
      <c r="V45" s="4"/>
      <c r="W45" s="133" t="str">
        <f t="shared" si="41"/>
        <v/>
      </c>
      <c r="X45" s="134" t="str">
        <f t="shared" si="42"/>
        <v/>
      </c>
      <c r="Y45" s="134" t="str">
        <f t="shared" si="43"/>
        <v/>
      </c>
      <c r="Z45" s="4"/>
      <c r="AA45" s="133" t="str">
        <f t="shared" si="44"/>
        <v/>
      </c>
      <c r="AB45" s="134" t="str">
        <f t="shared" si="45"/>
        <v/>
      </c>
      <c r="AC45" s="134" t="str">
        <f t="shared" si="46"/>
        <v/>
      </c>
      <c r="AD45" s="4"/>
      <c r="AE45" s="133" t="str">
        <f t="shared" si="47"/>
        <v/>
      </c>
      <c r="AF45" s="134" t="str">
        <f t="shared" si="48"/>
        <v/>
      </c>
      <c r="AG45" s="134" t="str">
        <f t="shared" si="49"/>
        <v/>
      </c>
      <c r="AH45" s="4"/>
      <c r="AI45" s="133" t="str">
        <f t="shared" si="50"/>
        <v/>
      </c>
      <c r="AJ45" s="134" t="str">
        <f t="shared" si="51"/>
        <v/>
      </c>
      <c r="AK45" s="134" t="str">
        <f t="shared" si="52"/>
        <v/>
      </c>
      <c r="AL45" s="4"/>
      <c r="AM45" s="133" t="str">
        <f t="shared" si="53"/>
        <v/>
      </c>
      <c r="AN45" s="134" t="str">
        <f t="shared" si="54"/>
        <v/>
      </c>
      <c r="AO45" s="134" t="str">
        <f t="shared" si="55"/>
        <v/>
      </c>
      <c r="AP45" s="135">
        <f t="shared" si="56"/>
        <v>0</v>
      </c>
      <c r="AQ45" s="137" t="str">
        <f t="shared" si="57"/>
        <v/>
      </c>
      <c r="AR45" s="137"/>
    </row>
    <row r="46" spans="1:72" ht="21">
      <c r="A46" s="38"/>
      <c r="B46" s="60" ph="1"/>
      <c r="C46" s="39"/>
      <c r="D46" s="4"/>
      <c r="E46" s="133" t="str">
        <f t="shared" si="29"/>
        <v/>
      </c>
      <c r="F46" s="4"/>
      <c r="G46" s="133" t="str">
        <f t="shared" si="30"/>
        <v/>
      </c>
      <c r="H46" s="4"/>
      <c r="I46" s="133" t="str">
        <f t="shared" si="31"/>
        <v/>
      </c>
      <c r="J46" s="4"/>
      <c r="K46" s="133" t="str">
        <f t="shared" si="32"/>
        <v/>
      </c>
      <c r="L46" s="134" t="str">
        <f t="shared" si="33"/>
        <v/>
      </c>
      <c r="M46" s="134" t="str">
        <f t="shared" si="34"/>
        <v/>
      </c>
      <c r="N46" s="4"/>
      <c r="O46" s="133" t="str">
        <f t="shared" si="35"/>
        <v/>
      </c>
      <c r="P46" s="134" t="str">
        <f t="shared" si="36"/>
        <v/>
      </c>
      <c r="Q46" s="134" t="str">
        <f t="shared" si="37"/>
        <v/>
      </c>
      <c r="R46" s="4"/>
      <c r="S46" s="133" t="str">
        <f t="shared" si="38"/>
        <v/>
      </c>
      <c r="T46" s="134" t="str">
        <f t="shared" si="39"/>
        <v/>
      </c>
      <c r="U46" s="134" t="str">
        <f t="shared" si="40"/>
        <v/>
      </c>
      <c r="V46" s="4"/>
      <c r="W46" s="133" t="str">
        <f t="shared" si="41"/>
        <v/>
      </c>
      <c r="X46" s="134" t="str">
        <f t="shared" si="42"/>
        <v/>
      </c>
      <c r="Y46" s="134" t="str">
        <f t="shared" si="43"/>
        <v/>
      </c>
      <c r="Z46" s="4"/>
      <c r="AA46" s="133" t="str">
        <f t="shared" si="44"/>
        <v/>
      </c>
      <c r="AB46" s="134" t="str">
        <f t="shared" si="45"/>
        <v/>
      </c>
      <c r="AC46" s="134" t="str">
        <f t="shared" si="46"/>
        <v/>
      </c>
      <c r="AD46" s="4"/>
      <c r="AE46" s="133" t="str">
        <f t="shared" si="47"/>
        <v/>
      </c>
      <c r="AF46" s="134" t="str">
        <f t="shared" si="48"/>
        <v/>
      </c>
      <c r="AG46" s="134" t="str">
        <f t="shared" si="49"/>
        <v/>
      </c>
      <c r="AH46" s="4"/>
      <c r="AI46" s="133" t="str">
        <f t="shared" si="50"/>
        <v/>
      </c>
      <c r="AJ46" s="134" t="str">
        <f t="shared" si="51"/>
        <v/>
      </c>
      <c r="AK46" s="134" t="str">
        <f t="shared" si="52"/>
        <v/>
      </c>
      <c r="AL46" s="4"/>
      <c r="AM46" s="133" t="str">
        <f t="shared" si="53"/>
        <v/>
      </c>
      <c r="AN46" s="134" t="str">
        <f t="shared" si="54"/>
        <v/>
      </c>
      <c r="AO46" s="134" t="str">
        <f t="shared" si="55"/>
        <v/>
      </c>
      <c r="AP46" s="135">
        <f t="shared" si="56"/>
        <v>0</v>
      </c>
      <c r="AQ46" s="137" t="str">
        <f t="shared" si="57"/>
        <v/>
      </c>
      <c r="AR46" s="137"/>
    </row>
    <row r="47" spans="1:72" ht="21.75" thickBot="1">
      <c r="A47" s="38"/>
      <c r="B47" s="60" ph="1"/>
      <c r="C47" s="39"/>
      <c r="D47" s="4"/>
      <c r="E47" s="133" t="str">
        <f t="shared" si="29"/>
        <v/>
      </c>
      <c r="F47" s="4"/>
      <c r="G47" s="133" t="str">
        <f t="shared" si="30"/>
        <v/>
      </c>
      <c r="H47" s="4"/>
      <c r="I47" s="133" t="str">
        <f t="shared" si="31"/>
        <v/>
      </c>
      <c r="J47" s="4"/>
      <c r="K47" s="133" t="str">
        <f t="shared" si="32"/>
        <v/>
      </c>
      <c r="L47" s="134" t="str">
        <f t="shared" si="33"/>
        <v/>
      </c>
      <c r="M47" s="134" t="str">
        <f t="shared" si="34"/>
        <v/>
      </c>
      <c r="N47" s="4"/>
      <c r="O47" s="133" t="str">
        <f t="shared" si="35"/>
        <v/>
      </c>
      <c r="P47" s="134" t="str">
        <f t="shared" si="36"/>
        <v/>
      </c>
      <c r="Q47" s="134" t="str">
        <f t="shared" si="37"/>
        <v/>
      </c>
      <c r="R47" s="4"/>
      <c r="S47" s="133" t="str">
        <f t="shared" si="38"/>
        <v/>
      </c>
      <c r="T47" s="134" t="str">
        <f t="shared" si="39"/>
        <v/>
      </c>
      <c r="U47" s="134" t="str">
        <f t="shared" si="40"/>
        <v/>
      </c>
      <c r="V47" s="4"/>
      <c r="W47" s="133" t="str">
        <f t="shared" si="41"/>
        <v/>
      </c>
      <c r="X47" s="134" t="str">
        <f t="shared" si="42"/>
        <v/>
      </c>
      <c r="Y47" s="134" t="str">
        <f t="shared" si="43"/>
        <v/>
      </c>
      <c r="Z47" s="4"/>
      <c r="AA47" s="133" t="str">
        <f t="shared" si="44"/>
        <v/>
      </c>
      <c r="AB47" s="134" t="str">
        <f t="shared" si="45"/>
        <v/>
      </c>
      <c r="AC47" s="134" t="str">
        <f t="shared" si="46"/>
        <v/>
      </c>
      <c r="AD47" s="4"/>
      <c r="AE47" s="133" t="str">
        <f t="shared" si="47"/>
        <v/>
      </c>
      <c r="AF47" s="134" t="str">
        <f t="shared" si="48"/>
        <v/>
      </c>
      <c r="AG47" s="134" t="str">
        <f t="shared" si="49"/>
        <v/>
      </c>
      <c r="AH47" s="4"/>
      <c r="AI47" s="133" t="str">
        <f t="shared" si="50"/>
        <v/>
      </c>
      <c r="AJ47" s="134" t="str">
        <f t="shared" si="51"/>
        <v/>
      </c>
      <c r="AK47" s="134" t="str">
        <f t="shared" si="52"/>
        <v/>
      </c>
      <c r="AL47" s="4"/>
      <c r="AM47" s="133" t="str">
        <f t="shared" si="53"/>
        <v/>
      </c>
      <c r="AN47" s="134" t="str">
        <f t="shared" si="54"/>
        <v/>
      </c>
      <c r="AO47" s="134" t="str">
        <f t="shared" si="55"/>
        <v/>
      </c>
      <c r="AP47" s="135">
        <f t="shared" si="56"/>
        <v>0</v>
      </c>
      <c r="AQ47" s="137" t="str">
        <f t="shared" si="57"/>
        <v/>
      </c>
      <c r="AR47" s="137"/>
      <c r="AV47" s="205" t="s">
        <v>153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59" ph="1"/>
      <c r="C48" s="39"/>
      <c r="D48" s="4"/>
      <c r="E48" s="133" t="str">
        <f t="shared" si="29"/>
        <v/>
      </c>
      <c r="F48" s="4"/>
      <c r="G48" s="133" t="str">
        <f t="shared" si="30"/>
        <v/>
      </c>
      <c r="H48" s="4"/>
      <c r="I48" s="133" t="str">
        <f t="shared" si="31"/>
        <v/>
      </c>
      <c r="J48" s="4"/>
      <c r="K48" s="133" t="str">
        <f t="shared" si="32"/>
        <v/>
      </c>
      <c r="L48" s="134" t="str">
        <f t="shared" si="33"/>
        <v/>
      </c>
      <c r="M48" s="134" t="str">
        <f t="shared" si="34"/>
        <v/>
      </c>
      <c r="N48" s="4"/>
      <c r="O48" s="133" t="str">
        <f t="shared" si="35"/>
        <v/>
      </c>
      <c r="P48" s="134" t="str">
        <f t="shared" si="36"/>
        <v/>
      </c>
      <c r="Q48" s="134" t="str">
        <f t="shared" si="37"/>
        <v/>
      </c>
      <c r="R48" s="4"/>
      <c r="S48" s="133" t="str">
        <f t="shared" si="38"/>
        <v/>
      </c>
      <c r="T48" s="134" t="str">
        <f t="shared" si="39"/>
        <v/>
      </c>
      <c r="U48" s="134" t="str">
        <f t="shared" si="40"/>
        <v/>
      </c>
      <c r="V48" s="4"/>
      <c r="W48" s="133" t="str">
        <f t="shared" si="41"/>
        <v/>
      </c>
      <c r="X48" s="134" t="str">
        <f t="shared" si="42"/>
        <v/>
      </c>
      <c r="Y48" s="134" t="str">
        <f t="shared" si="43"/>
        <v/>
      </c>
      <c r="Z48" s="4"/>
      <c r="AA48" s="133" t="str">
        <f t="shared" si="44"/>
        <v/>
      </c>
      <c r="AB48" s="134" t="str">
        <f t="shared" si="45"/>
        <v/>
      </c>
      <c r="AC48" s="134" t="str">
        <f t="shared" si="46"/>
        <v/>
      </c>
      <c r="AD48" s="4"/>
      <c r="AE48" s="133" t="str">
        <f t="shared" si="47"/>
        <v/>
      </c>
      <c r="AF48" s="134" t="str">
        <f t="shared" si="48"/>
        <v/>
      </c>
      <c r="AG48" s="134" t="str">
        <f t="shared" si="49"/>
        <v/>
      </c>
      <c r="AH48" s="4"/>
      <c r="AI48" s="133" t="str">
        <f t="shared" si="50"/>
        <v/>
      </c>
      <c r="AJ48" s="134" t="str">
        <f t="shared" si="51"/>
        <v/>
      </c>
      <c r="AK48" s="134" t="str">
        <f t="shared" si="52"/>
        <v/>
      </c>
      <c r="AL48" s="4"/>
      <c r="AM48" s="133" t="str">
        <f t="shared" si="53"/>
        <v/>
      </c>
      <c r="AN48" s="134" t="str">
        <f t="shared" si="54"/>
        <v/>
      </c>
      <c r="AO48" s="134" t="str">
        <f t="shared" si="55"/>
        <v/>
      </c>
      <c r="AP48" s="135">
        <f t="shared" si="56"/>
        <v>0</v>
      </c>
      <c r="AQ48" s="137" t="str">
        <f t="shared" si="57"/>
        <v/>
      </c>
      <c r="AR48" s="137"/>
      <c r="AV48" s="306" t="s">
        <v>118</v>
      </c>
      <c r="AW48" s="307"/>
      <c r="AX48" s="307"/>
      <c r="AY48" s="308"/>
      <c r="AZ48" s="297" t="s">
        <v>119</v>
      </c>
      <c r="BA48" s="298"/>
      <c r="BB48" s="298"/>
      <c r="BC48" s="299"/>
      <c r="BD48" s="298" t="s">
        <v>120</v>
      </c>
      <c r="BE48" s="298"/>
      <c r="BF48" s="298"/>
      <c r="BG48" s="299"/>
    </row>
    <row r="49" spans="1:59" ht="21.75" thickBot="1">
      <c r="A49" s="38"/>
      <c r="B49" s="60" ph="1"/>
      <c r="C49" s="39"/>
      <c r="D49" s="4"/>
      <c r="E49" s="133" t="str">
        <f t="shared" si="29"/>
        <v/>
      </c>
      <c r="F49" s="4"/>
      <c r="G49" s="133" t="str">
        <f t="shared" si="30"/>
        <v/>
      </c>
      <c r="H49" s="4"/>
      <c r="I49" s="133" t="str">
        <f t="shared" si="31"/>
        <v/>
      </c>
      <c r="J49" s="4"/>
      <c r="K49" s="133" t="str">
        <f t="shared" si="32"/>
        <v/>
      </c>
      <c r="L49" s="134" t="str">
        <f t="shared" si="33"/>
        <v/>
      </c>
      <c r="M49" s="134" t="str">
        <f t="shared" si="34"/>
        <v/>
      </c>
      <c r="N49" s="4"/>
      <c r="O49" s="133" t="str">
        <f t="shared" si="35"/>
        <v/>
      </c>
      <c r="P49" s="134" t="str">
        <f t="shared" si="36"/>
        <v/>
      </c>
      <c r="Q49" s="134" t="str">
        <f t="shared" si="37"/>
        <v/>
      </c>
      <c r="R49" s="4"/>
      <c r="S49" s="133" t="str">
        <f t="shared" si="38"/>
        <v/>
      </c>
      <c r="T49" s="134" t="str">
        <f t="shared" si="39"/>
        <v/>
      </c>
      <c r="U49" s="134" t="str">
        <f t="shared" si="40"/>
        <v/>
      </c>
      <c r="V49" s="4"/>
      <c r="W49" s="133" t="str">
        <f t="shared" si="41"/>
        <v/>
      </c>
      <c r="X49" s="134" t="str">
        <f t="shared" si="42"/>
        <v/>
      </c>
      <c r="Y49" s="134" t="str">
        <f t="shared" si="43"/>
        <v/>
      </c>
      <c r="Z49" s="4"/>
      <c r="AA49" s="133" t="str">
        <f t="shared" si="44"/>
        <v/>
      </c>
      <c r="AB49" s="134" t="str">
        <f t="shared" si="45"/>
        <v/>
      </c>
      <c r="AC49" s="134" t="str">
        <f t="shared" si="46"/>
        <v/>
      </c>
      <c r="AD49" s="4"/>
      <c r="AE49" s="133" t="str">
        <f t="shared" si="47"/>
        <v/>
      </c>
      <c r="AF49" s="134" t="str">
        <f t="shared" si="48"/>
        <v/>
      </c>
      <c r="AG49" s="134" t="str">
        <f t="shared" si="49"/>
        <v/>
      </c>
      <c r="AH49" s="4"/>
      <c r="AI49" s="133" t="str">
        <f t="shared" si="50"/>
        <v/>
      </c>
      <c r="AJ49" s="134" t="str">
        <f t="shared" si="51"/>
        <v/>
      </c>
      <c r="AK49" s="134" t="str">
        <f t="shared" si="52"/>
        <v/>
      </c>
      <c r="AL49" s="4"/>
      <c r="AM49" s="133" t="str">
        <f t="shared" si="53"/>
        <v/>
      </c>
      <c r="AN49" s="134" t="str">
        <f t="shared" si="54"/>
        <v/>
      </c>
      <c r="AO49" s="134" t="str">
        <f t="shared" si="55"/>
        <v/>
      </c>
      <c r="AP49" s="135">
        <f t="shared" si="56"/>
        <v>0</v>
      </c>
      <c r="AQ49" s="137" t="str">
        <f t="shared" si="57"/>
        <v/>
      </c>
      <c r="AR49" s="137"/>
      <c r="AV49" s="309"/>
      <c r="AW49" s="310"/>
      <c r="AX49" s="310"/>
      <c r="AY49" s="311"/>
      <c r="AZ49" s="206" t="s">
        <v>121</v>
      </c>
      <c r="BA49" s="207" t="s">
        <v>122</v>
      </c>
      <c r="BB49" s="208" t="s">
        <v>123</v>
      </c>
      <c r="BC49" s="209" t="s">
        <v>124</v>
      </c>
      <c r="BD49" s="210" t="s">
        <v>121</v>
      </c>
      <c r="BE49" s="207" t="s">
        <v>122</v>
      </c>
      <c r="BF49" s="207" t="s">
        <v>123</v>
      </c>
      <c r="BG49" s="209" t="s">
        <v>124</v>
      </c>
    </row>
    <row r="50" spans="1:59" ht="21" customHeight="1">
      <c r="A50" s="38"/>
      <c r="B50" s="58" ph="1"/>
      <c r="C50" s="39"/>
      <c r="D50" s="4"/>
      <c r="E50" s="133" t="str">
        <f t="shared" si="29"/>
        <v/>
      </c>
      <c r="F50" s="4"/>
      <c r="G50" s="133" t="str">
        <f t="shared" si="30"/>
        <v/>
      </c>
      <c r="H50" s="4"/>
      <c r="I50" s="133" t="str">
        <f t="shared" si="31"/>
        <v/>
      </c>
      <c r="J50" s="4"/>
      <c r="K50" s="133" t="str">
        <f t="shared" si="32"/>
        <v/>
      </c>
      <c r="L50" s="134" t="str">
        <f t="shared" si="33"/>
        <v/>
      </c>
      <c r="M50" s="134" t="str">
        <f t="shared" si="34"/>
        <v/>
      </c>
      <c r="N50" s="4"/>
      <c r="O50" s="133" t="str">
        <f t="shared" si="35"/>
        <v/>
      </c>
      <c r="P50" s="134" t="str">
        <f t="shared" si="36"/>
        <v/>
      </c>
      <c r="Q50" s="134" t="str">
        <f t="shared" si="37"/>
        <v/>
      </c>
      <c r="R50" s="4"/>
      <c r="S50" s="133" t="str">
        <f t="shared" si="38"/>
        <v/>
      </c>
      <c r="T50" s="134" t="str">
        <f t="shared" si="39"/>
        <v/>
      </c>
      <c r="U50" s="134" t="str">
        <f t="shared" si="40"/>
        <v/>
      </c>
      <c r="V50" s="4"/>
      <c r="W50" s="133" t="str">
        <f t="shared" si="41"/>
        <v/>
      </c>
      <c r="X50" s="134" t="str">
        <f t="shared" si="42"/>
        <v/>
      </c>
      <c r="Y50" s="134" t="str">
        <f t="shared" si="43"/>
        <v/>
      </c>
      <c r="Z50" s="4"/>
      <c r="AA50" s="133" t="str">
        <f t="shared" si="44"/>
        <v/>
      </c>
      <c r="AB50" s="134" t="str">
        <f t="shared" si="45"/>
        <v/>
      </c>
      <c r="AC50" s="134" t="str">
        <f t="shared" si="46"/>
        <v/>
      </c>
      <c r="AD50" s="4"/>
      <c r="AE50" s="133" t="str">
        <f t="shared" si="47"/>
        <v/>
      </c>
      <c r="AF50" s="134" t="str">
        <f t="shared" si="48"/>
        <v/>
      </c>
      <c r="AG50" s="134" t="str">
        <f t="shared" si="49"/>
        <v/>
      </c>
      <c r="AH50" s="4"/>
      <c r="AI50" s="133" t="str">
        <f t="shared" si="50"/>
        <v/>
      </c>
      <c r="AJ50" s="134" t="str">
        <f t="shared" si="51"/>
        <v/>
      </c>
      <c r="AK50" s="134" t="str">
        <f t="shared" si="52"/>
        <v/>
      </c>
      <c r="AL50" s="4"/>
      <c r="AM50" s="133" t="str">
        <f t="shared" si="53"/>
        <v/>
      </c>
      <c r="AN50" s="134" t="str">
        <f t="shared" si="54"/>
        <v/>
      </c>
      <c r="AO50" s="134" t="str">
        <f t="shared" si="55"/>
        <v/>
      </c>
      <c r="AP50" s="135">
        <f t="shared" si="56"/>
        <v>0</v>
      </c>
      <c r="AQ50" s="137" t="str">
        <f t="shared" si="57"/>
        <v/>
      </c>
      <c r="AR50" s="137"/>
      <c r="AV50" s="300" t="s">
        <v>125</v>
      </c>
      <c r="AW50" s="303" t="s">
        <v>126</v>
      </c>
      <c r="AX50" s="211" t="s">
        <v>127</v>
      </c>
      <c r="AY50" s="212" t="s">
        <v>128</v>
      </c>
      <c r="AZ50" s="213">
        <v>116.8</v>
      </c>
      <c r="BA50" s="214">
        <v>116.6</v>
      </c>
      <c r="BB50" s="215">
        <v>0.20000000000000284</v>
      </c>
      <c r="BC50" s="216">
        <v>15</v>
      </c>
      <c r="BD50" s="213">
        <v>21.7</v>
      </c>
      <c r="BE50" s="214">
        <v>21.4</v>
      </c>
      <c r="BF50" s="214">
        <v>0.30000000000000071</v>
      </c>
      <c r="BG50" s="217">
        <v>6</v>
      </c>
    </row>
    <row r="51" spans="1:59" ht="21">
      <c r="A51" s="38"/>
      <c r="B51" s="60" ph="1"/>
      <c r="C51" s="39"/>
      <c r="D51" s="4"/>
      <c r="E51" s="133" t="str">
        <f t="shared" si="29"/>
        <v/>
      </c>
      <c r="F51" s="4"/>
      <c r="G51" s="133" t="str">
        <f t="shared" si="30"/>
        <v/>
      </c>
      <c r="H51" s="4"/>
      <c r="I51" s="133" t="str">
        <f t="shared" si="31"/>
        <v/>
      </c>
      <c r="J51" s="4"/>
      <c r="K51" s="133" t="str">
        <f t="shared" si="32"/>
        <v/>
      </c>
      <c r="L51" s="134" t="str">
        <f t="shared" si="33"/>
        <v/>
      </c>
      <c r="M51" s="134" t="str">
        <f t="shared" si="34"/>
        <v/>
      </c>
      <c r="N51" s="4"/>
      <c r="O51" s="133" t="str">
        <f t="shared" si="35"/>
        <v/>
      </c>
      <c r="P51" s="134" t="str">
        <f t="shared" si="36"/>
        <v/>
      </c>
      <c r="Q51" s="134" t="str">
        <f t="shared" si="37"/>
        <v/>
      </c>
      <c r="R51" s="4"/>
      <c r="S51" s="133" t="str">
        <f t="shared" si="38"/>
        <v/>
      </c>
      <c r="T51" s="134" t="str">
        <f t="shared" si="39"/>
        <v/>
      </c>
      <c r="U51" s="134" t="str">
        <f t="shared" si="40"/>
        <v/>
      </c>
      <c r="V51" s="4"/>
      <c r="W51" s="133" t="str">
        <f t="shared" si="41"/>
        <v/>
      </c>
      <c r="X51" s="134" t="str">
        <f t="shared" si="42"/>
        <v/>
      </c>
      <c r="Y51" s="134" t="str">
        <f t="shared" si="43"/>
        <v/>
      </c>
      <c r="Z51" s="4"/>
      <c r="AA51" s="133" t="str">
        <f t="shared" si="44"/>
        <v/>
      </c>
      <c r="AB51" s="134" t="str">
        <f t="shared" si="45"/>
        <v/>
      </c>
      <c r="AC51" s="134" t="str">
        <f t="shared" si="46"/>
        <v/>
      </c>
      <c r="AD51" s="4"/>
      <c r="AE51" s="133" t="str">
        <f t="shared" si="47"/>
        <v/>
      </c>
      <c r="AF51" s="134" t="str">
        <f t="shared" si="48"/>
        <v/>
      </c>
      <c r="AG51" s="134" t="str">
        <f t="shared" si="49"/>
        <v/>
      </c>
      <c r="AH51" s="4"/>
      <c r="AI51" s="133" t="str">
        <f t="shared" si="50"/>
        <v/>
      </c>
      <c r="AJ51" s="134" t="str">
        <f t="shared" si="51"/>
        <v/>
      </c>
      <c r="AK51" s="134" t="str">
        <f t="shared" si="52"/>
        <v/>
      </c>
      <c r="AL51" s="4"/>
      <c r="AM51" s="133" t="str">
        <f t="shared" si="53"/>
        <v/>
      </c>
      <c r="AN51" s="134" t="str">
        <f t="shared" si="54"/>
        <v/>
      </c>
      <c r="AO51" s="134" t="str">
        <f t="shared" si="55"/>
        <v/>
      </c>
      <c r="AP51" s="135">
        <f t="shared" si="56"/>
        <v>0</v>
      </c>
      <c r="AQ51" s="137" t="str">
        <f t="shared" si="57"/>
        <v/>
      </c>
      <c r="AR51" s="137"/>
      <c r="AV51" s="301"/>
      <c r="AW51" s="304"/>
      <c r="AX51" s="218" t="s">
        <v>129</v>
      </c>
      <c r="AY51" s="219" t="s">
        <v>130</v>
      </c>
      <c r="AZ51" s="220">
        <v>122.7</v>
      </c>
      <c r="BA51" s="221">
        <v>122.7</v>
      </c>
      <c r="BB51" s="222">
        <v>0</v>
      </c>
      <c r="BC51" s="223">
        <v>17</v>
      </c>
      <c r="BD51" s="220">
        <v>24.5</v>
      </c>
      <c r="BE51" s="221">
        <v>24.2</v>
      </c>
      <c r="BF51" s="221">
        <v>0.30000000000000071</v>
      </c>
      <c r="BG51" s="224">
        <v>13</v>
      </c>
    </row>
    <row r="52" spans="1:59" ht="21">
      <c r="A52" s="38"/>
      <c r="B52" s="60" ph="1"/>
      <c r="C52" s="39"/>
      <c r="D52" s="4"/>
      <c r="E52" s="133" t="str">
        <f t="shared" si="29"/>
        <v/>
      </c>
      <c r="F52" s="4"/>
      <c r="G52" s="133" t="str">
        <f t="shared" si="30"/>
        <v/>
      </c>
      <c r="H52" s="4"/>
      <c r="I52" s="133" t="str">
        <f t="shared" si="31"/>
        <v/>
      </c>
      <c r="J52" s="4"/>
      <c r="K52" s="133" t="str">
        <f t="shared" si="32"/>
        <v/>
      </c>
      <c r="L52" s="134" t="str">
        <f t="shared" si="33"/>
        <v/>
      </c>
      <c r="M52" s="134" t="str">
        <f t="shared" si="34"/>
        <v/>
      </c>
      <c r="N52" s="4"/>
      <c r="O52" s="133" t="str">
        <f t="shared" si="35"/>
        <v/>
      </c>
      <c r="P52" s="134" t="str">
        <f t="shared" si="36"/>
        <v/>
      </c>
      <c r="Q52" s="134" t="str">
        <f t="shared" si="37"/>
        <v/>
      </c>
      <c r="R52" s="4"/>
      <c r="S52" s="133" t="str">
        <f t="shared" si="38"/>
        <v/>
      </c>
      <c r="T52" s="134" t="str">
        <f t="shared" si="39"/>
        <v/>
      </c>
      <c r="U52" s="134" t="str">
        <f t="shared" si="40"/>
        <v/>
      </c>
      <c r="V52" s="4"/>
      <c r="W52" s="133" t="str">
        <f t="shared" si="41"/>
        <v/>
      </c>
      <c r="X52" s="134" t="str">
        <f t="shared" si="42"/>
        <v/>
      </c>
      <c r="Y52" s="134" t="str">
        <f t="shared" si="43"/>
        <v/>
      </c>
      <c r="Z52" s="4"/>
      <c r="AA52" s="133" t="str">
        <f t="shared" si="44"/>
        <v/>
      </c>
      <c r="AB52" s="134" t="str">
        <f t="shared" si="45"/>
        <v/>
      </c>
      <c r="AC52" s="134" t="str">
        <f t="shared" si="46"/>
        <v/>
      </c>
      <c r="AD52" s="4"/>
      <c r="AE52" s="133" t="str">
        <f t="shared" si="47"/>
        <v/>
      </c>
      <c r="AF52" s="134" t="str">
        <f t="shared" si="48"/>
        <v/>
      </c>
      <c r="AG52" s="134" t="str">
        <f t="shared" si="49"/>
        <v/>
      </c>
      <c r="AH52" s="4"/>
      <c r="AI52" s="133" t="str">
        <f t="shared" si="50"/>
        <v/>
      </c>
      <c r="AJ52" s="134" t="str">
        <f t="shared" si="51"/>
        <v/>
      </c>
      <c r="AK52" s="134" t="str">
        <f t="shared" si="52"/>
        <v/>
      </c>
      <c r="AL52" s="4"/>
      <c r="AM52" s="133" t="str">
        <f t="shared" si="53"/>
        <v/>
      </c>
      <c r="AN52" s="134" t="str">
        <f t="shared" si="54"/>
        <v/>
      </c>
      <c r="AO52" s="134" t="str">
        <f t="shared" si="55"/>
        <v/>
      </c>
      <c r="AP52" s="135">
        <f t="shared" si="56"/>
        <v>0</v>
      </c>
      <c r="AQ52" s="137" t="str">
        <f t="shared" si="57"/>
        <v/>
      </c>
      <c r="AR52" s="137"/>
      <c r="AV52" s="301"/>
      <c r="AW52" s="304"/>
      <c r="AX52" s="218" t="s">
        <v>131</v>
      </c>
      <c r="AY52" s="219" t="s">
        <v>132</v>
      </c>
      <c r="AZ52" s="220">
        <v>129</v>
      </c>
      <c r="BA52" s="221">
        <v>128.30000000000001</v>
      </c>
      <c r="BB52" s="222">
        <v>0.69999999999998863</v>
      </c>
      <c r="BC52" s="223">
        <v>3</v>
      </c>
      <c r="BD52" s="220">
        <v>28</v>
      </c>
      <c r="BE52" s="221">
        <v>27.4</v>
      </c>
      <c r="BF52" s="221">
        <v>0.60000000000000142</v>
      </c>
      <c r="BG52" s="224">
        <v>7</v>
      </c>
    </row>
    <row r="53" spans="1:59" ht="21">
      <c r="A53" s="38"/>
      <c r="B53" s="59" ph="1"/>
      <c r="C53" s="39"/>
      <c r="D53" s="4"/>
      <c r="E53" s="133" t="str">
        <f t="shared" si="29"/>
        <v/>
      </c>
      <c r="F53" s="4"/>
      <c r="G53" s="133" t="str">
        <f t="shared" si="30"/>
        <v/>
      </c>
      <c r="H53" s="4"/>
      <c r="I53" s="133" t="str">
        <f t="shared" si="31"/>
        <v/>
      </c>
      <c r="J53" s="4"/>
      <c r="K53" s="133" t="str">
        <f t="shared" si="32"/>
        <v/>
      </c>
      <c r="L53" s="134" t="str">
        <f t="shared" si="33"/>
        <v/>
      </c>
      <c r="M53" s="134" t="str">
        <f t="shared" si="34"/>
        <v/>
      </c>
      <c r="N53" s="4"/>
      <c r="O53" s="133" t="str">
        <f t="shared" si="35"/>
        <v/>
      </c>
      <c r="P53" s="134" t="str">
        <f t="shared" si="36"/>
        <v/>
      </c>
      <c r="Q53" s="134" t="str">
        <f t="shared" si="37"/>
        <v/>
      </c>
      <c r="R53" s="4"/>
      <c r="S53" s="133" t="str">
        <f t="shared" si="38"/>
        <v/>
      </c>
      <c r="T53" s="134" t="str">
        <f t="shared" si="39"/>
        <v/>
      </c>
      <c r="U53" s="134" t="str">
        <f t="shared" si="40"/>
        <v/>
      </c>
      <c r="V53" s="4"/>
      <c r="W53" s="133" t="str">
        <f t="shared" si="41"/>
        <v/>
      </c>
      <c r="X53" s="134" t="str">
        <f t="shared" si="42"/>
        <v/>
      </c>
      <c r="Y53" s="134" t="str">
        <f t="shared" si="43"/>
        <v/>
      </c>
      <c r="Z53" s="4"/>
      <c r="AA53" s="133" t="str">
        <f t="shared" si="44"/>
        <v/>
      </c>
      <c r="AB53" s="134" t="str">
        <f t="shared" si="45"/>
        <v/>
      </c>
      <c r="AC53" s="134" t="str">
        <f t="shared" si="46"/>
        <v/>
      </c>
      <c r="AD53" s="4"/>
      <c r="AE53" s="133" t="str">
        <f t="shared" si="47"/>
        <v/>
      </c>
      <c r="AF53" s="134" t="str">
        <f t="shared" si="48"/>
        <v/>
      </c>
      <c r="AG53" s="134" t="str">
        <f t="shared" si="49"/>
        <v/>
      </c>
      <c r="AH53" s="4"/>
      <c r="AI53" s="133" t="str">
        <f t="shared" si="50"/>
        <v/>
      </c>
      <c r="AJ53" s="134" t="str">
        <f t="shared" si="51"/>
        <v/>
      </c>
      <c r="AK53" s="134" t="str">
        <f t="shared" si="52"/>
        <v/>
      </c>
      <c r="AL53" s="4"/>
      <c r="AM53" s="133" t="str">
        <f t="shared" si="53"/>
        <v/>
      </c>
      <c r="AN53" s="134" t="str">
        <f t="shared" si="54"/>
        <v/>
      </c>
      <c r="AO53" s="134" t="str">
        <f t="shared" si="55"/>
        <v/>
      </c>
      <c r="AP53" s="135">
        <f t="shared" si="56"/>
        <v>0</v>
      </c>
      <c r="AQ53" s="137" t="str">
        <f t="shared" si="57"/>
        <v/>
      </c>
      <c r="AR53" s="137"/>
      <c r="AV53" s="301"/>
      <c r="AW53" s="304"/>
      <c r="AX53" s="218" t="s">
        <v>133</v>
      </c>
      <c r="AY53" s="219" t="s">
        <v>134</v>
      </c>
      <c r="AZ53" s="220">
        <v>134.9</v>
      </c>
      <c r="BA53" s="221">
        <v>134</v>
      </c>
      <c r="BB53" s="222">
        <v>0.90000000000000568</v>
      </c>
      <c r="BC53" s="223">
        <v>2</v>
      </c>
      <c r="BD53" s="220">
        <v>32.700000000000003</v>
      </c>
      <c r="BE53" s="221">
        <v>31.2</v>
      </c>
      <c r="BF53" s="221">
        <v>1.5000000000000036</v>
      </c>
      <c r="BG53" s="224">
        <v>2</v>
      </c>
    </row>
    <row r="54" spans="1:59" ht="21">
      <c r="A54" s="38"/>
      <c r="B54" s="59" ph="1"/>
      <c r="C54" s="39"/>
      <c r="D54" s="4"/>
      <c r="E54" s="133" t="str">
        <f t="shared" si="29"/>
        <v/>
      </c>
      <c r="F54" s="4"/>
      <c r="G54" s="133" t="str">
        <f t="shared" si="30"/>
        <v/>
      </c>
      <c r="H54" s="4"/>
      <c r="I54" s="133" t="str">
        <f t="shared" si="31"/>
        <v/>
      </c>
      <c r="J54" s="4"/>
      <c r="K54" s="133" t="str">
        <f t="shared" si="32"/>
        <v/>
      </c>
      <c r="L54" s="134" t="str">
        <f t="shared" si="33"/>
        <v/>
      </c>
      <c r="M54" s="134" t="str">
        <f t="shared" si="34"/>
        <v/>
      </c>
      <c r="N54" s="4"/>
      <c r="O54" s="133" t="str">
        <f t="shared" si="35"/>
        <v/>
      </c>
      <c r="P54" s="134" t="str">
        <f t="shared" si="36"/>
        <v/>
      </c>
      <c r="Q54" s="134" t="str">
        <f t="shared" si="37"/>
        <v/>
      </c>
      <c r="R54" s="4"/>
      <c r="S54" s="133" t="str">
        <f t="shared" si="38"/>
        <v/>
      </c>
      <c r="T54" s="134" t="str">
        <f t="shared" si="39"/>
        <v/>
      </c>
      <c r="U54" s="134" t="str">
        <f t="shared" si="40"/>
        <v/>
      </c>
      <c r="V54" s="4"/>
      <c r="W54" s="133" t="str">
        <f t="shared" si="41"/>
        <v/>
      </c>
      <c r="X54" s="134" t="str">
        <f t="shared" si="42"/>
        <v/>
      </c>
      <c r="Y54" s="134" t="str">
        <f t="shared" si="43"/>
        <v/>
      </c>
      <c r="Z54" s="4"/>
      <c r="AA54" s="133" t="str">
        <f t="shared" si="44"/>
        <v/>
      </c>
      <c r="AB54" s="134" t="str">
        <f t="shared" si="45"/>
        <v/>
      </c>
      <c r="AC54" s="134" t="str">
        <f t="shared" si="46"/>
        <v/>
      </c>
      <c r="AD54" s="4"/>
      <c r="AE54" s="133" t="str">
        <f t="shared" si="47"/>
        <v/>
      </c>
      <c r="AF54" s="134" t="str">
        <f t="shared" si="48"/>
        <v/>
      </c>
      <c r="AG54" s="134" t="str">
        <f t="shared" si="49"/>
        <v/>
      </c>
      <c r="AH54" s="4"/>
      <c r="AI54" s="133" t="str">
        <f t="shared" si="50"/>
        <v/>
      </c>
      <c r="AJ54" s="134" t="str">
        <f t="shared" si="51"/>
        <v/>
      </c>
      <c r="AK54" s="134" t="str">
        <f t="shared" si="52"/>
        <v/>
      </c>
      <c r="AL54" s="4"/>
      <c r="AM54" s="133" t="str">
        <f t="shared" si="53"/>
        <v/>
      </c>
      <c r="AN54" s="134" t="str">
        <f t="shared" si="54"/>
        <v/>
      </c>
      <c r="AO54" s="134" t="str">
        <f t="shared" si="55"/>
        <v/>
      </c>
      <c r="AP54" s="135">
        <f t="shared" si="56"/>
        <v>0</v>
      </c>
      <c r="AQ54" s="137" t="str">
        <f t="shared" si="57"/>
        <v/>
      </c>
      <c r="AR54" s="137"/>
      <c r="AV54" s="301"/>
      <c r="AW54" s="304"/>
      <c r="AX54" s="218" t="s">
        <v>135</v>
      </c>
      <c r="AY54" s="219" t="s">
        <v>136</v>
      </c>
      <c r="AZ54" s="220">
        <v>140.19999999999999</v>
      </c>
      <c r="BA54" s="221">
        <v>139.5</v>
      </c>
      <c r="BB54" s="222">
        <v>0.69999999999998863</v>
      </c>
      <c r="BC54" s="223">
        <v>4</v>
      </c>
      <c r="BD54" s="220">
        <v>36.6</v>
      </c>
      <c r="BE54" s="221">
        <v>35.1</v>
      </c>
      <c r="BF54" s="221">
        <v>1.5</v>
      </c>
      <c r="BG54" s="224">
        <v>4</v>
      </c>
    </row>
    <row r="55" spans="1:59" ht="21.75" thickBot="1">
      <c r="A55" s="38"/>
      <c r="B55" s="58" ph="1"/>
      <c r="C55" s="39"/>
      <c r="D55" s="4"/>
      <c r="E55" s="133" t="str">
        <f t="shared" si="29"/>
        <v/>
      </c>
      <c r="F55" s="4"/>
      <c r="G55" s="133" t="str">
        <f t="shared" si="30"/>
        <v/>
      </c>
      <c r="H55" s="4"/>
      <c r="I55" s="133" t="str">
        <f t="shared" si="31"/>
        <v/>
      </c>
      <c r="J55" s="4"/>
      <c r="K55" s="133" t="str">
        <f t="shared" si="32"/>
        <v/>
      </c>
      <c r="L55" s="134" t="str">
        <f t="shared" si="33"/>
        <v/>
      </c>
      <c r="M55" s="134" t="str">
        <f t="shared" si="34"/>
        <v/>
      </c>
      <c r="N55" s="4"/>
      <c r="O55" s="133" t="str">
        <f t="shared" si="35"/>
        <v/>
      </c>
      <c r="P55" s="134" t="str">
        <f t="shared" si="36"/>
        <v/>
      </c>
      <c r="Q55" s="134" t="str">
        <f t="shared" si="37"/>
        <v/>
      </c>
      <c r="R55" s="4"/>
      <c r="S55" s="133" t="str">
        <f t="shared" si="38"/>
        <v/>
      </c>
      <c r="T55" s="134" t="str">
        <f t="shared" si="39"/>
        <v/>
      </c>
      <c r="U55" s="134" t="str">
        <f t="shared" si="40"/>
        <v/>
      </c>
      <c r="V55" s="4"/>
      <c r="W55" s="133" t="str">
        <f t="shared" si="41"/>
        <v/>
      </c>
      <c r="X55" s="134" t="str">
        <f t="shared" si="42"/>
        <v/>
      </c>
      <c r="Y55" s="134" t="str">
        <f t="shared" si="43"/>
        <v/>
      </c>
      <c r="Z55" s="4"/>
      <c r="AA55" s="133" t="str">
        <f t="shared" si="44"/>
        <v/>
      </c>
      <c r="AB55" s="134" t="str">
        <f t="shared" si="45"/>
        <v/>
      </c>
      <c r="AC55" s="134" t="str">
        <f t="shared" si="46"/>
        <v/>
      </c>
      <c r="AD55" s="4"/>
      <c r="AE55" s="133" t="str">
        <f t="shared" si="47"/>
        <v/>
      </c>
      <c r="AF55" s="134" t="str">
        <f t="shared" si="48"/>
        <v/>
      </c>
      <c r="AG55" s="134" t="str">
        <f t="shared" si="49"/>
        <v/>
      </c>
      <c r="AH55" s="4"/>
      <c r="AI55" s="133" t="str">
        <f t="shared" si="50"/>
        <v/>
      </c>
      <c r="AJ55" s="134" t="str">
        <f t="shared" si="51"/>
        <v/>
      </c>
      <c r="AK55" s="134" t="str">
        <f t="shared" si="52"/>
        <v/>
      </c>
      <c r="AL55" s="4"/>
      <c r="AM55" s="133" t="str">
        <f t="shared" si="53"/>
        <v/>
      </c>
      <c r="AN55" s="134" t="str">
        <f t="shared" si="54"/>
        <v/>
      </c>
      <c r="AO55" s="134" t="str">
        <f t="shared" si="55"/>
        <v/>
      </c>
      <c r="AP55" s="135">
        <f t="shared" si="56"/>
        <v>0</v>
      </c>
      <c r="AQ55" s="137" t="str">
        <f t="shared" si="57"/>
        <v/>
      </c>
      <c r="AR55" s="137"/>
      <c r="AV55" s="301"/>
      <c r="AW55" s="305"/>
      <c r="AX55" s="225" t="s">
        <v>137</v>
      </c>
      <c r="AY55" s="226" t="s">
        <v>138</v>
      </c>
      <c r="AZ55" s="227">
        <v>147.1</v>
      </c>
      <c r="BA55" s="228">
        <v>146.1</v>
      </c>
      <c r="BB55" s="229">
        <v>1</v>
      </c>
      <c r="BC55" s="230">
        <v>4</v>
      </c>
      <c r="BD55" s="227">
        <v>41.5</v>
      </c>
      <c r="BE55" s="228">
        <v>39.6</v>
      </c>
      <c r="BF55" s="228">
        <v>1.8999999999999986</v>
      </c>
      <c r="BG55" s="231">
        <v>4</v>
      </c>
    </row>
    <row r="56" spans="1:59" ht="21">
      <c r="A56" s="38"/>
      <c r="B56" s="59" ph="1"/>
      <c r="C56" s="39"/>
      <c r="D56" s="4"/>
      <c r="E56" s="133" t="str">
        <f t="shared" si="29"/>
        <v/>
      </c>
      <c r="F56" s="4"/>
      <c r="G56" s="133" t="str">
        <f t="shared" si="30"/>
        <v/>
      </c>
      <c r="H56" s="4"/>
      <c r="I56" s="133" t="str">
        <f t="shared" si="31"/>
        <v/>
      </c>
      <c r="J56" s="4"/>
      <c r="K56" s="133" t="str">
        <f t="shared" si="32"/>
        <v/>
      </c>
      <c r="L56" s="134" t="str">
        <f t="shared" si="33"/>
        <v/>
      </c>
      <c r="M56" s="134" t="str">
        <f t="shared" si="34"/>
        <v/>
      </c>
      <c r="N56" s="4"/>
      <c r="O56" s="133" t="str">
        <f t="shared" si="35"/>
        <v/>
      </c>
      <c r="P56" s="134" t="str">
        <f t="shared" si="36"/>
        <v/>
      </c>
      <c r="Q56" s="134" t="str">
        <f t="shared" si="37"/>
        <v/>
      </c>
      <c r="R56" s="4"/>
      <c r="S56" s="133" t="str">
        <f t="shared" si="38"/>
        <v/>
      </c>
      <c r="T56" s="134" t="str">
        <f t="shared" si="39"/>
        <v/>
      </c>
      <c r="U56" s="134" t="str">
        <f t="shared" si="40"/>
        <v/>
      </c>
      <c r="V56" s="4"/>
      <c r="W56" s="133" t="str">
        <f t="shared" si="41"/>
        <v/>
      </c>
      <c r="X56" s="134" t="str">
        <f t="shared" si="42"/>
        <v/>
      </c>
      <c r="Y56" s="134" t="str">
        <f t="shared" si="43"/>
        <v/>
      </c>
      <c r="Z56" s="4"/>
      <c r="AA56" s="133" t="str">
        <f t="shared" si="44"/>
        <v/>
      </c>
      <c r="AB56" s="134" t="str">
        <f t="shared" si="45"/>
        <v/>
      </c>
      <c r="AC56" s="134" t="str">
        <f t="shared" si="46"/>
        <v/>
      </c>
      <c r="AD56" s="4"/>
      <c r="AE56" s="133" t="str">
        <f t="shared" si="47"/>
        <v/>
      </c>
      <c r="AF56" s="134" t="str">
        <f t="shared" si="48"/>
        <v/>
      </c>
      <c r="AG56" s="134" t="str">
        <f t="shared" si="49"/>
        <v/>
      </c>
      <c r="AH56" s="4"/>
      <c r="AI56" s="133" t="str">
        <f t="shared" si="50"/>
        <v/>
      </c>
      <c r="AJ56" s="134" t="str">
        <f t="shared" si="51"/>
        <v/>
      </c>
      <c r="AK56" s="134" t="str">
        <f t="shared" si="52"/>
        <v/>
      </c>
      <c r="AL56" s="4"/>
      <c r="AM56" s="133" t="str">
        <f t="shared" si="53"/>
        <v/>
      </c>
      <c r="AN56" s="134" t="str">
        <f t="shared" si="54"/>
        <v/>
      </c>
      <c r="AO56" s="134" t="str">
        <f t="shared" si="55"/>
        <v/>
      </c>
      <c r="AP56" s="135">
        <f t="shared" si="56"/>
        <v>0</v>
      </c>
      <c r="AQ56" s="137" t="str">
        <f t="shared" si="57"/>
        <v/>
      </c>
      <c r="AR56" s="137"/>
      <c r="AV56" s="301"/>
      <c r="AW56" s="303" t="s">
        <v>139</v>
      </c>
      <c r="AX56" s="211" t="s">
        <v>127</v>
      </c>
      <c r="AY56" s="212" t="s">
        <v>140</v>
      </c>
      <c r="AZ56" s="213">
        <v>154.5</v>
      </c>
      <c r="BA56" s="214">
        <v>153.80000000000001</v>
      </c>
      <c r="BB56" s="214">
        <v>0.69999999999998863</v>
      </c>
      <c r="BC56" s="216">
        <v>6</v>
      </c>
      <c r="BD56" s="213">
        <v>46.9</v>
      </c>
      <c r="BE56" s="214">
        <v>45.2</v>
      </c>
      <c r="BF56" s="214">
        <v>1.6999999999999957</v>
      </c>
      <c r="BG56" s="217">
        <v>6</v>
      </c>
    </row>
    <row r="57" spans="1:59" ht="21">
      <c r="A57" s="38"/>
      <c r="B57" s="60" ph="1"/>
      <c r="C57" s="39"/>
      <c r="D57" s="4"/>
      <c r="E57" s="133" t="str">
        <f t="shared" si="29"/>
        <v/>
      </c>
      <c r="F57" s="4"/>
      <c r="G57" s="133" t="str">
        <f t="shared" si="30"/>
        <v/>
      </c>
      <c r="H57" s="4"/>
      <c r="I57" s="133" t="str">
        <f t="shared" si="31"/>
        <v/>
      </c>
      <c r="J57" s="4"/>
      <c r="K57" s="133" t="str">
        <f t="shared" si="32"/>
        <v/>
      </c>
      <c r="L57" s="134" t="str">
        <f t="shared" si="33"/>
        <v/>
      </c>
      <c r="M57" s="134" t="str">
        <f t="shared" si="34"/>
        <v/>
      </c>
      <c r="N57" s="4"/>
      <c r="O57" s="133" t="str">
        <f t="shared" si="35"/>
        <v/>
      </c>
      <c r="P57" s="134" t="str">
        <f t="shared" si="36"/>
        <v/>
      </c>
      <c r="Q57" s="134" t="str">
        <f t="shared" si="37"/>
        <v/>
      </c>
      <c r="R57" s="4"/>
      <c r="S57" s="133" t="str">
        <f t="shared" si="38"/>
        <v/>
      </c>
      <c r="T57" s="134" t="str">
        <f t="shared" si="39"/>
        <v/>
      </c>
      <c r="U57" s="134" t="str">
        <f t="shared" si="40"/>
        <v/>
      </c>
      <c r="V57" s="4"/>
      <c r="W57" s="133" t="str">
        <f t="shared" si="41"/>
        <v/>
      </c>
      <c r="X57" s="134" t="str">
        <f t="shared" si="42"/>
        <v/>
      </c>
      <c r="Y57" s="134" t="str">
        <f t="shared" si="43"/>
        <v/>
      </c>
      <c r="Z57" s="4"/>
      <c r="AA57" s="133" t="str">
        <f t="shared" si="44"/>
        <v/>
      </c>
      <c r="AB57" s="134" t="str">
        <f t="shared" si="45"/>
        <v/>
      </c>
      <c r="AC57" s="134" t="str">
        <f t="shared" si="46"/>
        <v/>
      </c>
      <c r="AD57" s="4"/>
      <c r="AE57" s="133" t="str">
        <f t="shared" si="47"/>
        <v/>
      </c>
      <c r="AF57" s="134" t="str">
        <f t="shared" si="48"/>
        <v/>
      </c>
      <c r="AG57" s="134" t="str">
        <f t="shared" si="49"/>
        <v/>
      </c>
      <c r="AH57" s="4"/>
      <c r="AI57" s="133" t="str">
        <f t="shared" si="50"/>
        <v/>
      </c>
      <c r="AJ57" s="134" t="str">
        <f t="shared" si="51"/>
        <v/>
      </c>
      <c r="AK57" s="134" t="str">
        <f t="shared" si="52"/>
        <v/>
      </c>
      <c r="AL57" s="4"/>
      <c r="AM57" s="133" t="str">
        <f t="shared" si="53"/>
        <v/>
      </c>
      <c r="AN57" s="134" t="str">
        <f t="shared" si="54"/>
        <v/>
      </c>
      <c r="AO57" s="134" t="str">
        <f t="shared" si="55"/>
        <v/>
      </c>
      <c r="AP57" s="135">
        <f t="shared" si="56"/>
        <v>0</v>
      </c>
      <c r="AQ57" s="137" t="str">
        <f t="shared" si="57"/>
        <v/>
      </c>
      <c r="AR57" s="137"/>
      <c r="AV57" s="301"/>
      <c r="AW57" s="304"/>
      <c r="AX57" s="218" t="s">
        <v>129</v>
      </c>
      <c r="AY57" s="219" t="s">
        <v>141</v>
      </c>
      <c r="AZ57" s="220">
        <v>161.69999999999999</v>
      </c>
      <c r="BA57" s="221">
        <v>161.1</v>
      </c>
      <c r="BB57" s="221">
        <v>0.59999999999999432</v>
      </c>
      <c r="BC57" s="223">
        <v>8</v>
      </c>
      <c r="BD57" s="220">
        <v>51.9</v>
      </c>
      <c r="BE57" s="221">
        <v>50.4</v>
      </c>
      <c r="BF57" s="221">
        <v>1.5</v>
      </c>
      <c r="BG57" s="224">
        <v>4</v>
      </c>
    </row>
    <row r="58" spans="1:59" ht="21.75" thickBot="1">
      <c r="A58" s="38"/>
      <c r="B58" s="60" ph="1"/>
      <c r="C58" s="39"/>
      <c r="D58" s="4"/>
      <c r="E58" s="133" t="str">
        <f t="shared" si="29"/>
        <v/>
      </c>
      <c r="F58" s="4"/>
      <c r="G58" s="133" t="str">
        <f t="shared" si="30"/>
        <v/>
      </c>
      <c r="H58" s="4"/>
      <c r="I58" s="133" t="str">
        <f t="shared" si="31"/>
        <v/>
      </c>
      <c r="J58" s="4"/>
      <c r="K58" s="133" t="str">
        <f t="shared" si="32"/>
        <v/>
      </c>
      <c r="L58" s="134" t="str">
        <f t="shared" si="33"/>
        <v/>
      </c>
      <c r="M58" s="134" t="str">
        <f t="shared" si="34"/>
        <v/>
      </c>
      <c r="N58" s="4"/>
      <c r="O58" s="133" t="str">
        <f t="shared" si="35"/>
        <v/>
      </c>
      <c r="P58" s="134" t="str">
        <f t="shared" si="36"/>
        <v/>
      </c>
      <c r="Q58" s="134" t="str">
        <f t="shared" si="37"/>
        <v/>
      </c>
      <c r="R58" s="4"/>
      <c r="S58" s="133" t="str">
        <f t="shared" si="38"/>
        <v/>
      </c>
      <c r="T58" s="134" t="str">
        <f t="shared" si="39"/>
        <v/>
      </c>
      <c r="U58" s="134" t="str">
        <f t="shared" si="40"/>
        <v/>
      </c>
      <c r="V58" s="4"/>
      <c r="W58" s="133" t="str">
        <f t="shared" si="41"/>
        <v/>
      </c>
      <c r="X58" s="134" t="str">
        <f t="shared" si="42"/>
        <v/>
      </c>
      <c r="Y58" s="134" t="str">
        <f t="shared" si="43"/>
        <v/>
      </c>
      <c r="Z58" s="4"/>
      <c r="AA58" s="133" t="str">
        <f t="shared" si="44"/>
        <v/>
      </c>
      <c r="AB58" s="134" t="str">
        <f t="shared" si="45"/>
        <v/>
      </c>
      <c r="AC58" s="134" t="str">
        <f t="shared" si="46"/>
        <v/>
      </c>
      <c r="AD58" s="4"/>
      <c r="AE58" s="133" t="str">
        <f t="shared" si="47"/>
        <v/>
      </c>
      <c r="AF58" s="134" t="str">
        <f t="shared" si="48"/>
        <v/>
      </c>
      <c r="AG58" s="134" t="str">
        <f t="shared" si="49"/>
        <v/>
      </c>
      <c r="AH58" s="4"/>
      <c r="AI58" s="133" t="str">
        <f t="shared" si="50"/>
        <v/>
      </c>
      <c r="AJ58" s="134" t="str">
        <f t="shared" si="51"/>
        <v/>
      </c>
      <c r="AK58" s="134" t="str">
        <f t="shared" si="52"/>
        <v/>
      </c>
      <c r="AL58" s="4"/>
      <c r="AM58" s="133" t="str">
        <f t="shared" si="53"/>
        <v/>
      </c>
      <c r="AN58" s="134" t="str">
        <f t="shared" si="54"/>
        <v/>
      </c>
      <c r="AO58" s="134" t="str">
        <f t="shared" si="55"/>
        <v/>
      </c>
      <c r="AP58" s="135">
        <f t="shared" si="56"/>
        <v>0</v>
      </c>
      <c r="AQ58" s="137" t="str">
        <f t="shared" si="57"/>
        <v/>
      </c>
      <c r="AR58" s="137"/>
      <c r="AV58" s="301"/>
      <c r="AW58" s="305"/>
      <c r="AX58" s="225" t="s">
        <v>131</v>
      </c>
      <c r="AY58" s="226" t="s">
        <v>142</v>
      </c>
      <c r="AZ58" s="227">
        <v>166.5</v>
      </c>
      <c r="BA58" s="228">
        <v>166.1</v>
      </c>
      <c r="BB58" s="232">
        <v>0.40000000000000568</v>
      </c>
      <c r="BC58" s="230">
        <v>11</v>
      </c>
      <c r="BD58" s="227">
        <v>56.6</v>
      </c>
      <c r="BE58" s="228">
        <v>55</v>
      </c>
      <c r="BF58" s="228">
        <v>1.6000000000000014</v>
      </c>
      <c r="BG58" s="231">
        <v>3</v>
      </c>
    </row>
    <row r="59" spans="1:59" ht="21">
      <c r="A59" s="38"/>
      <c r="B59" s="61" ph="1"/>
      <c r="C59" s="39"/>
      <c r="D59" s="4"/>
      <c r="E59" s="133" t="str">
        <f t="shared" si="29"/>
        <v/>
      </c>
      <c r="F59" s="4"/>
      <c r="G59" s="133" t="str">
        <f t="shared" si="30"/>
        <v/>
      </c>
      <c r="H59" s="4"/>
      <c r="I59" s="133" t="str">
        <f t="shared" si="31"/>
        <v/>
      </c>
      <c r="J59" s="4"/>
      <c r="K59" s="133" t="str">
        <f t="shared" si="32"/>
        <v/>
      </c>
      <c r="L59" s="134" t="str">
        <f t="shared" si="33"/>
        <v/>
      </c>
      <c r="M59" s="134" t="str">
        <f t="shared" si="34"/>
        <v/>
      </c>
      <c r="N59" s="4"/>
      <c r="O59" s="133" t="str">
        <f t="shared" si="35"/>
        <v/>
      </c>
      <c r="P59" s="134" t="str">
        <f t="shared" si="36"/>
        <v/>
      </c>
      <c r="Q59" s="134" t="str">
        <f t="shared" si="37"/>
        <v/>
      </c>
      <c r="R59" s="4"/>
      <c r="S59" s="133" t="str">
        <f t="shared" si="38"/>
        <v/>
      </c>
      <c r="T59" s="134" t="str">
        <f t="shared" si="39"/>
        <v/>
      </c>
      <c r="U59" s="134" t="str">
        <f t="shared" si="40"/>
        <v/>
      </c>
      <c r="V59" s="4"/>
      <c r="W59" s="133" t="str">
        <f t="shared" si="41"/>
        <v/>
      </c>
      <c r="X59" s="134" t="str">
        <f t="shared" si="42"/>
        <v/>
      </c>
      <c r="Y59" s="134" t="str">
        <f t="shared" si="43"/>
        <v/>
      </c>
      <c r="Z59" s="4"/>
      <c r="AA59" s="133" t="str">
        <f t="shared" si="44"/>
        <v/>
      </c>
      <c r="AB59" s="134" t="str">
        <f t="shared" si="45"/>
        <v/>
      </c>
      <c r="AC59" s="134" t="str">
        <f t="shared" si="46"/>
        <v/>
      </c>
      <c r="AD59" s="4"/>
      <c r="AE59" s="133" t="str">
        <f t="shared" si="47"/>
        <v/>
      </c>
      <c r="AF59" s="134" t="str">
        <f t="shared" si="48"/>
        <v/>
      </c>
      <c r="AG59" s="134" t="str">
        <f t="shared" si="49"/>
        <v/>
      </c>
      <c r="AH59" s="4"/>
      <c r="AI59" s="133" t="str">
        <f t="shared" si="50"/>
        <v/>
      </c>
      <c r="AJ59" s="134" t="str">
        <f t="shared" si="51"/>
        <v/>
      </c>
      <c r="AK59" s="134" t="str">
        <f t="shared" si="52"/>
        <v/>
      </c>
      <c r="AL59" s="4"/>
      <c r="AM59" s="133" t="str">
        <f t="shared" si="53"/>
        <v/>
      </c>
      <c r="AN59" s="134" t="str">
        <f t="shared" si="54"/>
        <v/>
      </c>
      <c r="AO59" s="134" t="str">
        <f t="shared" si="55"/>
        <v/>
      </c>
      <c r="AP59" s="135">
        <f t="shared" si="56"/>
        <v>0</v>
      </c>
      <c r="AQ59" s="137" t="str">
        <f t="shared" si="57"/>
        <v/>
      </c>
      <c r="AR59" s="137"/>
      <c r="AV59" s="301"/>
      <c r="AW59" s="303" t="s">
        <v>143</v>
      </c>
      <c r="AX59" s="211" t="s">
        <v>127</v>
      </c>
      <c r="AY59" s="212" t="s">
        <v>144</v>
      </c>
      <c r="AZ59" s="213">
        <v>169.1</v>
      </c>
      <c r="BA59" s="214">
        <v>168.6</v>
      </c>
      <c r="BB59" s="214">
        <v>0.5</v>
      </c>
      <c r="BC59" s="216">
        <v>7</v>
      </c>
      <c r="BD59" s="213">
        <v>61.6</v>
      </c>
      <c r="BE59" s="214">
        <v>59.1</v>
      </c>
      <c r="BF59" s="214">
        <v>2.5</v>
      </c>
      <c r="BG59" s="217">
        <v>2</v>
      </c>
    </row>
    <row r="60" spans="1:59" ht="21">
      <c r="A60" s="38"/>
      <c r="B60" s="61" ph="1"/>
      <c r="C60" s="39"/>
      <c r="D60" s="4"/>
      <c r="E60" s="133" t="str">
        <f t="shared" si="29"/>
        <v/>
      </c>
      <c r="F60" s="4"/>
      <c r="G60" s="133" t="str">
        <f t="shared" si="30"/>
        <v/>
      </c>
      <c r="H60" s="4"/>
      <c r="I60" s="133" t="str">
        <f t="shared" si="31"/>
        <v/>
      </c>
      <c r="J60" s="4"/>
      <c r="K60" s="133" t="str">
        <f t="shared" si="32"/>
        <v/>
      </c>
      <c r="L60" s="134" t="str">
        <f t="shared" si="33"/>
        <v/>
      </c>
      <c r="M60" s="134" t="str">
        <f t="shared" si="34"/>
        <v/>
      </c>
      <c r="N60" s="4"/>
      <c r="O60" s="133" t="str">
        <f t="shared" si="35"/>
        <v/>
      </c>
      <c r="P60" s="134" t="str">
        <f t="shared" si="36"/>
        <v/>
      </c>
      <c r="Q60" s="134" t="str">
        <f t="shared" si="37"/>
        <v/>
      </c>
      <c r="R60" s="4"/>
      <c r="S60" s="133" t="str">
        <f t="shared" si="38"/>
        <v/>
      </c>
      <c r="T60" s="134" t="str">
        <f t="shared" si="39"/>
        <v/>
      </c>
      <c r="U60" s="134" t="str">
        <f t="shared" si="40"/>
        <v/>
      </c>
      <c r="V60" s="4"/>
      <c r="W60" s="133" t="str">
        <f t="shared" si="41"/>
        <v/>
      </c>
      <c r="X60" s="134" t="str">
        <f t="shared" si="42"/>
        <v/>
      </c>
      <c r="Y60" s="134" t="str">
        <f t="shared" si="43"/>
        <v/>
      </c>
      <c r="Z60" s="4"/>
      <c r="AA60" s="133" t="str">
        <f t="shared" si="44"/>
        <v/>
      </c>
      <c r="AB60" s="134" t="str">
        <f t="shared" si="45"/>
        <v/>
      </c>
      <c r="AC60" s="134" t="str">
        <f t="shared" si="46"/>
        <v/>
      </c>
      <c r="AD60" s="4"/>
      <c r="AE60" s="133" t="str">
        <f t="shared" si="47"/>
        <v/>
      </c>
      <c r="AF60" s="134" t="str">
        <f t="shared" si="48"/>
        <v/>
      </c>
      <c r="AG60" s="134" t="str">
        <f t="shared" si="49"/>
        <v/>
      </c>
      <c r="AH60" s="4"/>
      <c r="AI60" s="133" t="str">
        <f t="shared" si="50"/>
        <v/>
      </c>
      <c r="AJ60" s="134" t="str">
        <f t="shared" si="51"/>
        <v/>
      </c>
      <c r="AK60" s="134" t="str">
        <f t="shared" si="52"/>
        <v/>
      </c>
      <c r="AL60" s="4"/>
      <c r="AM60" s="133" t="str">
        <f t="shared" si="53"/>
        <v/>
      </c>
      <c r="AN60" s="134" t="str">
        <f t="shared" si="54"/>
        <v/>
      </c>
      <c r="AO60" s="134" t="str">
        <f t="shared" si="55"/>
        <v/>
      </c>
      <c r="AP60" s="135">
        <f t="shared" si="56"/>
        <v>0</v>
      </c>
      <c r="AQ60" s="137" t="str">
        <f t="shared" si="57"/>
        <v/>
      </c>
      <c r="AR60" s="137"/>
      <c r="AV60" s="301"/>
      <c r="AW60" s="304"/>
      <c r="AX60" s="218" t="s">
        <v>129</v>
      </c>
      <c r="AY60" s="219" t="s">
        <v>145</v>
      </c>
      <c r="AZ60" s="220">
        <v>170.1</v>
      </c>
      <c r="BA60" s="221">
        <v>169.9</v>
      </c>
      <c r="BB60" s="221">
        <v>0.19999999999998863</v>
      </c>
      <c r="BC60" s="223">
        <v>16</v>
      </c>
      <c r="BD60" s="220">
        <v>61.6</v>
      </c>
      <c r="BE60" s="221">
        <v>60.3</v>
      </c>
      <c r="BF60" s="221">
        <v>1.3000000000000043</v>
      </c>
      <c r="BG60" s="224">
        <v>9</v>
      </c>
    </row>
    <row r="61" spans="1:59" ht="21.75" thickBot="1">
      <c r="A61" s="38"/>
      <c r="B61" s="58" ph="1"/>
      <c r="C61" s="39"/>
      <c r="D61" s="4"/>
      <c r="E61" s="133" t="str">
        <f t="shared" si="29"/>
        <v/>
      </c>
      <c r="F61" s="4"/>
      <c r="G61" s="133" t="str">
        <f t="shared" si="30"/>
        <v/>
      </c>
      <c r="H61" s="4"/>
      <c r="I61" s="133" t="str">
        <f t="shared" si="31"/>
        <v/>
      </c>
      <c r="J61" s="4"/>
      <c r="K61" s="133" t="str">
        <f t="shared" si="32"/>
        <v/>
      </c>
      <c r="L61" s="134" t="str">
        <f t="shared" si="33"/>
        <v/>
      </c>
      <c r="M61" s="134" t="str">
        <f t="shared" si="34"/>
        <v/>
      </c>
      <c r="N61" s="4"/>
      <c r="O61" s="133" t="str">
        <f t="shared" si="35"/>
        <v/>
      </c>
      <c r="P61" s="134" t="str">
        <f t="shared" si="36"/>
        <v/>
      </c>
      <c r="Q61" s="134" t="str">
        <f t="shared" si="37"/>
        <v/>
      </c>
      <c r="R61" s="4"/>
      <c r="S61" s="133" t="str">
        <f t="shared" si="38"/>
        <v/>
      </c>
      <c r="T61" s="134" t="str">
        <f t="shared" si="39"/>
        <v/>
      </c>
      <c r="U61" s="134" t="str">
        <f t="shared" si="40"/>
        <v/>
      </c>
      <c r="V61" s="4"/>
      <c r="W61" s="133" t="str">
        <f t="shared" si="41"/>
        <v/>
      </c>
      <c r="X61" s="134" t="str">
        <f t="shared" si="42"/>
        <v/>
      </c>
      <c r="Y61" s="134" t="str">
        <f t="shared" si="43"/>
        <v/>
      </c>
      <c r="Z61" s="4"/>
      <c r="AA61" s="133" t="str">
        <f t="shared" si="44"/>
        <v/>
      </c>
      <c r="AB61" s="134" t="str">
        <f t="shared" si="45"/>
        <v/>
      </c>
      <c r="AC61" s="134" t="str">
        <f t="shared" si="46"/>
        <v/>
      </c>
      <c r="AD61" s="4"/>
      <c r="AE61" s="133" t="str">
        <f t="shared" si="47"/>
        <v/>
      </c>
      <c r="AF61" s="134" t="str">
        <f t="shared" si="48"/>
        <v/>
      </c>
      <c r="AG61" s="134" t="str">
        <f t="shared" si="49"/>
        <v/>
      </c>
      <c r="AH61" s="4"/>
      <c r="AI61" s="133" t="str">
        <f t="shared" si="50"/>
        <v/>
      </c>
      <c r="AJ61" s="134" t="str">
        <f t="shared" si="51"/>
        <v/>
      </c>
      <c r="AK61" s="134" t="str">
        <f t="shared" si="52"/>
        <v/>
      </c>
      <c r="AL61" s="4"/>
      <c r="AM61" s="133" t="str">
        <f t="shared" si="53"/>
        <v/>
      </c>
      <c r="AN61" s="134" t="str">
        <f t="shared" si="54"/>
        <v/>
      </c>
      <c r="AO61" s="134" t="str">
        <f t="shared" si="55"/>
        <v/>
      </c>
      <c r="AP61" s="135">
        <f t="shared" si="56"/>
        <v>0</v>
      </c>
      <c r="AQ61" s="137" t="str">
        <f t="shared" si="57"/>
        <v/>
      </c>
      <c r="AR61" s="137"/>
      <c r="AV61" s="302"/>
      <c r="AW61" s="305"/>
      <c r="AX61" s="225" t="s">
        <v>131</v>
      </c>
      <c r="AY61" s="226" t="s">
        <v>146</v>
      </c>
      <c r="AZ61" s="227">
        <v>170.4</v>
      </c>
      <c r="BA61" s="228">
        <v>170.6</v>
      </c>
      <c r="BB61" s="232">
        <v>-0.19999999999998863</v>
      </c>
      <c r="BC61" s="230">
        <v>28</v>
      </c>
      <c r="BD61" s="227">
        <v>62.9</v>
      </c>
      <c r="BE61" s="228">
        <v>62.2</v>
      </c>
      <c r="BF61" s="228">
        <v>0.69999999999999574</v>
      </c>
      <c r="BG61" s="231">
        <v>11</v>
      </c>
    </row>
    <row r="62" spans="1:59" ht="21" customHeight="1">
      <c r="A62" s="38"/>
      <c r="B62" s="60" ph="1"/>
      <c r="C62" s="39"/>
      <c r="D62" s="4"/>
      <c r="E62" s="133" t="str">
        <f t="shared" si="29"/>
        <v/>
      </c>
      <c r="F62" s="4"/>
      <c r="G62" s="133" t="str">
        <f t="shared" si="30"/>
        <v/>
      </c>
      <c r="H62" s="4"/>
      <c r="I62" s="133" t="str">
        <f t="shared" si="31"/>
        <v/>
      </c>
      <c r="J62" s="4"/>
      <c r="K62" s="133" t="str">
        <f t="shared" si="32"/>
        <v/>
      </c>
      <c r="L62" s="134" t="str">
        <f t="shared" si="33"/>
        <v/>
      </c>
      <c r="M62" s="134" t="str">
        <f t="shared" si="34"/>
        <v/>
      </c>
      <c r="N62" s="4"/>
      <c r="O62" s="133" t="str">
        <f t="shared" si="35"/>
        <v/>
      </c>
      <c r="P62" s="134" t="str">
        <f t="shared" si="36"/>
        <v/>
      </c>
      <c r="Q62" s="134" t="str">
        <f t="shared" si="37"/>
        <v/>
      </c>
      <c r="R62" s="4"/>
      <c r="S62" s="133" t="str">
        <f t="shared" si="38"/>
        <v/>
      </c>
      <c r="T62" s="134" t="str">
        <f t="shared" si="39"/>
        <v/>
      </c>
      <c r="U62" s="134" t="str">
        <f t="shared" si="40"/>
        <v/>
      </c>
      <c r="V62" s="4"/>
      <c r="W62" s="133" t="str">
        <f t="shared" si="41"/>
        <v/>
      </c>
      <c r="X62" s="134" t="str">
        <f t="shared" si="42"/>
        <v/>
      </c>
      <c r="Y62" s="134" t="str">
        <f t="shared" si="43"/>
        <v/>
      </c>
      <c r="Z62" s="4"/>
      <c r="AA62" s="133" t="str">
        <f t="shared" si="44"/>
        <v/>
      </c>
      <c r="AB62" s="134" t="str">
        <f t="shared" si="45"/>
        <v/>
      </c>
      <c r="AC62" s="134" t="str">
        <f t="shared" si="46"/>
        <v/>
      </c>
      <c r="AD62" s="4"/>
      <c r="AE62" s="133" t="str">
        <f t="shared" si="47"/>
        <v/>
      </c>
      <c r="AF62" s="134" t="str">
        <f t="shared" si="48"/>
        <v/>
      </c>
      <c r="AG62" s="134" t="str">
        <f t="shared" si="49"/>
        <v/>
      </c>
      <c r="AH62" s="4"/>
      <c r="AI62" s="133" t="str">
        <f t="shared" si="50"/>
        <v/>
      </c>
      <c r="AJ62" s="134" t="str">
        <f t="shared" si="51"/>
        <v/>
      </c>
      <c r="AK62" s="134" t="str">
        <f t="shared" si="52"/>
        <v/>
      </c>
      <c r="AL62" s="4"/>
      <c r="AM62" s="133" t="str">
        <f t="shared" si="53"/>
        <v/>
      </c>
      <c r="AN62" s="134" t="str">
        <f t="shared" si="54"/>
        <v/>
      </c>
      <c r="AO62" s="134" t="str">
        <f t="shared" si="55"/>
        <v/>
      </c>
      <c r="AP62" s="135">
        <f t="shared" si="56"/>
        <v>0</v>
      </c>
      <c r="AQ62" s="137" t="str">
        <f t="shared" si="57"/>
        <v/>
      </c>
      <c r="AR62" s="137"/>
      <c r="AV62" s="300" t="s">
        <v>147</v>
      </c>
      <c r="AW62" s="303" t="s">
        <v>126</v>
      </c>
      <c r="AX62" s="211" t="s">
        <v>127</v>
      </c>
      <c r="AY62" s="212" t="s">
        <v>128</v>
      </c>
      <c r="AZ62" s="213">
        <v>116.1</v>
      </c>
      <c r="BA62" s="214">
        <v>115.6</v>
      </c>
      <c r="BB62" s="214">
        <v>0.5</v>
      </c>
      <c r="BC62" s="216">
        <v>7</v>
      </c>
      <c r="BD62" s="213">
        <v>21.2</v>
      </c>
      <c r="BE62" s="214">
        <v>21</v>
      </c>
      <c r="BF62" s="214">
        <v>0.19999999999999929</v>
      </c>
      <c r="BG62" s="217">
        <v>9</v>
      </c>
    </row>
    <row r="63" spans="1:59" ht="21">
      <c r="A63" s="38"/>
      <c r="B63" s="60" ph="1"/>
      <c r="C63" s="39"/>
      <c r="D63" s="4"/>
      <c r="E63" s="133" t="str">
        <f t="shared" si="29"/>
        <v/>
      </c>
      <c r="F63" s="4"/>
      <c r="G63" s="133" t="str">
        <f t="shared" si="30"/>
        <v/>
      </c>
      <c r="H63" s="4"/>
      <c r="I63" s="133" t="str">
        <f t="shared" si="31"/>
        <v/>
      </c>
      <c r="J63" s="4"/>
      <c r="K63" s="133" t="str">
        <f t="shared" si="32"/>
        <v/>
      </c>
      <c r="L63" s="134" t="str">
        <f t="shared" si="33"/>
        <v/>
      </c>
      <c r="M63" s="134" t="str">
        <f t="shared" si="34"/>
        <v/>
      </c>
      <c r="N63" s="4"/>
      <c r="O63" s="133" t="str">
        <f t="shared" si="35"/>
        <v/>
      </c>
      <c r="P63" s="134" t="str">
        <f t="shared" si="36"/>
        <v/>
      </c>
      <c r="Q63" s="134" t="str">
        <f t="shared" si="37"/>
        <v/>
      </c>
      <c r="R63" s="4"/>
      <c r="S63" s="133" t="str">
        <f t="shared" si="38"/>
        <v/>
      </c>
      <c r="T63" s="134" t="str">
        <f t="shared" si="39"/>
        <v/>
      </c>
      <c r="U63" s="134" t="str">
        <f t="shared" si="40"/>
        <v/>
      </c>
      <c r="V63" s="4"/>
      <c r="W63" s="133" t="str">
        <f t="shared" si="41"/>
        <v/>
      </c>
      <c r="X63" s="134" t="str">
        <f t="shared" si="42"/>
        <v/>
      </c>
      <c r="Y63" s="134" t="str">
        <f t="shared" si="43"/>
        <v/>
      </c>
      <c r="Z63" s="4"/>
      <c r="AA63" s="133" t="str">
        <f t="shared" si="44"/>
        <v/>
      </c>
      <c r="AB63" s="134" t="str">
        <f t="shared" si="45"/>
        <v/>
      </c>
      <c r="AC63" s="134" t="str">
        <f t="shared" si="46"/>
        <v/>
      </c>
      <c r="AD63" s="4"/>
      <c r="AE63" s="133" t="str">
        <f t="shared" si="47"/>
        <v/>
      </c>
      <c r="AF63" s="134" t="str">
        <f t="shared" si="48"/>
        <v/>
      </c>
      <c r="AG63" s="134" t="str">
        <f t="shared" si="49"/>
        <v/>
      </c>
      <c r="AH63" s="4"/>
      <c r="AI63" s="133" t="str">
        <f t="shared" si="50"/>
        <v/>
      </c>
      <c r="AJ63" s="134" t="str">
        <f t="shared" si="51"/>
        <v/>
      </c>
      <c r="AK63" s="134" t="str">
        <f t="shared" si="52"/>
        <v/>
      </c>
      <c r="AL63" s="4"/>
      <c r="AM63" s="133" t="str">
        <f t="shared" si="53"/>
        <v/>
      </c>
      <c r="AN63" s="134" t="str">
        <f t="shared" si="54"/>
        <v/>
      </c>
      <c r="AO63" s="134" t="str">
        <f t="shared" si="55"/>
        <v/>
      </c>
      <c r="AP63" s="135">
        <f t="shared" si="56"/>
        <v>0</v>
      </c>
      <c r="AQ63" s="137" t="str">
        <f t="shared" si="57"/>
        <v/>
      </c>
      <c r="AR63" s="137"/>
      <c r="AV63" s="301"/>
      <c r="AW63" s="304"/>
      <c r="AX63" s="218" t="s">
        <v>129</v>
      </c>
      <c r="AY63" s="219" t="s">
        <v>130</v>
      </c>
      <c r="AZ63" s="220">
        <v>122.5</v>
      </c>
      <c r="BA63" s="221">
        <v>121.6</v>
      </c>
      <c r="BB63" s="221">
        <v>0.90000000000000568</v>
      </c>
      <c r="BC63" s="223">
        <v>3</v>
      </c>
      <c r="BD63" s="220">
        <v>24.1</v>
      </c>
      <c r="BE63" s="221">
        <v>23.6</v>
      </c>
      <c r="BF63" s="221">
        <v>0.5</v>
      </c>
      <c r="BG63" s="224">
        <v>4</v>
      </c>
    </row>
    <row r="64" spans="1:59" ht="21">
      <c r="A64" s="38"/>
      <c r="B64" s="60" ph="1"/>
      <c r="C64" s="39"/>
      <c r="D64" s="4"/>
      <c r="E64" s="133" t="str">
        <f t="shared" si="29"/>
        <v/>
      </c>
      <c r="F64" s="4"/>
      <c r="G64" s="133" t="str">
        <f t="shared" si="30"/>
        <v/>
      </c>
      <c r="H64" s="4"/>
      <c r="I64" s="133" t="str">
        <f t="shared" si="31"/>
        <v/>
      </c>
      <c r="J64" s="4"/>
      <c r="K64" s="133" t="str">
        <f t="shared" si="32"/>
        <v/>
      </c>
      <c r="L64" s="134" t="str">
        <f t="shared" si="33"/>
        <v/>
      </c>
      <c r="M64" s="134" t="str">
        <f t="shared" si="34"/>
        <v/>
      </c>
      <c r="N64" s="4"/>
      <c r="O64" s="133" t="str">
        <f t="shared" si="35"/>
        <v/>
      </c>
      <c r="P64" s="134" t="str">
        <f t="shared" si="36"/>
        <v/>
      </c>
      <c r="Q64" s="134" t="str">
        <f t="shared" si="37"/>
        <v/>
      </c>
      <c r="R64" s="4"/>
      <c r="S64" s="133" t="str">
        <f t="shared" si="38"/>
        <v/>
      </c>
      <c r="T64" s="134" t="str">
        <f t="shared" si="39"/>
        <v/>
      </c>
      <c r="U64" s="134" t="str">
        <f t="shared" si="40"/>
        <v/>
      </c>
      <c r="V64" s="4"/>
      <c r="W64" s="133" t="str">
        <f t="shared" si="41"/>
        <v/>
      </c>
      <c r="X64" s="134" t="str">
        <f t="shared" si="42"/>
        <v/>
      </c>
      <c r="Y64" s="134" t="str">
        <f t="shared" si="43"/>
        <v/>
      </c>
      <c r="Z64" s="4"/>
      <c r="AA64" s="133" t="str">
        <f t="shared" si="44"/>
        <v/>
      </c>
      <c r="AB64" s="134" t="str">
        <f t="shared" si="45"/>
        <v/>
      </c>
      <c r="AC64" s="134" t="str">
        <f t="shared" si="46"/>
        <v/>
      </c>
      <c r="AD64" s="4"/>
      <c r="AE64" s="133" t="str">
        <f t="shared" si="47"/>
        <v/>
      </c>
      <c r="AF64" s="134" t="str">
        <f t="shared" si="48"/>
        <v/>
      </c>
      <c r="AG64" s="134" t="str">
        <f t="shared" si="49"/>
        <v/>
      </c>
      <c r="AH64" s="4"/>
      <c r="AI64" s="133" t="str">
        <f t="shared" si="50"/>
        <v/>
      </c>
      <c r="AJ64" s="134" t="str">
        <f t="shared" si="51"/>
        <v/>
      </c>
      <c r="AK64" s="134" t="str">
        <f t="shared" si="52"/>
        <v/>
      </c>
      <c r="AL64" s="4"/>
      <c r="AM64" s="133" t="str">
        <f t="shared" si="53"/>
        <v/>
      </c>
      <c r="AN64" s="134" t="str">
        <f t="shared" si="54"/>
        <v/>
      </c>
      <c r="AO64" s="134" t="str">
        <f t="shared" si="55"/>
        <v/>
      </c>
      <c r="AP64" s="135">
        <f t="shared" si="56"/>
        <v>0</v>
      </c>
      <c r="AQ64" s="137" t="str">
        <f t="shared" si="57"/>
        <v/>
      </c>
      <c r="AR64" s="137"/>
      <c r="AV64" s="301"/>
      <c r="AW64" s="304"/>
      <c r="AX64" s="218" t="s">
        <v>131</v>
      </c>
      <c r="AY64" s="219" t="s">
        <v>132</v>
      </c>
      <c r="AZ64" s="220">
        <v>127.9</v>
      </c>
      <c r="BA64" s="221">
        <v>127.5</v>
      </c>
      <c r="BB64" s="221">
        <v>0.40000000000000568</v>
      </c>
      <c r="BC64" s="223">
        <v>8</v>
      </c>
      <c r="BD64" s="220">
        <v>27.6</v>
      </c>
      <c r="BE64" s="221">
        <v>26.8</v>
      </c>
      <c r="BF64" s="221">
        <v>0.80000000000000071</v>
      </c>
      <c r="BG64" s="224">
        <v>4</v>
      </c>
    </row>
    <row r="65" spans="1:59" ht="21">
      <c r="A65" s="38"/>
      <c r="B65" s="60" ph="1"/>
      <c r="C65" s="39"/>
      <c r="D65" s="4"/>
      <c r="E65" s="133" t="str">
        <f t="shared" si="29"/>
        <v/>
      </c>
      <c r="F65" s="4"/>
      <c r="G65" s="133" t="str">
        <f t="shared" si="30"/>
        <v/>
      </c>
      <c r="H65" s="4"/>
      <c r="I65" s="133" t="str">
        <f t="shared" si="31"/>
        <v/>
      </c>
      <c r="J65" s="4"/>
      <c r="K65" s="133" t="str">
        <f t="shared" si="32"/>
        <v/>
      </c>
      <c r="L65" s="134" t="str">
        <f t="shared" si="33"/>
        <v/>
      </c>
      <c r="M65" s="134" t="str">
        <f t="shared" si="34"/>
        <v/>
      </c>
      <c r="N65" s="4"/>
      <c r="O65" s="133" t="str">
        <f t="shared" si="35"/>
        <v/>
      </c>
      <c r="P65" s="134" t="str">
        <f t="shared" si="36"/>
        <v/>
      </c>
      <c r="Q65" s="134" t="str">
        <f t="shared" si="37"/>
        <v/>
      </c>
      <c r="R65" s="4"/>
      <c r="S65" s="133" t="str">
        <f t="shared" si="38"/>
        <v/>
      </c>
      <c r="T65" s="134" t="str">
        <f t="shared" si="39"/>
        <v/>
      </c>
      <c r="U65" s="134" t="str">
        <f t="shared" si="40"/>
        <v/>
      </c>
      <c r="V65" s="4"/>
      <c r="W65" s="133" t="str">
        <f t="shared" si="41"/>
        <v/>
      </c>
      <c r="X65" s="134" t="str">
        <f t="shared" si="42"/>
        <v/>
      </c>
      <c r="Y65" s="134" t="str">
        <f t="shared" si="43"/>
        <v/>
      </c>
      <c r="Z65" s="4"/>
      <c r="AA65" s="133" t="str">
        <f t="shared" si="44"/>
        <v/>
      </c>
      <c r="AB65" s="134" t="str">
        <f t="shared" si="45"/>
        <v/>
      </c>
      <c r="AC65" s="134" t="str">
        <f t="shared" si="46"/>
        <v/>
      </c>
      <c r="AD65" s="4"/>
      <c r="AE65" s="133" t="str">
        <f t="shared" si="47"/>
        <v/>
      </c>
      <c r="AF65" s="134" t="str">
        <f t="shared" si="48"/>
        <v/>
      </c>
      <c r="AG65" s="134" t="str">
        <f t="shared" si="49"/>
        <v/>
      </c>
      <c r="AH65" s="4"/>
      <c r="AI65" s="133" t="str">
        <f t="shared" si="50"/>
        <v/>
      </c>
      <c r="AJ65" s="134" t="str">
        <f t="shared" si="51"/>
        <v/>
      </c>
      <c r="AK65" s="134" t="str">
        <f t="shared" si="52"/>
        <v/>
      </c>
      <c r="AL65" s="4"/>
      <c r="AM65" s="133" t="str">
        <f t="shared" si="53"/>
        <v/>
      </c>
      <c r="AN65" s="134" t="str">
        <f t="shared" si="54"/>
        <v/>
      </c>
      <c r="AO65" s="134" t="str">
        <f t="shared" si="55"/>
        <v/>
      </c>
      <c r="AP65" s="135">
        <f t="shared" si="56"/>
        <v>0</v>
      </c>
      <c r="AQ65" s="137" t="str">
        <f t="shared" si="57"/>
        <v/>
      </c>
      <c r="AR65" s="137"/>
      <c r="AV65" s="301"/>
      <c r="AW65" s="304"/>
      <c r="AX65" s="218" t="s">
        <v>133</v>
      </c>
      <c r="AY65" s="219" t="s">
        <v>134</v>
      </c>
      <c r="AZ65" s="220">
        <v>134.30000000000001</v>
      </c>
      <c r="BA65" s="221">
        <v>133.80000000000001</v>
      </c>
      <c r="BB65" s="221">
        <v>0.5</v>
      </c>
      <c r="BC65" s="223">
        <v>6</v>
      </c>
      <c r="BD65" s="220">
        <v>31.2</v>
      </c>
      <c r="BE65" s="221">
        <v>30.4</v>
      </c>
      <c r="BF65" s="221">
        <v>0.80000000000000071</v>
      </c>
      <c r="BG65" s="224">
        <v>7</v>
      </c>
    </row>
    <row r="66" spans="1:59">
      <c r="A66" s="2"/>
      <c r="B66" s="3"/>
      <c r="C66" s="3"/>
      <c r="D66" s="4"/>
      <c r="E66" s="133" t="str">
        <f t="shared" si="29"/>
        <v/>
      </c>
      <c r="F66" s="4"/>
      <c r="G66" s="133" t="str">
        <f t="shared" si="30"/>
        <v/>
      </c>
      <c r="H66" s="4"/>
      <c r="I66" s="133" t="str">
        <f t="shared" si="31"/>
        <v/>
      </c>
      <c r="J66" s="4"/>
      <c r="K66" s="133" t="str">
        <f t="shared" si="32"/>
        <v/>
      </c>
      <c r="L66" s="134" t="str">
        <f t="shared" si="33"/>
        <v/>
      </c>
      <c r="M66" s="134" t="str">
        <f t="shared" si="34"/>
        <v/>
      </c>
      <c r="N66" s="4"/>
      <c r="O66" s="133" t="str">
        <f t="shared" si="35"/>
        <v/>
      </c>
      <c r="P66" s="134" t="str">
        <f t="shared" si="36"/>
        <v/>
      </c>
      <c r="Q66" s="134" t="str">
        <f t="shared" si="37"/>
        <v/>
      </c>
      <c r="R66" s="4"/>
      <c r="S66" s="133" t="str">
        <f t="shared" si="38"/>
        <v/>
      </c>
      <c r="T66" s="134" t="str">
        <f t="shared" si="39"/>
        <v/>
      </c>
      <c r="U66" s="134" t="str">
        <f t="shared" si="40"/>
        <v/>
      </c>
      <c r="V66" s="4"/>
      <c r="W66" s="133" t="str">
        <f t="shared" si="41"/>
        <v/>
      </c>
      <c r="X66" s="134" t="str">
        <f t="shared" si="42"/>
        <v/>
      </c>
      <c r="Y66" s="134" t="str">
        <f t="shared" si="43"/>
        <v/>
      </c>
      <c r="Z66" s="4"/>
      <c r="AA66" s="133" t="str">
        <f t="shared" si="44"/>
        <v/>
      </c>
      <c r="AB66" s="134" t="str">
        <f t="shared" si="45"/>
        <v/>
      </c>
      <c r="AC66" s="134" t="str">
        <f t="shared" si="46"/>
        <v/>
      </c>
      <c r="AD66" s="4"/>
      <c r="AE66" s="133" t="str">
        <f t="shared" si="47"/>
        <v/>
      </c>
      <c r="AF66" s="134" t="str">
        <f t="shared" si="48"/>
        <v/>
      </c>
      <c r="AG66" s="134" t="str">
        <f t="shared" si="49"/>
        <v/>
      </c>
      <c r="AH66" s="4"/>
      <c r="AI66" s="133" t="str">
        <f t="shared" si="50"/>
        <v/>
      </c>
      <c r="AJ66" s="134" t="str">
        <f t="shared" si="51"/>
        <v/>
      </c>
      <c r="AK66" s="134" t="str">
        <f t="shared" si="52"/>
        <v/>
      </c>
      <c r="AL66" s="4"/>
      <c r="AM66" s="133" t="str">
        <f t="shared" si="53"/>
        <v/>
      </c>
      <c r="AN66" s="134" t="str">
        <f t="shared" si="54"/>
        <v/>
      </c>
      <c r="AO66" s="134" t="str">
        <f t="shared" si="55"/>
        <v/>
      </c>
      <c r="AP66" s="135">
        <f t="shared" si="56"/>
        <v>0</v>
      </c>
      <c r="AQ66" s="137" t="str">
        <f t="shared" si="57"/>
        <v/>
      </c>
      <c r="AR66" s="137"/>
      <c r="AV66" s="301"/>
      <c r="AW66" s="304"/>
      <c r="AX66" s="218" t="s">
        <v>135</v>
      </c>
      <c r="AY66" s="219" t="s">
        <v>136</v>
      </c>
      <c r="AZ66" s="220">
        <v>141.69999999999999</v>
      </c>
      <c r="BA66" s="221">
        <v>140.9</v>
      </c>
      <c r="BB66" s="233">
        <v>0.79999999999998295</v>
      </c>
      <c r="BC66" s="223">
        <v>3</v>
      </c>
      <c r="BD66" s="220">
        <v>36.200000000000003</v>
      </c>
      <c r="BE66" s="221">
        <v>34.9</v>
      </c>
      <c r="BF66" s="221">
        <v>1.3000000000000043</v>
      </c>
      <c r="BG66" s="224">
        <v>3</v>
      </c>
    </row>
    <row r="67" spans="1:59" ht="14.25" thickBot="1">
      <c r="A67" s="2"/>
      <c r="B67" s="3"/>
      <c r="C67" s="3"/>
      <c r="D67" s="4"/>
      <c r="E67" s="133" t="str">
        <f t="shared" si="29"/>
        <v/>
      </c>
      <c r="F67" s="4"/>
      <c r="G67" s="133" t="str">
        <f t="shared" si="30"/>
        <v/>
      </c>
      <c r="H67" s="4"/>
      <c r="I67" s="133" t="str">
        <f t="shared" si="31"/>
        <v/>
      </c>
      <c r="J67" s="4"/>
      <c r="K67" s="133" t="str">
        <f t="shared" si="32"/>
        <v/>
      </c>
      <c r="L67" s="134" t="str">
        <f t="shared" si="33"/>
        <v/>
      </c>
      <c r="M67" s="134" t="str">
        <f t="shared" si="34"/>
        <v/>
      </c>
      <c r="N67" s="4"/>
      <c r="O67" s="133" t="str">
        <f t="shared" si="35"/>
        <v/>
      </c>
      <c r="P67" s="134" t="str">
        <f t="shared" si="36"/>
        <v/>
      </c>
      <c r="Q67" s="134" t="str">
        <f t="shared" si="37"/>
        <v/>
      </c>
      <c r="R67" s="4"/>
      <c r="S67" s="133" t="str">
        <f t="shared" si="38"/>
        <v/>
      </c>
      <c r="T67" s="134" t="str">
        <f t="shared" si="39"/>
        <v/>
      </c>
      <c r="U67" s="134" t="str">
        <f t="shared" si="40"/>
        <v/>
      </c>
      <c r="V67" s="4"/>
      <c r="W67" s="133" t="str">
        <f t="shared" si="41"/>
        <v/>
      </c>
      <c r="X67" s="134" t="str">
        <f t="shared" si="42"/>
        <v/>
      </c>
      <c r="Y67" s="134" t="str">
        <f t="shared" si="43"/>
        <v/>
      </c>
      <c r="Z67" s="4"/>
      <c r="AA67" s="133" t="str">
        <f t="shared" si="44"/>
        <v/>
      </c>
      <c r="AB67" s="134" t="str">
        <f t="shared" si="45"/>
        <v/>
      </c>
      <c r="AC67" s="134" t="str">
        <f t="shared" si="46"/>
        <v/>
      </c>
      <c r="AD67" s="4"/>
      <c r="AE67" s="133" t="str">
        <f t="shared" si="47"/>
        <v/>
      </c>
      <c r="AF67" s="134" t="str">
        <f t="shared" si="48"/>
        <v/>
      </c>
      <c r="AG67" s="134" t="str">
        <f t="shared" si="49"/>
        <v/>
      </c>
      <c r="AH67" s="4"/>
      <c r="AI67" s="133" t="str">
        <f t="shared" si="50"/>
        <v/>
      </c>
      <c r="AJ67" s="134" t="str">
        <f t="shared" si="51"/>
        <v/>
      </c>
      <c r="AK67" s="134" t="str">
        <f t="shared" si="52"/>
        <v/>
      </c>
      <c r="AL67" s="4"/>
      <c r="AM67" s="133" t="str">
        <f t="shared" si="53"/>
        <v/>
      </c>
      <c r="AN67" s="134" t="str">
        <f t="shared" si="54"/>
        <v/>
      </c>
      <c r="AO67" s="134" t="str">
        <f t="shared" si="55"/>
        <v/>
      </c>
      <c r="AP67" s="135">
        <f t="shared" si="56"/>
        <v>0</v>
      </c>
      <c r="AQ67" s="137" t="str">
        <f t="shared" si="57"/>
        <v/>
      </c>
      <c r="AR67" s="137"/>
      <c r="AV67" s="301"/>
      <c r="AW67" s="305"/>
      <c r="AX67" s="225" t="s">
        <v>137</v>
      </c>
      <c r="AY67" s="226" t="s">
        <v>138</v>
      </c>
      <c r="AZ67" s="227">
        <v>147.6</v>
      </c>
      <c r="BA67" s="228">
        <v>147.4</v>
      </c>
      <c r="BB67" s="232">
        <v>0.19999999999998863</v>
      </c>
      <c r="BC67" s="230">
        <v>12</v>
      </c>
      <c r="BD67" s="227">
        <v>40.799999999999997</v>
      </c>
      <c r="BE67" s="228">
        <v>39.799999999999997</v>
      </c>
      <c r="BF67" s="228">
        <v>1</v>
      </c>
      <c r="BG67" s="231">
        <v>6</v>
      </c>
    </row>
    <row r="68" spans="1:59">
      <c r="A68" s="2"/>
      <c r="B68" s="3"/>
      <c r="C68" s="3"/>
      <c r="D68" s="4"/>
      <c r="E68" s="133" t="str">
        <f t="shared" si="29"/>
        <v/>
      </c>
      <c r="F68" s="4"/>
      <c r="G68" s="133" t="str">
        <f t="shared" si="30"/>
        <v/>
      </c>
      <c r="H68" s="4"/>
      <c r="I68" s="133" t="str">
        <f t="shared" si="31"/>
        <v/>
      </c>
      <c r="J68" s="4"/>
      <c r="K68" s="133" t="str">
        <f t="shared" si="32"/>
        <v/>
      </c>
      <c r="L68" s="134" t="str">
        <f t="shared" si="33"/>
        <v/>
      </c>
      <c r="M68" s="134" t="str">
        <f t="shared" si="34"/>
        <v/>
      </c>
      <c r="N68" s="4"/>
      <c r="O68" s="133" t="str">
        <f t="shared" si="35"/>
        <v/>
      </c>
      <c r="P68" s="134" t="str">
        <f t="shared" si="36"/>
        <v/>
      </c>
      <c r="Q68" s="134" t="str">
        <f t="shared" si="37"/>
        <v/>
      </c>
      <c r="R68" s="4"/>
      <c r="S68" s="133" t="str">
        <f t="shared" si="38"/>
        <v/>
      </c>
      <c r="T68" s="134" t="str">
        <f t="shared" si="39"/>
        <v/>
      </c>
      <c r="U68" s="134" t="str">
        <f t="shared" si="40"/>
        <v/>
      </c>
      <c r="V68" s="4"/>
      <c r="W68" s="133" t="str">
        <f t="shared" si="41"/>
        <v/>
      </c>
      <c r="X68" s="134" t="str">
        <f t="shared" si="42"/>
        <v/>
      </c>
      <c r="Y68" s="134" t="str">
        <f t="shared" si="43"/>
        <v/>
      </c>
      <c r="Z68" s="4"/>
      <c r="AA68" s="133" t="str">
        <f t="shared" si="44"/>
        <v/>
      </c>
      <c r="AB68" s="134" t="str">
        <f t="shared" si="45"/>
        <v/>
      </c>
      <c r="AC68" s="134" t="str">
        <f t="shared" si="46"/>
        <v/>
      </c>
      <c r="AD68" s="4"/>
      <c r="AE68" s="133" t="str">
        <f t="shared" si="47"/>
        <v/>
      </c>
      <c r="AF68" s="134" t="str">
        <f t="shared" si="48"/>
        <v/>
      </c>
      <c r="AG68" s="134" t="str">
        <f t="shared" si="49"/>
        <v/>
      </c>
      <c r="AH68" s="4"/>
      <c r="AI68" s="133" t="str">
        <f t="shared" si="50"/>
        <v/>
      </c>
      <c r="AJ68" s="134" t="str">
        <f t="shared" si="51"/>
        <v/>
      </c>
      <c r="AK68" s="134" t="str">
        <f t="shared" si="52"/>
        <v/>
      </c>
      <c r="AL68" s="4"/>
      <c r="AM68" s="133" t="str">
        <f t="shared" si="53"/>
        <v/>
      </c>
      <c r="AN68" s="134" t="str">
        <f t="shared" si="54"/>
        <v/>
      </c>
      <c r="AO68" s="134" t="str">
        <f t="shared" si="55"/>
        <v/>
      </c>
      <c r="AP68" s="135">
        <f t="shared" si="56"/>
        <v>0</v>
      </c>
      <c r="AQ68" s="137" t="str">
        <f t="shared" si="57"/>
        <v/>
      </c>
      <c r="AR68" s="137"/>
      <c r="AV68" s="301"/>
      <c r="AW68" s="303" t="s">
        <v>139</v>
      </c>
      <c r="AX68" s="211" t="s">
        <v>127</v>
      </c>
      <c r="AY68" s="212" t="s">
        <v>140</v>
      </c>
      <c r="AZ68" s="213">
        <v>152.6</v>
      </c>
      <c r="BA68" s="214">
        <v>152.4</v>
      </c>
      <c r="BB68" s="214">
        <v>0.19999999999998863</v>
      </c>
      <c r="BC68" s="216">
        <v>11</v>
      </c>
      <c r="BD68" s="213">
        <v>44.8</v>
      </c>
      <c r="BE68" s="214">
        <v>44.4</v>
      </c>
      <c r="BF68" s="214">
        <v>0.39999999999999858</v>
      </c>
      <c r="BG68" s="217">
        <v>17</v>
      </c>
    </row>
    <row r="69" spans="1:59">
      <c r="A69" s="2"/>
      <c r="B69" s="3"/>
      <c r="C69" s="3"/>
      <c r="D69" s="4"/>
      <c r="E69" s="133" t="str">
        <f t="shared" si="29"/>
        <v/>
      </c>
      <c r="F69" s="4"/>
      <c r="G69" s="133" t="str">
        <f t="shared" si="30"/>
        <v/>
      </c>
      <c r="H69" s="4"/>
      <c r="I69" s="133" t="str">
        <f t="shared" si="31"/>
        <v/>
      </c>
      <c r="J69" s="4"/>
      <c r="K69" s="133" t="str">
        <f t="shared" si="32"/>
        <v/>
      </c>
      <c r="L69" s="134" t="str">
        <f t="shared" si="33"/>
        <v/>
      </c>
      <c r="M69" s="134" t="str">
        <f t="shared" si="34"/>
        <v/>
      </c>
      <c r="N69" s="4"/>
      <c r="O69" s="133" t="str">
        <f t="shared" si="35"/>
        <v/>
      </c>
      <c r="P69" s="134" t="str">
        <f t="shared" si="36"/>
        <v/>
      </c>
      <c r="Q69" s="134" t="str">
        <f t="shared" si="37"/>
        <v/>
      </c>
      <c r="R69" s="4"/>
      <c r="S69" s="133" t="str">
        <f t="shared" si="38"/>
        <v/>
      </c>
      <c r="T69" s="134" t="str">
        <f t="shared" si="39"/>
        <v/>
      </c>
      <c r="U69" s="134" t="str">
        <f t="shared" si="40"/>
        <v/>
      </c>
      <c r="V69" s="4"/>
      <c r="W69" s="133" t="str">
        <f t="shared" si="41"/>
        <v/>
      </c>
      <c r="X69" s="134" t="str">
        <f t="shared" si="42"/>
        <v/>
      </c>
      <c r="Y69" s="134" t="str">
        <f t="shared" si="43"/>
        <v/>
      </c>
      <c r="Z69" s="4"/>
      <c r="AA69" s="133" t="str">
        <f t="shared" si="44"/>
        <v/>
      </c>
      <c r="AB69" s="134" t="str">
        <f t="shared" si="45"/>
        <v/>
      </c>
      <c r="AC69" s="134" t="str">
        <f t="shared" si="46"/>
        <v/>
      </c>
      <c r="AD69" s="4"/>
      <c r="AE69" s="133" t="str">
        <f t="shared" si="47"/>
        <v/>
      </c>
      <c r="AF69" s="134" t="str">
        <f t="shared" si="48"/>
        <v/>
      </c>
      <c r="AG69" s="134" t="str">
        <f t="shared" si="49"/>
        <v/>
      </c>
      <c r="AH69" s="4"/>
      <c r="AI69" s="133" t="str">
        <f t="shared" si="50"/>
        <v/>
      </c>
      <c r="AJ69" s="134" t="str">
        <f t="shared" si="51"/>
        <v/>
      </c>
      <c r="AK69" s="134" t="str">
        <f t="shared" si="52"/>
        <v/>
      </c>
      <c r="AL69" s="4"/>
      <c r="AM69" s="133" t="str">
        <f t="shared" si="53"/>
        <v/>
      </c>
      <c r="AN69" s="134" t="str">
        <f t="shared" si="54"/>
        <v/>
      </c>
      <c r="AO69" s="134" t="str">
        <f t="shared" si="55"/>
        <v/>
      </c>
      <c r="AP69" s="135">
        <f t="shared" si="56"/>
        <v>0</v>
      </c>
      <c r="AQ69" s="137" t="str">
        <f t="shared" si="57"/>
        <v/>
      </c>
      <c r="AR69" s="137"/>
      <c r="AV69" s="301"/>
      <c r="AW69" s="304"/>
      <c r="AX69" s="218" t="s">
        <v>129</v>
      </c>
      <c r="AY69" s="219" t="s">
        <v>141</v>
      </c>
      <c r="AZ69" s="220">
        <v>155.19999999999999</v>
      </c>
      <c r="BA69" s="221">
        <v>155</v>
      </c>
      <c r="BB69" s="233">
        <v>0.19999999999998863</v>
      </c>
      <c r="BC69" s="223">
        <v>10</v>
      </c>
      <c r="BD69" s="220">
        <v>48</v>
      </c>
      <c r="BE69" s="221">
        <v>47.5</v>
      </c>
      <c r="BF69" s="221">
        <v>0.5</v>
      </c>
      <c r="BG69" s="224">
        <v>13</v>
      </c>
    </row>
    <row r="70" spans="1:59" ht="14.25" thickBot="1">
      <c r="A70" s="2"/>
      <c r="B70" s="3"/>
      <c r="C70" s="3"/>
      <c r="D70" s="4"/>
      <c r="E70" s="133" t="str">
        <f t="shared" si="29"/>
        <v/>
      </c>
      <c r="F70" s="4"/>
      <c r="G70" s="133" t="str">
        <f t="shared" si="30"/>
        <v/>
      </c>
      <c r="H70" s="4"/>
      <c r="I70" s="133" t="str">
        <f t="shared" si="31"/>
        <v/>
      </c>
      <c r="J70" s="4"/>
      <c r="K70" s="133" t="str">
        <f t="shared" si="32"/>
        <v/>
      </c>
      <c r="L70" s="134" t="str">
        <f t="shared" si="33"/>
        <v/>
      </c>
      <c r="M70" s="134" t="str">
        <f t="shared" si="34"/>
        <v/>
      </c>
      <c r="N70" s="4"/>
      <c r="O70" s="133" t="str">
        <f t="shared" si="35"/>
        <v/>
      </c>
      <c r="P70" s="134" t="str">
        <f t="shared" si="36"/>
        <v/>
      </c>
      <c r="Q70" s="134" t="str">
        <f t="shared" si="37"/>
        <v/>
      </c>
      <c r="R70" s="4"/>
      <c r="S70" s="133" t="str">
        <f t="shared" si="38"/>
        <v/>
      </c>
      <c r="T70" s="134" t="str">
        <f t="shared" si="39"/>
        <v/>
      </c>
      <c r="U70" s="134" t="str">
        <f t="shared" si="40"/>
        <v/>
      </c>
      <c r="V70" s="4"/>
      <c r="W70" s="133" t="str">
        <f t="shared" si="41"/>
        <v/>
      </c>
      <c r="X70" s="134" t="str">
        <f t="shared" si="42"/>
        <v/>
      </c>
      <c r="Y70" s="134" t="str">
        <f t="shared" si="43"/>
        <v/>
      </c>
      <c r="Z70" s="4"/>
      <c r="AA70" s="133" t="str">
        <f t="shared" si="44"/>
        <v/>
      </c>
      <c r="AB70" s="134" t="str">
        <f t="shared" si="45"/>
        <v/>
      </c>
      <c r="AC70" s="134" t="str">
        <f t="shared" si="46"/>
        <v/>
      </c>
      <c r="AD70" s="4"/>
      <c r="AE70" s="133" t="str">
        <f t="shared" si="47"/>
        <v/>
      </c>
      <c r="AF70" s="134" t="str">
        <f t="shared" si="48"/>
        <v/>
      </c>
      <c r="AG70" s="134" t="str">
        <f t="shared" si="49"/>
        <v/>
      </c>
      <c r="AH70" s="4"/>
      <c r="AI70" s="133" t="str">
        <f t="shared" si="50"/>
        <v/>
      </c>
      <c r="AJ70" s="134" t="str">
        <f t="shared" si="51"/>
        <v/>
      </c>
      <c r="AK70" s="134" t="str">
        <f t="shared" si="52"/>
        <v/>
      </c>
      <c r="AL70" s="4"/>
      <c r="AM70" s="133" t="str">
        <f t="shared" si="53"/>
        <v/>
      </c>
      <c r="AN70" s="134" t="str">
        <f t="shared" si="54"/>
        <v/>
      </c>
      <c r="AO70" s="134" t="str">
        <f t="shared" si="55"/>
        <v/>
      </c>
      <c r="AP70" s="135">
        <f t="shared" si="56"/>
        <v>0</v>
      </c>
      <c r="AQ70" s="137" t="str">
        <f t="shared" si="57"/>
        <v/>
      </c>
      <c r="AR70" s="137"/>
      <c r="AV70" s="301"/>
      <c r="AW70" s="305"/>
      <c r="AX70" s="225" t="s">
        <v>131</v>
      </c>
      <c r="AY70" s="226" t="s">
        <v>142</v>
      </c>
      <c r="AZ70" s="227">
        <v>156.69999999999999</v>
      </c>
      <c r="BA70" s="228">
        <v>156.4</v>
      </c>
      <c r="BB70" s="232">
        <v>0.29999999999998295</v>
      </c>
      <c r="BC70" s="230">
        <v>8</v>
      </c>
      <c r="BD70" s="227">
        <v>50.2</v>
      </c>
      <c r="BE70" s="228">
        <v>49.7</v>
      </c>
      <c r="BF70" s="228">
        <v>0.5</v>
      </c>
      <c r="BG70" s="231">
        <v>11</v>
      </c>
    </row>
    <row r="71" spans="1:59">
      <c r="A71" s="2"/>
      <c r="B71" s="3"/>
      <c r="C71" s="3"/>
      <c r="D71" s="4"/>
      <c r="E71" s="133" t="str">
        <f t="shared" si="29"/>
        <v/>
      </c>
      <c r="F71" s="4"/>
      <c r="G71" s="133" t="str">
        <f t="shared" si="30"/>
        <v/>
      </c>
      <c r="H71" s="4"/>
      <c r="I71" s="133" t="str">
        <f t="shared" si="31"/>
        <v/>
      </c>
      <c r="J71" s="4"/>
      <c r="K71" s="133" t="str">
        <f t="shared" si="32"/>
        <v/>
      </c>
      <c r="L71" s="134" t="str">
        <f t="shared" si="33"/>
        <v/>
      </c>
      <c r="M71" s="134" t="str">
        <f t="shared" si="34"/>
        <v/>
      </c>
      <c r="N71" s="4"/>
      <c r="O71" s="133" t="str">
        <f t="shared" si="35"/>
        <v/>
      </c>
      <c r="P71" s="134" t="str">
        <f t="shared" si="36"/>
        <v/>
      </c>
      <c r="Q71" s="134" t="str">
        <f t="shared" si="37"/>
        <v/>
      </c>
      <c r="R71" s="4"/>
      <c r="S71" s="133" t="str">
        <f t="shared" si="38"/>
        <v/>
      </c>
      <c r="T71" s="134" t="str">
        <f t="shared" si="39"/>
        <v/>
      </c>
      <c r="U71" s="134" t="str">
        <f t="shared" si="40"/>
        <v/>
      </c>
      <c r="V71" s="4"/>
      <c r="W71" s="133" t="str">
        <f t="shared" si="41"/>
        <v/>
      </c>
      <c r="X71" s="134" t="str">
        <f t="shared" si="42"/>
        <v/>
      </c>
      <c r="Y71" s="134" t="str">
        <f t="shared" si="43"/>
        <v/>
      </c>
      <c r="Z71" s="4"/>
      <c r="AA71" s="133" t="str">
        <f t="shared" si="44"/>
        <v/>
      </c>
      <c r="AB71" s="134" t="str">
        <f t="shared" si="45"/>
        <v/>
      </c>
      <c r="AC71" s="134" t="str">
        <f t="shared" si="46"/>
        <v/>
      </c>
      <c r="AD71" s="4"/>
      <c r="AE71" s="133" t="str">
        <f t="shared" si="47"/>
        <v/>
      </c>
      <c r="AF71" s="134" t="str">
        <f t="shared" si="48"/>
        <v/>
      </c>
      <c r="AG71" s="134" t="str">
        <f t="shared" si="49"/>
        <v/>
      </c>
      <c r="AH71" s="4"/>
      <c r="AI71" s="133" t="str">
        <f t="shared" si="50"/>
        <v/>
      </c>
      <c r="AJ71" s="134" t="str">
        <f t="shared" si="51"/>
        <v/>
      </c>
      <c r="AK71" s="134" t="str">
        <f t="shared" si="52"/>
        <v/>
      </c>
      <c r="AL71" s="4"/>
      <c r="AM71" s="133" t="str">
        <f t="shared" si="53"/>
        <v/>
      </c>
      <c r="AN71" s="134" t="str">
        <f t="shared" si="54"/>
        <v/>
      </c>
      <c r="AO71" s="134" t="str">
        <f t="shared" si="55"/>
        <v/>
      </c>
      <c r="AP71" s="135">
        <f t="shared" si="56"/>
        <v>0</v>
      </c>
      <c r="AQ71" s="137" t="str">
        <f t="shared" si="57"/>
        <v/>
      </c>
      <c r="AR71" s="137"/>
      <c r="AV71" s="301"/>
      <c r="AW71" s="303" t="s">
        <v>143</v>
      </c>
      <c r="AX71" s="211" t="s">
        <v>127</v>
      </c>
      <c r="AY71" s="212" t="s">
        <v>144</v>
      </c>
      <c r="AZ71" s="213">
        <v>157.5</v>
      </c>
      <c r="BA71" s="214">
        <v>157</v>
      </c>
      <c r="BB71" s="214">
        <v>0.5</v>
      </c>
      <c r="BC71" s="216">
        <v>4</v>
      </c>
      <c r="BD71" s="213">
        <v>52.7</v>
      </c>
      <c r="BE71" s="214">
        <v>51</v>
      </c>
      <c r="BF71" s="214">
        <v>1.7000000000000028</v>
      </c>
      <c r="BG71" s="217">
        <v>2</v>
      </c>
    </row>
    <row r="72" spans="1:59">
      <c r="A72" s="2"/>
      <c r="B72" s="3"/>
      <c r="C72" s="3"/>
      <c r="D72" s="4"/>
      <c r="E72" s="133" t="str">
        <f t="shared" si="29"/>
        <v/>
      </c>
      <c r="F72" s="4"/>
      <c r="G72" s="133" t="str">
        <f t="shared" si="30"/>
        <v/>
      </c>
      <c r="H72" s="4"/>
      <c r="I72" s="133" t="str">
        <f t="shared" si="31"/>
        <v/>
      </c>
      <c r="J72" s="4"/>
      <c r="K72" s="133" t="str">
        <f t="shared" si="32"/>
        <v/>
      </c>
      <c r="L72" s="134" t="str">
        <f t="shared" si="33"/>
        <v/>
      </c>
      <c r="M72" s="134" t="str">
        <f t="shared" si="34"/>
        <v/>
      </c>
      <c r="N72" s="4"/>
      <c r="O72" s="133" t="str">
        <f t="shared" si="35"/>
        <v/>
      </c>
      <c r="P72" s="134" t="str">
        <f t="shared" si="36"/>
        <v/>
      </c>
      <c r="Q72" s="134" t="str">
        <f t="shared" si="37"/>
        <v/>
      </c>
      <c r="R72" s="4"/>
      <c r="S72" s="133" t="str">
        <f t="shared" si="38"/>
        <v/>
      </c>
      <c r="T72" s="134" t="str">
        <f t="shared" si="39"/>
        <v/>
      </c>
      <c r="U72" s="134" t="str">
        <f t="shared" si="40"/>
        <v/>
      </c>
      <c r="V72" s="4"/>
      <c r="W72" s="133" t="str">
        <f t="shared" si="41"/>
        <v/>
      </c>
      <c r="X72" s="134" t="str">
        <f t="shared" si="42"/>
        <v/>
      </c>
      <c r="Y72" s="134" t="str">
        <f t="shared" si="43"/>
        <v/>
      </c>
      <c r="Z72" s="4"/>
      <c r="AA72" s="133" t="str">
        <f t="shared" si="44"/>
        <v/>
      </c>
      <c r="AB72" s="134" t="str">
        <f t="shared" si="45"/>
        <v/>
      </c>
      <c r="AC72" s="134" t="str">
        <f t="shared" si="46"/>
        <v/>
      </c>
      <c r="AD72" s="4"/>
      <c r="AE72" s="133" t="str">
        <f t="shared" si="47"/>
        <v/>
      </c>
      <c r="AF72" s="134" t="str">
        <f t="shared" si="48"/>
        <v/>
      </c>
      <c r="AG72" s="134" t="str">
        <f t="shared" si="49"/>
        <v/>
      </c>
      <c r="AH72" s="4"/>
      <c r="AI72" s="133" t="str">
        <f t="shared" si="50"/>
        <v/>
      </c>
      <c r="AJ72" s="134" t="str">
        <f t="shared" si="51"/>
        <v/>
      </c>
      <c r="AK72" s="134" t="str">
        <f t="shared" si="52"/>
        <v/>
      </c>
      <c r="AL72" s="4"/>
      <c r="AM72" s="133" t="str">
        <f t="shared" si="53"/>
        <v/>
      </c>
      <c r="AN72" s="134" t="str">
        <f t="shared" si="54"/>
        <v/>
      </c>
      <c r="AO72" s="134" t="str">
        <f t="shared" si="55"/>
        <v/>
      </c>
      <c r="AP72" s="135">
        <f t="shared" si="56"/>
        <v>0</v>
      </c>
      <c r="AQ72" s="137" t="str">
        <f t="shared" si="57"/>
        <v/>
      </c>
      <c r="AR72" s="137"/>
      <c r="AV72" s="301"/>
      <c r="AW72" s="304"/>
      <c r="AX72" s="218" t="s">
        <v>129</v>
      </c>
      <c r="AY72" s="219" t="s">
        <v>145</v>
      </c>
      <c r="AZ72" s="220">
        <v>158</v>
      </c>
      <c r="BA72" s="221">
        <v>157.5</v>
      </c>
      <c r="BB72" s="233">
        <v>0.5</v>
      </c>
      <c r="BC72" s="223">
        <v>6</v>
      </c>
      <c r="BD72" s="220">
        <v>52.5</v>
      </c>
      <c r="BE72" s="221">
        <v>51.9</v>
      </c>
      <c r="BF72" s="221">
        <v>0.60000000000000142</v>
      </c>
      <c r="BG72" s="224">
        <v>13</v>
      </c>
    </row>
    <row r="73" spans="1:59" ht="14.25" thickBot="1">
      <c r="A73" s="2"/>
      <c r="B73" s="3"/>
      <c r="C73" s="3"/>
      <c r="D73" s="4"/>
      <c r="E73" s="133" t="str">
        <f t="shared" si="29"/>
        <v/>
      </c>
      <c r="F73" s="4"/>
      <c r="G73" s="133" t="str">
        <f t="shared" si="30"/>
        <v/>
      </c>
      <c r="H73" s="4"/>
      <c r="I73" s="133" t="str">
        <f t="shared" si="31"/>
        <v/>
      </c>
      <c r="J73" s="4"/>
      <c r="K73" s="133" t="str">
        <f t="shared" si="32"/>
        <v/>
      </c>
      <c r="L73" s="134" t="str">
        <f t="shared" si="33"/>
        <v/>
      </c>
      <c r="M73" s="134" t="str">
        <f t="shared" si="34"/>
        <v/>
      </c>
      <c r="N73" s="4"/>
      <c r="O73" s="133" t="str">
        <f t="shared" si="35"/>
        <v/>
      </c>
      <c r="P73" s="134" t="str">
        <f t="shared" si="36"/>
        <v/>
      </c>
      <c r="Q73" s="134" t="str">
        <f t="shared" si="37"/>
        <v/>
      </c>
      <c r="R73" s="4"/>
      <c r="S73" s="133" t="str">
        <f t="shared" si="38"/>
        <v/>
      </c>
      <c r="T73" s="134" t="str">
        <f t="shared" si="39"/>
        <v/>
      </c>
      <c r="U73" s="134" t="str">
        <f t="shared" si="40"/>
        <v/>
      </c>
      <c r="V73" s="4"/>
      <c r="W73" s="133" t="str">
        <f t="shared" si="41"/>
        <v/>
      </c>
      <c r="X73" s="134" t="str">
        <f t="shared" si="42"/>
        <v/>
      </c>
      <c r="Y73" s="134" t="str">
        <f t="shared" si="43"/>
        <v/>
      </c>
      <c r="Z73" s="4"/>
      <c r="AA73" s="133" t="str">
        <f t="shared" si="44"/>
        <v/>
      </c>
      <c r="AB73" s="134" t="str">
        <f t="shared" si="45"/>
        <v/>
      </c>
      <c r="AC73" s="134" t="str">
        <f t="shared" si="46"/>
        <v/>
      </c>
      <c r="AD73" s="4"/>
      <c r="AE73" s="133" t="str">
        <f t="shared" si="47"/>
        <v/>
      </c>
      <c r="AF73" s="134" t="str">
        <f t="shared" si="48"/>
        <v/>
      </c>
      <c r="AG73" s="134" t="str">
        <f t="shared" si="49"/>
        <v/>
      </c>
      <c r="AH73" s="4"/>
      <c r="AI73" s="133" t="str">
        <f t="shared" si="50"/>
        <v/>
      </c>
      <c r="AJ73" s="134" t="str">
        <f t="shared" si="51"/>
        <v/>
      </c>
      <c r="AK73" s="134" t="str">
        <f t="shared" si="52"/>
        <v/>
      </c>
      <c r="AL73" s="4"/>
      <c r="AM73" s="133" t="str">
        <f t="shared" si="53"/>
        <v/>
      </c>
      <c r="AN73" s="134" t="str">
        <f t="shared" si="54"/>
        <v/>
      </c>
      <c r="AO73" s="134" t="str">
        <f t="shared" si="55"/>
        <v/>
      </c>
      <c r="AP73" s="135">
        <f t="shared" si="56"/>
        <v>0</v>
      </c>
      <c r="AQ73" s="137" t="str">
        <f t="shared" si="57"/>
        <v/>
      </c>
      <c r="AR73" s="137"/>
      <c r="AV73" s="302"/>
      <c r="AW73" s="305"/>
      <c r="AX73" s="225" t="s">
        <v>131</v>
      </c>
      <c r="AY73" s="226" t="s">
        <v>146</v>
      </c>
      <c r="AZ73" s="227">
        <v>158.1</v>
      </c>
      <c r="BA73" s="228">
        <v>157.9</v>
      </c>
      <c r="BB73" s="232">
        <v>0.19999999999998863</v>
      </c>
      <c r="BC73" s="230">
        <v>13</v>
      </c>
      <c r="BD73" s="227">
        <v>53.6</v>
      </c>
      <c r="BE73" s="228">
        <v>52.5</v>
      </c>
      <c r="BF73" s="228">
        <v>1.1000000000000014</v>
      </c>
      <c r="BG73" s="231">
        <v>5</v>
      </c>
    </row>
    <row r="74" spans="1:59">
      <c r="A74" s="2"/>
      <c r="B74" s="3"/>
      <c r="C74" s="3"/>
      <c r="D74" s="4"/>
      <c r="E74" s="133" t="str">
        <f t="shared" ref="E74:E108" si="58">IF((D74&lt;&gt;0),((D74-$D$5)*10/STDEVP($D$10:$D$309)+50),"")</f>
        <v/>
      </c>
      <c r="F74" s="4"/>
      <c r="G74" s="133" t="str">
        <f t="shared" ref="G74:G108" si="59">IF((F74&lt;&gt;0),((F74-$F$5)*10/STDEVP($F$10:$F$309)+50),"")</f>
        <v/>
      </c>
      <c r="H74" s="4"/>
      <c r="I74" s="133" t="str">
        <f t="shared" ref="I74:I108" si="60">IF((H74&lt;&gt;0),((H74-$H$5)*10/STDEVP($H$10:$H$309)+50),"")</f>
        <v/>
      </c>
      <c r="J74" s="4"/>
      <c r="K74" s="133" t="str">
        <f t="shared" ref="K74:K108" si="61">IF((J74&lt;&gt;0),((J74-$J$5)*10/STDEVP($J$10:$J$309)+50),"")</f>
        <v/>
      </c>
      <c r="L74" s="134" t="str">
        <f t="shared" si="33"/>
        <v/>
      </c>
      <c r="M74" s="134" t="str">
        <f t="shared" si="34"/>
        <v/>
      </c>
      <c r="N74" s="4"/>
      <c r="O74" s="133" t="str">
        <f t="shared" ref="O74:O108" si="62">IF((N74&lt;&gt;0),((N74-$N$5)*10/STDEVP($N$10:$N$309)+50),"")</f>
        <v/>
      </c>
      <c r="P74" s="134" t="str">
        <f t="shared" si="36"/>
        <v/>
      </c>
      <c r="Q74" s="134" t="str">
        <f t="shared" si="37"/>
        <v/>
      </c>
      <c r="R74" s="4"/>
      <c r="S74" s="133" t="str">
        <f t="shared" ref="S74:S108" si="63">IF((R74&lt;&gt;0),((R74-$R$5)*10/STDEVP($R$10:$R$309)+50),"")</f>
        <v/>
      </c>
      <c r="T74" s="134" t="str">
        <f t="shared" si="39"/>
        <v/>
      </c>
      <c r="U74" s="134" t="str">
        <f t="shared" si="40"/>
        <v/>
      </c>
      <c r="V74" s="4"/>
      <c r="W74" s="133" t="str">
        <f t="shared" ref="W74:W108" si="64">IF((V74&lt;&gt;0),((V74-$V$5)*10/STDEVP($V$10:$V$309)+50),"")</f>
        <v/>
      </c>
      <c r="X74" s="134" t="str">
        <f t="shared" si="42"/>
        <v/>
      </c>
      <c r="Y74" s="134" t="str">
        <f t="shared" si="43"/>
        <v/>
      </c>
      <c r="Z74" s="4"/>
      <c r="AA74" s="133" t="str">
        <f t="shared" ref="AA74:AA108" si="65">IF((Z74&lt;&gt;0),((Z74-$Z$5)*10/STDEVP($Z$10:$Z$309)+50),"")</f>
        <v/>
      </c>
      <c r="AB74" s="134" t="str">
        <f t="shared" si="45"/>
        <v/>
      </c>
      <c r="AC74" s="134" t="str">
        <f t="shared" si="46"/>
        <v/>
      </c>
      <c r="AD74" s="4"/>
      <c r="AE74" s="133" t="str">
        <f t="shared" ref="AE74:AE108" si="66">IF((AD74&lt;&gt;0),((AD74-$AD$5)*(-1)*10/STDEVP($AD$10:$AD$309)+50),"")</f>
        <v/>
      </c>
      <c r="AF74" s="134" t="str">
        <f t="shared" si="48"/>
        <v/>
      </c>
      <c r="AG74" s="134" t="str">
        <f t="shared" si="49"/>
        <v/>
      </c>
      <c r="AH74" s="4"/>
      <c r="AI74" s="133" t="str">
        <f t="shared" ref="AI74:AI108" si="67">IF((AH74&lt;&gt;0),((AH74-$AH$5)*10/STDEVP($AH$10:$AH$309)+50),"")</f>
        <v/>
      </c>
      <c r="AJ74" s="134" t="str">
        <f t="shared" si="51"/>
        <v/>
      </c>
      <c r="AK74" s="134" t="str">
        <f t="shared" si="52"/>
        <v/>
      </c>
      <c r="AL74" s="4"/>
      <c r="AM74" s="133" t="str">
        <f t="shared" ref="AM74:AM108" si="68">IF((AL74&lt;&gt;0),((AL74-$AL$5)*10/STDEVP($AL$10:$AL$309)+50),"")</f>
        <v/>
      </c>
      <c r="AN74" s="134" t="str">
        <f t="shared" si="54"/>
        <v/>
      </c>
      <c r="AO74" s="134" t="str">
        <f t="shared" si="55"/>
        <v/>
      </c>
      <c r="AP74" s="135">
        <f t="shared" si="56"/>
        <v>0</v>
      </c>
      <c r="AQ74" s="137" t="str">
        <f t="shared" si="57"/>
        <v/>
      </c>
      <c r="AR74" s="137"/>
    </row>
    <row r="75" spans="1:59">
      <c r="A75" s="2"/>
      <c r="B75" s="3"/>
      <c r="C75" s="3"/>
      <c r="D75" s="4"/>
      <c r="E75" s="133" t="str">
        <f t="shared" si="58"/>
        <v/>
      </c>
      <c r="F75" s="4"/>
      <c r="G75" s="133" t="str">
        <f t="shared" si="59"/>
        <v/>
      </c>
      <c r="H75" s="4"/>
      <c r="I75" s="133" t="str">
        <f t="shared" si="60"/>
        <v/>
      </c>
      <c r="J75" s="4"/>
      <c r="K75" s="133" t="str">
        <f t="shared" si="61"/>
        <v/>
      </c>
      <c r="L75" s="134" t="str">
        <f t="shared" ref="L75:L108" si="69">IF((J75&lt;&gt;0),RANK(J75,$J$10:$J$309),"")</f>
        <v/>
      </c>
      <c r="M75" s="134" t="str">
        <f t="shared" ref="M75:M108" si="70">IF((J75&lt;&gt;0),VLOOKUP(J75,$L$311:$M$320,2),"")</f>
        <v/>
      </c>
      <c r="N75" s="4"/>
      <c r="O75" s="133" t="str">
        <f t="shared" si="62"/>
        <v/>
      </c>
      <c r="P75" s="134" t="str">
        <f t="shared" ref="P75:P108" si="71">IF((N75&lt;&gt;0),RANK(N75,$N$10:$N$309),"")</f>
        <v/>
      </c>
      <c r="Q75" s="134" t="str">
        <f t="shared" ref="Q75:Q108" si="72">IF((N75&lt;&gt;0),VLOOKUP(N75,$P$311:$Q$320,2),"")</f>
        <v/>
      </c>
      <c r="R75" s="4"/>
      <c r="S75" s="133" t="str">
        <f t="shared" si="63"/>
        <v/>
      </c>
      <c r="T75" s="134" t="str">
        <f t="shared" ref="T75:T108" si="73">IF((R75&lt;&gt;0),RANK(R75,$R$10:$R$309),"")</f>
        <v/>
      </c>
      <c r="U75" s="134" t="str">
        <f t="shared" ref="U75:U108" si="74">IF((R75&lt;&gt;0),VLOOKUP(R75,$T$311:$U$320,2),"")</f>
        <v/>
      </c>
      <c r="V75" s="4"/>
      <c r="W75" s="133" t="str">
        <f t="shared" si="64"/>
        <v/>
      </c>
      <c r="X75" s="134" t="str">
        <f t="shared" ref="X75:X108" si="75">IF((V75&lt;&gt;0),RANK(V75,$V$10:$V$309),"")</f>
        <v/>
      </c>
      <c r="Y75" s="134" t="str">
        <f t="shared" ref="Y75:Y108" si="76">IF((V75&lt;&gt;0),VLOOKUP(V75,$X$311:$Y$320,2),"")</f>
        <v/>
      </c>
      <c r="Z75" s="4"/>
      <c r="AA75" s="133" t="str">
        <f t="shared" si="65"/>
        <v/>
      </c>
      <c r="AB75" s="134" t="str">
        <f t="shared" ref="AB75:AB108" si="77">IF((Z75&lt;&gt;0),RANK(Z75,$Z$10:$Z$309),"")</f>
        <v/>
      </c>
      <c r="AC75" s="134" t="str">
        <f t="shared" ref="AC75:AC108" si="78">IF((Z75&lt;&gt;0),VLOOKUP(Z75,$AB$311:$AC$320,2),"")</f>
        <v/>
      </c>
      <c r="AD75" s="4"/>
      <c r="AE75" s="133" t="str">
        <f t="shared" si="66"/>
        <v/>
      </c>
      <c r="AF75" s="134" t="str">
        <f t="shared" ref="AF75:AF108" si="79">IF((AD75&lt;&gt;0),RANK(AE75,$AE$10:$AE$309),"")</f>
        <v/>
      </c>
      <c r="AG75" s="134" t="str">
        <f t="shared" si="49"/>
        <v/>
      </c>
      <c r="AH75" s="4"/>
      <c r="AI75" s="133" t="str">
        <f t="shared" si="67"/>
        <v/>
      </c>
      <c r="AJ75" s="134" t="str">
        <f t="shared" si="51"/>
        <v/>
      </c>
      <c r="AK75" s="134" t="str">
        <f t="shared" ref="AK75:AK108" si="80">IF((AH75&lt;&gt;0),VLOOKUP(AH75,$AJ$311:$AK$320,2),"")</f>
        <v/>
      </c>
      <c r="AL75" s="4"/>
      <c r="AM75" s="133" t="str">
        <f t="shared" si="68"/>
        <v/>
      </c>
      <c r="AN75" s="134" t="str">
        <f t="shared" ref="AN75:AN108" si="81">IF((AL75&lt;&gt;0),RANK(AL75,$AL$10:$AL$309),"")</f>
        <v/>
      </c>
      <c r="AO75" s="134" t="str">
        <f t="shared" ref="AO75:AO108" si="82">IF((AL75&lt;&gt;0),VLOOKUP(AL75,$AN$311:$AO$320,2),"")</f>
        <v/>
      </c>
      <c r="AP75" s="135">
        <f t="shared" ref="AP75:AP108" si="83">SUM(M75,Q75,U75,Y75,,AC75,AG75,AK75,AO75)</f>
        <v>0</v>
      </c>
      <c r="AQ75" s="137" t="str">
        <f t="shared" ref="AQ75:AQ108" si="84">IF(AND(J75&lt;&gt;0,N75&lt;&gt;0,R75&lt;&gt;0,V75&lt;&gt;0,Z75&lt;&gt;0,AD75&lt;&gt;0,AH75&lt;&gt;0,AL75&lt;&gt;0),VLOOKUP(AP75,$AP$311:$AQ$315,2),"")</f>
        <v/>
      </c>
      <c r="AR75" s="137"/>
    </row>
    <row r="76" spans="1:59">
      <c r="A76" s="2"/>
      <c r="B76" s="3"/>
      <c r="C76" s="3"/>
      <c r="D76" s="4"/>
      <c r="E76" s="133" t="str">
        <f t="shared" si="58"/>
        <v/>
      </c>
      <c r="F76" s="4"/>
      <c r="G76" s="133" t="str">
        <f t="shared" si="59"/>
        <v/>
      </c>
      <c r="H76" s="4"/>
      <c r="I76" s="133" t="str">
        <f t="shared" si="60"/>
        <v/>
      </c>
      <c r="J76" s="4"/>
      <c r="K76" s="133" t="str">
        <f t="shared" si="61"/>
        <v/>
      </c>
      <c r="L76" s="134" t="str">
        <f t="shared" si="69"/>
        <v/>
      </c>
      <c r="M76" s="134" t="str">
        <f t="shared" si="70"/>
        <v/>
      </c>
      <c r="N76" s="4"/>
      <c r="O76" s="133" t="str">
        <f t="shared" si="62"/>
        <v/>
      </c>
      <c r="P76" s="134" t="str">
        <f t="shared" si="71"/>
        <v/>
      </c>
      <c r="Q76" s="134" t="str">
        <f t="shared" si="72"/>
        <v/>
      </c>
      <c r="R76" s="4"/>
      <c r="S76" s="133" t="str">
        <f t="shared" si="63"/>
        <v/>
      </c>
      <c r="T76" s="134" t="str">
        <f t="shared" si="73"/>
        <v/>
      </c>
      <c r="U76" s="134" t="str">
        <f t="shared" si="74"/>
        <v/>
      </c>
      <c r="V76" s="4"/>
      <c r="W76" s="133" t="str">
        <f t="shared" si="64"/>
        <v/>
      </c>
      <c r="X76" s="134" t="str">
        <f t="shared" si="75"/>
        <v/>
      </c>
      <c r="Y76" s="134" t="str">
        <f t="shared" si="76"/>
        <v/>
      </c>
      <c r="Z76" s="4"/>
      <c r="AA76" s="133" t="str">
        <f t="shared" si="65"/>
        <v/>
      </c>
      <c r="AB76" s="134" t="str">
        <f t="shared" si="77"/>
        <v/>
      </c>
      <c r="AC76" s="134" t="str">
        <f t="shared" si="78"/>
        <v/>
      </c>
      <c r="AD76" s="4"/>
      <c r="AE76" s="133" t="str">
        <f t="shared" si="66"/>
        <v/>
      </c>
      <c r="AF76" s="134" t="str">
        <f t="shared" si="79"/>
        <v/>
      </c>
      <c r="AG76" s="134" t="str">
        <f t="shared" ref="AG76:AG108" si="85">IF((AD76&lt;&gt;0),VLOOKUP(AD76,$AF$311:$AG$320,2),"")</f>
        <v/>
      </c>
      <c r="AH76" s="4"/>
      <c r="AI76" s="133" t="str">
        <f t="shared" si="67"/>
        <v/>
      </c>
      <c r="AJ76" s="134" t="str">
        <f t="shared" ref="AJ76:AJ108" si="86">IF((AH76&lt;&gt;0),RANK(AH76,$AH$10:$AH$309),"")</f>
        <v/>
      </c>
      <c r="AK76" s="134" t="str">
        <f t="shared" si="80"/>
        <v/>
      </c>
      <c r="AL76" s="4"/>
      <c r="AM76" s="133" t="str">
        <f t="shared" si="68"/>
        <v/>
      </c>
      <c r="AN76" s="134" t="str">
        <f t="shared" si="81"/>
        <v/>
      </c>
      <c r="AO76" s="134" t="str">
        <f t="shared" si="82"/>
        <v/>
      </c>
      <c r="AP76" s="135">
        <f t="shared" si="83"/>
        <v>0</v>
      </c>
      <c r="AQ76" s="137" t="str">
        <f t="shared" si="84"/>
        <v/>
      </c>
      <c r="AR76" s="137"/>
    </row>
    <row r="77" spans="1:59">
      <c r="A77" s="2"/>
      <c r="B77" s="3"/>
      <c r="C77" s="3"/>
      <c r="D77" s="4"/>
      <c r="E77" s="133" t="str">
        <f t="shared" si="58"/>
        <v/>
      </c>
      <c r="F77" s="4"/>
      <c r="G77" s="133" t="str">
        <f t="shared" si="59"/>
        <v/>
      </c>
      <c r="H77" s="4"/>
      <c r="I77" s="133" t="str">
        <f t="shared" si="60"/>
        <v/>
      </c>
      <c r="J77" s="4"/>
      <c r="K77" s="133" t="str">
        <f t="shared" si="61"/>
        <v/>
      </c>
      <c r="L77" s="134" t="str">
        <f t="shared" si="69"/>
        <v/>
      </c>
      <c r="M77" s="134" t="str">
        <f t="shared" si="70"/>
        <v/>
      </c>
      <c r="N77" s="4"/>
      <c r="O77" s="133" t="str">
        <f t="shared" si="62"/>
        <v/>
      </c>
      <c r="P77" s="134" t="str">
        <f t="shared" si="71"/>
        <v/>
      </c>
      <c r="Q77" s="134" t="str">
        <f t="shared" si="72"/>
        <v/>
      </c>
      <c r="R77" s="4"/>
      <c r="S77" s="133" t="str">
        <f t="shared" si="63"/>
        <v/>
      </c>
      <c r="T77" s="134" t="str">
        <f t="shared" si="73"/>
        <v/>
      </c>
      <c r="U77" s="134" t="str">
        <f t="shared" si="74"/>
        <v/>
      </c>
      <c r="V77" s="4"/>
      <c r="W77" s="133" t="str">
        <f t="shared" si="64"/>
        <v/>
      </c>
      <c r="X77" s="134" t="str">
        <f t="shared" si="75"/>
        <v/>
      </c>
      <c r="Y77" s="134" t="str">
        <f t="shared" si="76"/>
        <v/>
      </c>
      <c r="Z77" s="4"/>
      <c r="AA77" s="133" t="str">
        <f t="shared" si="65"/>
        <v/>
      </c>
      <c r="AB77" s="134" t="str">
        <f t="shared" si="77"/>
        <v/>
      </c>
      <c r="AC77" s="134" t="str">
        <f t="shared" si="78"/>
        <v/>
      </c>
      <c r="AD77" s="4"/>
      <c r="AE77" s="133" t="str">
        <f t="shared" si="66"/>
        <v/>
      </c>
      <c r="AF77" s="134" t="str">
        <f t="shared" si="79"/>
        <v/>
      </c>
      <c r="AG77" s="134" t="str">
        <f t="shared" si="85"/>
        <v/>
      </c>
      <c r="AH77" s="4"/>
      <c r="AI77" s="133" t="str">
        <f t="shared" si="67"/>
        <v/>
      </c>
      <c r="AJ77" s="134" t="str">
        <f t="shared" si="86"/>
        <v/>
      </c>
      <c r="AK77" s="134" t="str">
        <f t="shared" si="80"/>
        <v/>
      </c>
      <c r="AL77" s="4"/>
      <c r="AM77" s="133" t="str">
        <f t="shared" si="68"/>
        <v/>
      </c>
      <c r="AN77" s="134" t="str">
        <f t="shared" si="81"/>
        <v/>
      </c>
      <c r="AO77" s="134" t="str">
        <f t="shared" si="82"/>
        <v/>
      </c>
      <c r="AP77" s="135">
        <f t="shared" si="83"/>
        <v>0</v>
      </c>
      <c r="AQ77" s="137" t="str">
        <f t="shared" si="84"/>
        <v/>
      </c>
      <c r="AR77" s="137"/>
    </row>
    <row r="78" spans="1:59">
      <c r="A78" s="2"/>
      <c r="B78" s="3"/>
      <c r="C78" s="3"/>
      <c r="D78" s="4"/>
      <c r="E78" s="133" t="str">
        <f t="shared" si="58"/>
        <v/>
      </c>
      <c r="F78" s="4"/>
      <c r="G78" s="133" t="str">
        <f t="shared" si="59"/>
        <v/>
      </c>
      <c r="H78" s="4"/>
      <c r="I78" s="133" t="str">
        <f t="shared" si="60"/>
        <v/>
      </c>
      <c r="J78" s="4"/>
      <c r="K78" s="133" t="str">
        <f t="shared" si="61"/>
        <v/>
      </c>
      <c r="L78" s="134" t="str">
        <f t="shared" si="69"/>
        <v/>
      </c>
      <c r="M78" s="134" t="str">
        <f t="shared" si="70"/>
        <v/>
      </c>
      <c r="N78" s="4"/>
      <c r="O78" s="133" t="str">
        <f t="shared" si="62"/>
        <v/>
      </c>
      <c r="P78" s="134" t="str">
        <f t="shared" si="71"/>
        <v/>
      </c>
      <c r="Q78" s="134" t="str">
        <f t="shared" si="72"/>
        <v/>
      </c>
      <c r="R78" s="4"/>
      <c r="S78" s="133" t="str">
        <f t="shared" si="63"/>
        <v/>
      </c>
      <c r="T78" s="134" t="str">
        <f t="shared" si="73"/>
        <v/>
      </c>
      <c r="U78" s="134" t="str">
        <f t="shared" si="74"/>
        <v/>
      </c>
      <c r="V78" s="4"/>
      <c r="W78" s="133" t="str">
        <f t="shared" si="64"/>
        <v/>
      </c>
      <c r="X78" s="134" t="str">
        <f t="shared" si="75"/>
        <v/>
      </c>
      <c r="Y78" s="134" t="str">
        <f t="shared" si="76"/>
        <v/>
      </c>
      <c r="Z78" s="4"/>
      <c r="AA78" s="133" t="str">
        <f t="shared" si="65"/>
        <v/>
      </c>
      <c r="AB78" s="134" t="str">
        <f t="shared" si="77"/>
        <v/>
      </c>
      <c r="AC78" s="134" t="str">
        <f t="shared" si="78"/>
        <v/>
      </c>
      <c r="AD78" s="4"/>
      <c r="AE78" s="133" t="str">
        <f t="shared" si="66"/>
        <v/>
      </c>
      <c r="AF78" s="134" t="str">
        <f t="shared" si="79"/>
        <v/>
      </c>
      <c r="AG78" s="134" t="str">
        <f t="shared" si="85"/>
        <v/>
      </c>
      <c r="AH78" s="4"/>
      <c r="AI78" s="133" t="str">
        <f t="shared" si="67"/>
        <v/>
      </c>
      <c r="AJ78" s="134" t="str">
        <f t="shared" si="86"/>
        <v/>
      </c>
      <c r="AK78" s="134" t="str">
        <f t="shared" si="80"/>
        <v/>
      </c>
      <c r="AL78" s="4"/>
      <c r="AM78" s="133" t="str">
        <f t="shared" si="68"/>
        <v/>
      </c>
      <c r="AN78" s="134" t="str">
        <f t="shared" si="81"/>
        <v/>
      </c>
      <c r="AO78" s="134" t="str">
        <f t="shared" si="82"/>
        <v/>
      </c>
      <c r="AP78" s="135">
        <f t="shared" si="83"/>
        <v>0</v>
      </c>
      <c r="AQ78" s="137" t="str">
        <f t="shared" si="84"/>
        <v/>
      </c>
      <c r="AR78" s="137"/>
    </row>
    <row r="79" spans="1:59">
      <c r="A79" s="2"/>
      <c r="B79" s="3"/>
      <c r="C79" s="3"/>
      <c r="D79" s="4"/>
      <c r="E79" s="133" t="str">
        <f t="shared" si="58"/>
        <v/>
      </c>
      <c r="F79" s="4"/>
      <c r="G79" s="133" t="str">
        <f t="shared" si="59"/>
        <v/>
      </c>
      <c r="H79" s="4"/>
      <c r="I79" s="133" t="str">
        <f t="shared" si="60"/>
        <v/>
      </c>
      <c r="J79" s="4"/>
      <c r="K79" s="133" t="str">
        <f t="shared" si="61"/>
        <v/>
      </c>
      <c r="L79" s="134" t="str">
        <f t="shared" si="69"/>
        <v/>
      </c>
      <c r="M79" s="134" t="str">
        <f t="shared" si="70"/>
        <v/>
      </c>
      <c r="N79" s="4"/>
      <c r="O79" s="133" t="str">
        <f t="shared" si="62"/>
        <v/>
      </c>
      <c r="P79" s="134" t="str">
        <f t="shared" si="71"/>
        <v/>
      </c>
      <c r="Q79" s="134" t="str">
        <f t="shared" si="72"/>
        <v/>
      </c>
      <c r="R79" s="4"/>
      <c r="S79" s="133" t="str">
        <f t="shared" si="63"/>
        <v/>
      </c>
      <c r="T79" s="134" t="str">
        <f t="shared" si="73"/>
        <v/>
      </c>
      <c r="U79" s="134" t="str">
        <f t="shared" si="74"/>
        <v/>
      </c>
      <c r="V79" s="4"/>
      <c r="W79" s="133" t="str">
        <f t="shared" si="64"/>
        <v/>
      </c>
      <c r="X79" s="134" t="str">
        <f t="shared" si="75"/>
        <v/>
      </c>
      <c r="Y79" s="134" t="str">
        <f t="shared" si="76"/>
        <v/>
      </c>
      <c r="Z79" s="4"/>
      <c r="AA79" s="133" t="str">
        <f t="shared" si="65"/>
        <v/>
      </c>
      <c r="AB79" s="134" t="str">
        <f t="shared" si="77"/>
        <v/>
      </c>
      <c r="AC79" s="134" t="str">
        <f t="shared" si="78"/>
        <v/>
      </c>
      <c r="AD79" s="4"/>
      <c r="AE79" s="133" t="str">
        <f t="shared" si="66"/>
        <v/>
      </c>
      <c r="AF79" s="134" t="str">
        <f t="shared" si="79"/>
        <v/>
      </c>
      <c r="AG79" s="134" t="str">
        <f t="shared" si="85"/>
        <v/>
      </c>
      <c r="AH79" s="4"/>
      <c r="AI79" s="133" t="str">
        <f t="shared" si="67"/>
        <v/>
      </c>
      <c r="AJ79" s="134" t="str">
        <f t="shared" si="86"/>
        <v/>
      </c>
      <c r="AK79" s="134" t="str">
        <f t="shared" si="80"/>
        <v/>
      </c>
      <c r="AL79" s="4"/>
      <c r="AM79" s="133" t="str">
        <f t="shared" si="68"/>
        <v/>
      </c>
      <c r="AN79" s="134" t="str">
        <f t="shared" si="81"/>
        <v/>
      </c>
      <c r="AO79" s="134" t="str">
        <f t="shared" si="82"/>
        <v/>
      </c>
      <c r="AP79" s="135">
        <f t="shared" si="83"/>
        <v>0</v>
      </c>
      <c r="AQ79" s="137" t="str">
        <f t="shared" si="84"/>
        <v/>
      </c>
      <c r="AR79" s="137"/>
    </row>
    <row r="80" spans="1:59">
      <c r="A80" s="2"/>
      <c r="B80" s="3"/>
      <c r="C80" s="3"/>
      <c r="D80" s="4"/>
      <c r="E80" s="133" t="str">
        <f t="shared" si="58"/>
        <v/>
      </c>
      <c r="F80" s="4"/>
      <c r="G80" s="133" t="str">
        <f t="shared" si="59"/>
        <v/>
      </c>
      <c r="H80" s="4"/>
      <c r="I80" s="133" t="str">
        <f t="shared" si="60"/>
        <v/>
      </c>
      <c r="J80" s="4"/>
      <c r="K80" s="133" t="str">
        <f t="shared" si="61"/>
        <v/>
      </c>
      <c r="L80" s="134" t="str">
        <f t="shared" si="69"/>
        <v/>
      </c>
      <c r="M80" s="134" t="str">
        <f t="shared" si="70"/>
        <v/>
      </c>
      <c r="N80" s="4"/>
      <c r="O80" s="133" t="str">
        <f t="shared" si="62"/>
        <v/>
      </c>
      <c r="P80" s="134" t="str">
        <f t="shared" si="71"/>
        <v/>
      </c>
      <c r="Q80" s="134" t="str">
        <f t="shared" si="72"/>
        <v/>
      </c>
      <c r="R80" s="4"/>
      <c r="S80" s="133" t="str">
        <f t="shared" si="63"/>
        <v/>
      </c>
      <c r="T80" s="134" t="str">
        <f t="shared" si="73"/>
        <v/>
      </c>
      <c r="U80" s="134" t="str">
        <f t="shared" si="74"/>
        <v/>
      </c>
      <c r="V80" s="4"/>
      <c r="W80" s="133" t="str">
        <f t="shared" si="64"/>
        <v/>
      </c>
      <c r="X80" s="134" t="str">
        <f t="shared" si="75"/>
        <v/>
      </c>
      <c r="Y80" s="134" t="str">
        <f t="shared" si="76"/>
        <v/>
      </c>
      <c r="Z80" s="4"/>
      <c r="AA80" s="133" t="str">
        <f t="shared" si="65"/>
        <v/>
      </c>
      <c r="AB80" s="134" t="str">
        <f t="shared" si="77"/>
        <v/>
      </c>
      <c r="AC80" s="134" t="str">
        <f t="shared" si="78"/>
        <v/>
      </c>
      <c r="AD80" s="4"/>
      <c r="AE80" s="133" t="str">
        <f t="shared" si="66"/>
        <v/>
      </c>
      <c r="AF80" s="134" t="str">
        <f t="shared" si="79"/>
        <v/>
      </c>
      <c r="AG80" s="134" t="str">
        <f t="shared" si="85"/>
        <v/>
      </c>
      <c r="AH80" s="4"/>
      <c r="AI80" s="133" t="str">
        <f t="shared" si="67"/>
        <v/>
      </c>
      <c r="AJ80" s="134" t="str">
        <f t="shared" si="86"/>
        <v/>
      </c>
      <c r="AK80" s="134" t="str">
        <f t="shared" si="80"/>
        <v/>
      </c>
      <c r="AL80" s="4"/>
      <c r="AM80" s="133" t="str">
        <f t="shared" si="68"/>
        <v/>
      </c>
      <c r="AN80" s="134" t="str">
        <f t="shared" si="81"/>
        <v/>
      </c>
      <c r="AO80" s="134" t="str">
        <f t="shared" si="82"/>
        <v/>
      </c>
      <c r="AP80" s="135">
        <f t="shared" si="83"/>
        <v>0</v>
      </c>
      <c r="AQ80" s="137" t="str">
        <f t="shared" si="84"/>
        <v/>
      </c>
      <c r="AR80" s="137"/>
    </row>
    <row r="81" spans="1:44">
      <c r="A81" s="2"/>
      <c r="B81" s="3"/>
      <c r="C81" s="3"/>
      <c r="D81" s="4"/>
      <c r="E81" s="133" t="str">
        <f t="shared" si="58"/>
        <v/>
      </c>
      <c r="F81" s="4"/>
      <c r="G81" s="133" t="str">
        <f t="shared" si="59"/>
        <v/>
      </c>
      <c r="H81" s="4"/>
      <c r="I81" s="133" t="str">
        <f t="shared" si="60"/>
        <v/>
      </c>
      <c r="J81" s="4"/>
      <c r="K81" s="133" t="str">
        <f t="shared" si="61"/>
        <v/>
      </c>
      <c r="L81" s="134" t="str">
        <f t="shared" si="69"/>
        <v/>
      </c>
      <c r="M81" s="134" t="str">
        <f t="shared" si="70"/>
        <v/>
      </c>
      <c r="N81" s="4"/>
      <c r="O81" s="133" t="str">
        <f t="shared" si="62"/>
        <v/>
      </c>
      <c r="P81" s="134" t="str">
        <f t="shared" si="71"/>
        <v/>
      </c>
      <c r="Q81" s="134" t="str">
        <f t="shared" si="72"/>
        <v/>
      </c>
      <c r="R81" s="4"/>
      <c r="S81" s="133" t="str">
        <f t="shared" si="63"/>
        <v/>
      </c>
      <c r="T81" s="134" t="str">
        <f t="shared" si="73"/>
        <v/>
      </c>
      <c r="U81" s="134" t="str">
        <f t="shared" si="74"/>
        <v/>
      </c>
      <c r="V81" s="4"/>
      <c r="W81" s="133" t="str">
        <f t="shared" si="64"/>
        <v/>
      </c>
      <c r="X81" s="134" t="str">
        <f t="shared" si="75"/>
        <v/>
      </c>
      <c r="Y81" s="134" t="str">
        <f t="shared" si="76"/>
        <v/>
      </c>
      <c r="Z81" s="4"/>
      <c r="AA81" s="133" t="str">
        <f t="shared" si="65"/>
        <v/>
      </c>
      <c r="AB81" s="134" t="str">
        <f t="shared" si="77"/>
        <v/>
      </c>
      <c r="AC81" s="134" t="str">
        <f t="shared" si="78"/>
        <v/>
      </c>
      <c r="AD81" s="4"/>
      <c r="AE81" s="133" t="str">
        <f t="shared" si="66"/>
        <v/>
      </c>
      <c r="AF81" s="134" t="str">
        <f t="shared" si="79"/>
        <v/>
      </c>
      <c r="AG81" s="134" t="str">
        <f t="shared" si="85"/>
        <v/>
      </c>
      <c r="AH81" s="4"/>
      <c r="AI81" s="133" t="str">
        <f t="shared" si="67"/>
        <v/>
      </c>
      <c r="AJ81" s="134" t="str">
        <f t="shared" si="86"/>
        <v/>
      </c>
      <c r="AK81" s="134" t="str">
        <f t="shared" si="80"/>
        <v/>
      </c>
      <c r="AL81" s="4"/>
      <c r="AM81" s="133" t="str">
        <f t="shared" si="68"/>
        <v/>
      </c>
      <c r="AN81" s="134" t="str">
        <f t="shared" si="81"/>
        <v/>
      </c>
      <c r="AO81" s="134" t="str">
        <f t="shared" si="82"/>
        <v/>
      </c>
      <c r="AP81" s="135">
        <f t="shared" si="83"/>
        <v>0</v>
      </c>
      <c r="AQ81" s="137" t="str">
        <f t="shared" si="84"/>
        <v/>
      </c>
      <c r="AR81" s="137"/>
    </row>
    <row r="82" spans="1:44">
      <c r="A82" s="2"/>
      <c r="B82" s="3"/>
      <c r="C82" s="3"/>
      <c r="D82" s="4"/>
      <c r="E82" s="133" t="str">
        <f t="shared" si="58"/>
        <v/>
      </c>
      <c r="F82" s="4"/>
      <c r="G82" s="133" t="str">
        <f t="shared" si="59"/>
        <v/>
      </c>
      <c r="H82" s="4"/>
      <c r="I82" s="133" t="str">
        <f t="shared" si="60"/>
        <v/>
      </c>
      <c r="J82" s="4"/>
      <c r="K82" s="133" t="str">
        <f t="shared" si="61"/>
        <v/>
      </c>
      <c r="L82" s="134" t="str">
        <f t="shared" si="69"/>
        <v/>
      </c>
      <c r="M82" s="134" t="str">
        <f t="shared" si="70"/>
        <v/>
      </c>
      <c r="N82" s="4"/>
      <c r="O82" s="133" t="str">
        <f t="shared" si="62"/>
        <v/>
      </c>
      <c r="P82" s="134" t="str">
        <f t="shared" si="71"/>
        <v/>
      </c>
      <c r="Q82" s="134" t="str">
        <f t="shared" si="72"/>
        <v/>
      </c>
      <c r="R82" s="4"/>
      <c r="S82" s="133" t="str">
        <f t="shared" si="63"/>
        <v/>
      </c>
      <c r="T82" s="134" t="str">
        <f t="shared" si="73"/>
        <v/>
      </c>
      <c r="U82" s="134" t="str">
        <f t="shared" si="74"/>
        <v/>
      </c>
      <c r="V82" s="4"/>
      <c r="W82" s="133" t="str">
        <f t="shared" si="64"/>
        <v/>
      </c>
      <c r="X82" s="134" t="str">
        <f t="shared" si="75"/>
        <v/>
      </c>
      <c r="Y82" s="134" t="str">
        <f t="shared" si="76"/>
        <v/>
      </c>
      <c r="Z82" s="4"/>
      <c r="AA82" s="133" t="str">
        <f t="shared" si="65"/>
        <v/>
      </c>
      <c r="AB82" s="134" t="str">
        <f t="shared" si="77"/>
        <v/>
      </c>
      <c r="AC82" s="134" t="str">
        <f t="shared" si="78"/>
        <v/>
      </c>
      <c r="AD82" s="4"/>
      <c r="AE82" s="133" t="str">
        <f t="shared" si="66"/>
        <v/>
      </c>
      <c r="AF82" s="134" t="str">
        <f t="shared" si="79"/>
        <v/>
      </c>
      <c r="AG82" s="134" t="str">
        <f t="shared" si="85"/>
        <v/>
      </c>
      <c r="AH82" s="4"/>
      <c r="AI82" s="133" t="str">
        <f t="shared" si="67"/>
        <v/>
      </c>
      <c r="AJ82" s="134" t="str">
        <f t="shared" si="86"/>
        <v/>
      </c>
      <c r="AK82" s="134" t="str">
        <f t="shared" si="80"/>
        <v/>
      </c>
      <c r="AL82" s="4"/>
      <c r="AM82" s="133" t="str">
        <f t="shared" si="68"/>
        <v/>
      </c>
      <c r="AN82" s="134" t="str">
        <f t="shared" si="81"/>
        <v/>
      </c>
      <c r="AO82" s="134" t="str">
        <f t="shared" si="82"/>
        <v/>
      </c>
      <c r="AP82" s="135">
        <f t="shared" si="83"/>
        <v>0</v>
      </c>
      <c r="AQ82" s="137" t="str">
        <f t="shared" si="84"/>
        <v/>
      </c>
      <c r="AR82" s="137"/>
    </row>
    <row r="83" spans="1:44">
      <c r="A83" s="2"/>
      <c r="B83" s="3"/>
      <c r="C83" s="3"/>
      <c r="D83" s="4"/>
      <c r="E83" s="133" t="str">
        <f t="shared" si="58"/>
        <v/>
      </c>
      <c r="F83" s="4"/>
      <c r="G83" s="133" t="str">
        <f t="shared" si="59"/>
        <v/>
      </c>
      <c r="H83" s="4"/>
      <c r="I83" s="133" t="str">
        <f t="shared" si="60"/>
        <v/>
      </c>
      <c r="J83" s="4"/>
      <c r="K83" s="133" t="str">
        <f t="shared" si="61"/>
        <v/>
      </c>
      <c r="L83" s="134" t="str">
        <f t="shared" si="69"/>
        <v/>
      </c>
      <c r="M83" s="134" t="str">
        <f t="shared" si="70"/>
        <v/>
      </c>
      <c r="N83" s="4"/>
      <c r="O83" s="133" t="str">
        <f t="shared" si="62"/>
        <v/>
      </c>
      <c r="P83" s="134" t="str">
        <f t="shared" si="71"/>
        <v/>
      </c>
      <c r="Q83" s="134" t="str">
        <f t="shared" si="72"/>
        <v/>
      </c>
      <c r="R83" s="4"/>
      <c r="S83" s="133" t="str">
        <f t="shared" si="63"/>
        <v/>
      </c>
      <c r="T83" s="134" t="str">
        <f t="shared" si="73"/>
        <v/>
      </c>
      <c r="U83" s="134" t="str">
        <f t="shared" si="74"/>
        <v/>
      </c>
      <c r="V83" s="4"/>
      <c r="W83" s="133" t="str">
        <f t="shared" si="64"/>
        <v/>
      </c>
      <c r="X83" s="134" t="str">
        <f t="shared" si="75"/>
        <v/>
      </c>
      <c r="Y83" s="134" t="str">
        <f t="shared" si="76"/>
        <v/>
      </c>
      <c r="Z83" s="4"/>
      <c r="AA83" s="133" t="str">
        <f t="shared" si="65"/>
        <v/>
      </c>
      <c r="AB83" s="134" t="str">
        <f t="shared" si="77"/>
        <v/>
      </c>
      <c r="AC83" s="134" t="str">
        <f t="shared" si="78"/>
        <v/>
      </c>
      <c r="AD83" s="4"/>
      <c r="AE83" s="133" t="str">
        <f t="shared" si="66"/>
        <v/>
      </c>
      <c r="AF83" s="134" t="str">
        <f t="shared" si="79"/>
        <v/>
      </c>
      <c r="AG83" s="134" t="str">
        <f t="shared" si="85"/>
        <v/>
      </c>
      <c r="AH83" s="4"/>
      <c r="AI83" s="133" t="str">
        <f t="shared" si="67"/>
        <v/>
      </c>
      <c r="AJ83" s="134" t="str">
        <f t="shared" si="86"/>
        <v/>
      </c>
      <c r="AK83" s="134" t="str">
        <f t="shared" si="80"/>
        <v/>
      </c>
      <c r="AL83" s="4"/>
      <c r="AM83" s="133" t="str">
        <f t="shared" si="68"/>
        <v/>
      </c>
      <c r="AN83" s="134" t="str">
        <f t="shared" si="81"/>
        <v/>
      </c>
      <c r="AO83" s="134" t="str">
        <f t="shared" si="82"/>
        <v/>
      </c>
      <c r="AP83" s="135">
        <f t="shared" si="83"/>
        <v>0</v>
      </c>
      <c r="AQ83" s="137" t="str">
        <f t="shared" si="84"/>
        <v/>
      </c>
      <c r="AR83" s="137"/>
    </row>
    <row r="84" spans="1:44">
      <c r="A84" s="2"/>
      <c r="B84" s="3"/>
      <c r="C84" s="3"/>
      <c r="D84" s="4"/>
      <c r="E84" s="133" t="str">
        <f t="shared" si="58"/>
        <v/>
      </c>
      <c r="F84" s="4"/>
      <c r="G84" s="133" t="str">
        <f t="shared" si="59"/>
        <v/>
      </c>
      <c r="H84" s="4"/>
      <c r="I84" s="133" t="str">
        <f t="shared" si="60"/>
        <v/>
      </c>
      <c r="J84" s="4"/>
      <c r="K84" s="133" t="str">
        <f t="shared" si="61"/>
        <v/>
      </c>
      <c r="L84" s="134" t="str">
        <f t="shared" si="69"/>
        <v/>
      </c>
      <c r="M84" s="134" t="str">
        <f t="shared" si="70"/>
        <v/>
      </c>
      <c r="N84" s="4"/>
      <c r="O84" s="133" t="str">
        <f t="shared" si="62"/>
        <v/>
      </c>
      <c r="P84" s="134" t="str">
        <f t="shared" si="71"/>
        <v/>
      </c>
      <c r="Q84" s="134" t="str">
        <f t="shared" si="72"/>
        <v/>
      </c>
      <c r="R84" s="4"/>
      <c r="S84" s="133" t="str">
        <f t="shared" si="63"/>
        <v/>
      </c>
      <c r="T84" s="134" t="str">
        <f t="shared" si="73"/>
        <v/>
      </c>
      <c r="U84" s="134" t="str">
        <f t="shared" si="74"/>
        <v/>
      </c>
      <c r="V84" s="4"/>
      <c r="W84" s="133" t="str">
        <f t="shared" si="64"/>
        <v/>
      </c>
      <c r="X84" s="134" t="str">
        <f t="shared" si="75"/>
        <v/>
      </c>
      <c r="Y84" s="134" t="str">
        <f t="shared" si="76"/>
        <v/>
      </c>
      <c r="Z84" s="4"/>
      <c r="AA84" s="133" t="str">
        <f t="shared" si="65"/>
        <v/>
      </c>
      <c r="AB84" s="134" t="str">
        <f t="shared" si="77"/>
        <v/>
      </c>
      <c r="AC84" s="134" t="str">
        <f t="shared" si="78"/>
        <v/>
      </c>
      <c r="AD84" s="4"/>
      <c r="AE84" s="133" t="str">
        <f t="shared" si="66"/>
        <v/>
      </c>
      <c r="AF84" s="134" t="str">
        <f t="shared" si="79"/>
        <v/>
      </c>
      <c r="AG84" s="134" t="str">
        <f t="shared" si="85"/>
        <v/>
      </c>
      <c r="AH84" s="4"/>
      <c r="AI84" s="133" t="str">
        <f t="shared" si="67"/>
        <v/>
      </c>
      <c r="AJ84" s="134" t="str">
        <f t="shared" si="86"/>
        <v/>
      </c>
      <c r="AK84" s="134" t="str">
        <f t="shared" si="80"/>
        <v/>
      </c>
      <c r="AL84" s="4"/>
      <c r="AM84" s="133" t="str">
        <f t="shared" si="68"/>
        <v/>
      </c>
      <c r="AN84" s="134" t="str">
        <f t="shared" si="81"/>
        <v/>
      </c>
      <c r="AO84" s="134" t="str">
        <f t="shared" si="82"/>
        <v/>
      </c>
      <c r="AP84" s="135">
        <f t="shared" si="83"/>
        <v>0</v>
      </c>
      <c r="AQ84" s="137" t="str">
        <f t="shared" si="84"/>
        <v/>
      </c>
      <c r="AR84" s="137"/>
    </row>
    <row r="85" spans="1:44">
      <c r="A85" s="2"/>
      <c r="B85" s="3"/>
      <c r="C85" s="3"/>
      <c r="D85" s="4"/>
      <c r="E85" s="133" t="str">
        <f t="shared" si="58"/>
        <v/>
      </c>
      <c r="F85" s="4"/>
      <c r="G85" s="133" t="str">
        <f t="shared" si="59"/>
        <v/>
      </c>
      <c r="H85" s="4"/>
      <c r="I85" s="133" t="str">
        <f t="shared" si="60"/>
        <v/>
      </c>
      <c r="J85" s="4"/>
      <c r="K85" s="133" t="str">
        <f t="shared" si="61"/>
        <v/>
      </c>
      <c r="L85" s="134" t="str">
        <f t="shared" si="69"/>
        <v/>
      </c>
      <c r="M85" s="134" t="str">
        <f t="shared" si="70"/>
        <v/>
      </c>
      <c r="N85" s="4"/>
      <c r="O85" s="133" t="str">
        <f t="shared" si="62"/>
        <v/>
      </c>
      <c r="P85" s="134" t="str">
        <f t="shared" si="71"/>
        <v/>
      </c>
      <c r="Q85" s="134" t="str">
        <f t="shared" si="72"/>
        <v/>
      </c>
      <c r="R85" s="4"/>
      <c r="S85" s="133" t="str">
        <f t="shared" si="63"/>
        <v/>
      </c>
      <c r="T85" s="134" t="str">
        <f t="shared" si="73"/>
        <v/>
      </c>
      <c r="U85" s="134" t="str">
        <f t="shared" si="74"/>
        <v/>
      </c>
      <c r="V85" s="4"/>
      <c r="W85" s="133" t="str">
        <f t="shared" si="64"/>
        <v/>
      </c>
      <c r="X85" s="134" t="str">
        <f t="shared" si="75"/>
        <v/>
      </c>
      <c r="Y85" s="134" t="str">
        <f t="shared" si="76"/>
        <v/>
      </c>
      <c r="Z85" s="4"/>
      <c r="AA85" s="133" t="str">
        <f t="shared" si="65"/>
        <v/>
      </c>
      <c r="AB85" s="134" t="str">
        <f t="shared" si="77"/>
        <v/>
      </c>
      <c r="AC85" s="134" t="str">
        <f t="shared" si="78"/>
        <v/>
      </c>
      <c r="AD85" s="4"/>
      <c r="AE85" s="133" t="str">
        <f t="shared" si="66"/>
        <v/>
      </c>
      <c r="AF85" s="134" t="str">
        <f t="shared" si="79"/>
        <v/>
      </c>
      <c r="AG85" s="134" t="str">
        <f t="shared" si="85"/>
        <v/>
      </c>
      <c r="AH85" s="4"/>
      <c r="AI85" s="133" t="str">
        <f t="shared" si="67"/>
        <v/>
      </c>
      <c r="AJ85" s="134" t="str">
        <f t="shared" si="86"/>
        <v/>
      </c>
      <c r="AK85" s="134" t="str">
        <f t="shared" si="80"/>
        <v/>
      </c>
      <c r="AL85" s="4"/>
      <c r="AM85" s="133" t="str">
        <f t="shared" si="68"/>
        <v/>
      </c>
      <c r="AN85" s="134" t="str">
        <f t="shared" si="81"/>
        <v/>
      </c>
      <c r="AO85" s="134" t="str">
        <f t="shared" si="82"/>
        <v/>
      </c>
      <c r="AP85" s="135">
        <f t="shared" si="83"/>
        <v>0</v>
      </c>
      <c r="AQ85" s="137" t="str">
        <f t="shared" si="84"/>
        <v/>
      </c>
      <c r="AR85" s="137"/>
    </row>
    <row r="86" spans="1:44">
      <c r="A86" s="2"/>
      <c r="B86" s="3"/>
      <c r="C86" s="3"/>
      <c r="D86" s="4"/>
      <c r="E86" s="133" t="str">
        <f t="shared" si="58"/>
        <v/>
      </c>
      <c r="F86" s="4"/>
      <c r="G86" s="133" t="str">
        <f t="shared" si="59"/>
        <v/>
      </c>
      <c r="H86" s="4"/>
      <c r="I86" s="133" t="str">
        <f t="shared" si="60"/>
        <v/>
      </c>
      <c r="J86" s="4"/>
      <c r="K86" s="133" t="str">
        <f t="shared" si="61"/>
        <v/>
      </c>
      <c r="L86" s="134" t="str">
        <f t="shared" si="69"/>
        <v/>
      </c>
      <c r="M86" s="134" t="str">
        <f t="shared" si="70"/>
        <v/>
      </c>
      <c r="N86" s="4"/>
      <c r="O86" s="133" t="str">
        <f t="shared" si="62"/>
        <v/>
      </c>
      <c r="P86" s="134" t="str">
        <f t="shared" si="71"/>
        <v/>
      </c>
      <c r="Q86" s="134" t="str">
        <f t="shared" si="72"/>
        <v/>
      </c>
      <c r="R86" s="4"/>
      <c r="S86" s="133" t="str">
        <f t="shared" si="63"/>
        <v/>
      </c>
      <c r="T86" s="134" t="str">
        <f t="shared" si="73"/>
        <v/>
      </c>
      <c r="U86" s="134" t="str">
        <f t="shared" si="74"/>
        <v/>
      </c>
      <c r="V86" s="4"/>
      <c r="W86" s="133" t="str">
        <f t="shared" si="64"/>
        <v/>
      </c>
      <c r="X86" s="134" t="str">
        <f t="shared" si="75"/>
        <v/>
      </c>
      <c r="Y86" s="134" t="str">
        <f t="shared" si="76"/>
        <v/>
      </c>
      <c r="Z86" s="4"/>
      <c r="AA86" s="133" t="str">
        <f t="shared" si="65"/>
        <v/>
      </c>
      <c r="AB86" s="134" t="str">
        <f t="shared" si="77"/>
        <v/>
      </c>
      <c r="AC86" s="134" t="str">
        <f t="shared" si="78"/>
        <v/>
      </c>
      <c r="AD86" s="4"/>
      <c r="AE86" s="133" t="str">
        <f t="shared" si="66"/>
        <v/>
      </c>
      <c r="AF86" s="134" t="str">
        <f t="shared" si="79"/>
        <v/>
      </c>
      <c r="AG86" s="134" t="str">
        <f t="shared" si="85"/>
        <v/>
      </c>
      <c r="AH86" s="4"/>
      <c r="AI86" s="133" t="str">
        <f t="shared" si="67"/>
        <v/>
      </c>
      <c r="AJ86" s="134" t="str">
        <f t="shared" si="86"/>
        <v/>
      </c>
      <c r="AK86" s="134" t="str">
        <f t="shared" si="80"/>
        <v/>
      </c>
      <c r="AL86" s="4"/>
      <c r="AM86" s="133" t="str">
        <f t="shared" si="68"/>
        <v/>
      </c>
      <c r="AN86" s="134" t="str">
        <f t="shared" si="81"/>
        <v/>
      </c>
      <c r="AO86" s="134" t="str">
        <f t="shared" si="82"/>
        <v/>
      </c>
      <c r="AP86" s="135">
        <f t="shared" si="83"/>
        <v>0</v>
      </c>
      <c r="AQ86" s="137" t="str">
        <f t="shared" si="84"/>
        <v/>
      </c>
      <c r="AR86" s="137"/>
    </row>
    <row r="87" spans="1:44">
      <c r="A87" s="2"/>
      <c r="B87" s="3"/>
      <c r="C87" s="3"/>
      <c r="D87" s="4"/>
      <c r="E87" s="133" t="str">
        <f t="shared" si="58"/>
        <v/>
      </c>
      <c r="F87" s="4"/>
      <c r="G87" s="133" t="str">
        <f t="shared" si="59"/>
        <v/>
      </c>
      <c r="H87" s="4"/>
      <c r="I87" s="133" t="str">
        <f t="shared" si="60"/>
        <v/>
      </c>
      <c r="J87" s="4"/>
      <c r="K87" s="133" t="str">
        <f t="shared" si="61"/>
        <v/>
      </c>
      <c r="L87" s="134" t="str">
        <f t="shared" si="69"/>
        <v/>
      </c>
      <c r="M87" s="134" t="str">
        <f t="shared" si="70"/>
        <v/>
      </c>
      <c r="N87" s="4"/>
      <c r="O87" s="133" t="str">
        <f t="shared" si="62"/>
        <v/>
      </c>
      <c r="P87" s="134" t="str">
        <f t="shared" si="71"/>
        <v/>
      </c>
      <c r="Q87" s="134" t="str">
        <f t="shared" si="72"/>
        <v/>
      </c>
      <c r="R87" s="4"/>
      <c r="S87" s="133" t="str">
        <f t="shared" si="63"/>
        <v/>
      </c>
      <c r="T87" s="134" t="str">
        <f t="shared" si="73"/>
        <v/>
      </c>
      <c r="U87" s="134" t="str">
        <f t="shared" si="74"/>
        <v/>
      </c>
      <c r="V87" s="4"/>
      <c r="W87" s="133" t="str">
        <f t="shared" si="64"/>
        <v/>
      </c>
      <c r="X87" s="134" t="str">
        <f t="shared" si="75"/>
        <v/>
      </c>
      <c r="Y87" s="134" t="str">
        <f t="shared" si="76"/>
        <v/>
      </c>
      <c r="Z87" s="4"/>
      <c r="AA87" s="133" t="str">
        <f t="shared" si="65"/>
        <v/>
      </c>
      <c r="AB87" s="134" t="str">
        <f t="shared" si="77"/>
        <v/>
      </c>
      <c r="AC87" s="134" t="str">
        <f t="shared" si="78"/>
        <v/>
      </c>
      <c r="AD87" s="4"/>
      <c r="AE87" s="133" t="str">
        <f t="shared" si="66"/>
        <v/>
      </c>
      <c r="AF87" s="134" t="str">
        <f t="shared" si="79"/>
        <v/>
      </c>
      <c r="AG87" s="134" t="str">
        <f t="shared" si="85"/>
        <v/>
      </c>
      <c r="AH87" s="4"/>
      <c r="AI87" s="133" t="str">
        <f t="shared" si="67"/>
        <v/>
      </c>
      <c r="AJ87" s="134" t="str">
        <f t="shared" si="86"/>
        <v/>
      </c>
      <c r="AK87" s="134" t="str">
        <f t="shared" si="80"/>
        <v/>
      </c>
      <c r="AL87" s="4"/>
      <c r="AM87" s="133" t="str">
        <f t="shared" si="68"/>
        <v/>
      </c>
      <c r="AN87" s="134" t="str">
        <f t="shared" si="81"/>
        <v/>
      </c>
      <c r="AO87" s="134" t="str">
        <f t="shared" si="82"/>
        <v/>
      </c>
      <c r="AP87" s="135">
        <f t="shared" si="83"/>
        <v>0</v>
      </c>
      <c r="AQ87" s="137" t="str">
        <f t="shared" si="84"/>
        <v/>
      </c>
      <c r="AR87" s="137"/>
    </row>
    <row r="88" spans="1:44">
      <c r="A88" s="2"/>
      <c r="B88" s="3"/>
      <c r="C88" s="3"/>
      <c r="D88" s="4"/>
      <c r="E88" s="133" t="str">
        <f t="shared" si="58"/>
        <v/>
      </c>
      <c r="F88" s="4"/>
      <c r="G88" s="133" t="str">
        <f t="shared" si="59"/>
        <v/>
      </c>
      <c r="H88" s="4"/>
      <c r="I88" s="133" t="str">
        <f t="shared" si="60"/>
        <v/>
      </c>
      <c r="J88" s="4"/>
      <c r="K88" s="133" t="str">
        <f t="shared" si="61"/>
        <v/>
      </c>
      <c r="L88" s="134" t="str">
        <f t="shared" si="69"/>
        <v/>
      </c>
      <c r="M88" s="134" t="str">
        <f t="shared" si="70"/>
        <v/>
      </c>
      <c r="N88" s="4"/>
      <c r="O88" s="133" t="str">
        <f t="shared" si="62"/>
        <v/>
      </c>
      <c r="P88" s="134" t="str">
        <f t="shared" si="71"/>
        <v/>
      </c>
      <c r="Q88" s="134" t="str">
        <f t="shared" si="72"/>
        <v/>
      </c>
      <c r="R88" s="4"/>
      <c r="S88" s="133" t="str">
        <f t="shared" si="63"/>
        <v/>
      </c>
      <c r="T88" s="134" t="str">
        <f t="shared" si="73"/>
        <v/>
      </c>
      <c r="U88" s="134" t="str">
        <f t="shared" si="74"/>
        <v/>
      </c>
      <c r="V88" s="4"/>
      <c r="W88" s="133" t="str">
        <f t="shared" si="64"/>
        <v/>
      </c>
      <c r="X88" s="134" t="str">
        <f t="shared" si="75"/>
        <v/>
      </c>
      <c r="Y88" s="134" t="str">
        <f t="shared" si="76"/>
        <v/>
      </c>
      <c r="Z88" s="4"/>
      <c r="AA88" s="133" t="str">
        <f t="shared" si="65"/>
        <v/>
      </c>
      <c r="AB88" s="134" t="str">
        <f t="shared" si="77"/>
        <v/>
      </c>
      <c r="AC88" s="134" t="str">
        <f t="shared" si="78"/>
        <v/>
      </c>
      <c r="AD88" s="4"/>
      <c r="AE88" s="133" t="str">
        <f t="shared" si="66"/>
        <v/>
      </c>
      <c r="AF88" s="134" t="str">
        <f t="shared" si="79"/>
        <v/>
      </c>
      <c r="AG88" s="134" t="str">
        <f t="shared" si="85"/>
        <v/>
      </c>
      <c r="AH88" s="4"/>
      <c r="AI88" s="133" t="str">
        <f t="shared" si="67"/>
        <v/>
      </c>
      <c r="AJ88" s="134" t="str">
        <f t="shared" si="86"/>
        <v/>
      </c>
      <c r="AK88" s="134" t="str">
        <f t="shared" si="80"/>
        <v/>
      </c>
      <c r="AL88" s="4"/>
      <c r="AM88" s="133" t="str">
        <f t="shared" si="68"/>
        <v/>
      </c>
      <c r="AN88" s="134" t="str">
        <f t="shared" si="81"/>
        <v/>
      </c>
      <c r="AO88" s="134" t="str">
        <f t="shared" si="82"/>
        <v/>
      </c>
      <c r="AP88" s="135">
        <f t="shared" si="83"/>
        <v>0</v>
      </c>
      <c r="AQ88" s="137" t="str">
        <f t="shared" si="84"/>
        <v/>
      </c>
      <c r="AR88" s="137"/>
    </row>
    <row r="89" spans="1:44">
      <c r="A89" s="2"/>
      <c r="B89" s="3"/>
      <c r="C89" s="3"/>
      <c r="D89" s="4"/>
      <c r="E89" s="133" t="str">
        <f t="shared" si="58"/>
        <v/>
      </c>
      <c r="F89" s="4"/>
      <c r="G89" s="133" t="str">
        <f t="shared" si="59"/>
        <v/>
      </c>
      <c r="H89" s="4"/>
      <c r="I89" s="133" t="str">
        <f t="shared" si="60"/>
        <v/>
      </c>
      <c r="J89" s="4"/>
      <c r="K89" s="133" t="str">
        <f t="shared" si="61"/>
        <v/>
      </c>
      <c r="L89" s="134" t="str">
        <f t="shared" si="69"/>
        <v/>
      </c>
      <c r="M89" s="134" t="str">
        <f t="shared" si="70"/>
        <v/>
      </c>
      <c r="N89" s="4"/>
      <c r="O89" s="133" t="str">
        <f t="shared" si="62"/>
        <v/>
      </c>
      <c r="P89" s="134" t="str">
        <f t="shared" si="71"/>
        <v/>
      </c>
      <c r="Q89" s="134" t="str">
        <f t="shared" si="72"/>
        <v/>
      </c>
      <c r="R89" s="4"/>
      <c r="S89" s="133" t="str">
        <f t="shared" si="63"/>
        <v/>
      </c>
      <c r="T89" s="134" t="str">
        <f t="shared" si="73"/>
        <v/>
      </c>
      <c r="U89" s="134" t="str">
        <f t="shared" si="74"/>
        <v/>
      </c>
      <c r="V89" s="4"/>
      <c r="W89" s="133" t="str">
        <f t="shared" si="64"/>
        <v/>
      </c>
      <c r="X89" s="134" t="str">
        <f t="shared" si="75"/>
        <v/>
      </c>
      <c r="Y89" s="134" t="str">
        <f t="shared" si="76"/>
        <v/>
      </c>
      <c r="Z89" s="4"/>
      <c r="AA89" s="133" t="str">
        <f t="shared" si="65"/>
        <v/>
      </c>
      <c r="AB89" s="134" t="str">
        <f t="shared" si="77"/>
        <v/>
      </c>
      <c r="AC89" s="134" t="str">
        <f t="shared" si="78"/>
        <v/>
      </c>
      <c r="AD89" s="4"/>
      <c r="AE89" s="133" t="str">
        <f t="shared" si="66"/>
        <v/>
      </c>
      <c r="AF89" s="134" t="str">
        <f t="shared" si="79"/>
        <v/>
      </c>
      <c r="AG89" s="134" t="str">
        <f t="shared" si="85"/>
        <v/>
      </c>
      <c r="AH89" s="4"/>
      <c r="AI89" s="133" t="str">
        <f t="shared" si="67"/>
        <v/>
      </c>
      <c r="AJ89" s="134" t="str">
        <f t="shared" si="86"/>
        <v/>
      </c>
      <c r="AK89" s="134" t="str">
        <f t="shared" si="80"/>
        <v/>
      </c>
      <c r="AL89" s="4"/>
      <c r="AM89" s="133" t="str">
        <f t="shared" si="68"/>
        <v/>
      </c>
      <c r="AN89" s="134" t="str">
        <f t="shared" si="81"/>
        <v/>
      </c>
      <c r="AO89" s="134" t="str">
        <f t="shared" si="82"/>
        <v/>
      </c>
      <c r="AP89" s="135">
        <f t="shared" si="83"/>
        <v>0</v>
      </c>
      <c r="AQ89" s="137" t="str">
        <f t="shared" si="84"/>
        <v/>
      </c>
      <c r="AR89" s="137"/>
    </row>
    <row r="90" spans="1:44">
      <c r="A90" s="2"/>
      <c r="B90" s="3"/>
      <c r="C90" s="3"/>
      <c r="D90" s="4"/>
      <c r="E90" s="133" t="str">
        <f t="shared" si="58"/>
        <v/>
      </c>
      <c r="F90" s="4"/>
      <c r="G90" s="133" t="str">
        <f t="shared" si="59"/>
        <v/>
      </c>
      <c r="H90" s="4"/>
      <c r="I90" s="133" t="str">
        <f t="shared" si="60"/>
        <v/>
      </c>
      <c r="J90" s="4"/>
      <c r="K90" s="133" t="str">
        <f t="shared" si="61"/>
        <v/>
      </c>
      <c r="L90" s="134" t="str">
        <f t="shared" si="69"/>
        <v/>
      </c>
      <c r="M90" s="134" t="str">
        <f t="shared" si="70"/>
        <v/>
      </c>
      <c r="N90" s="4"/>
      <c r="O90" s="133" t="str">
        <f t="shared" si="62"/>
        <v/>
      </c>
      <c r="P90" s="134" t="str">
        <f t="shared" si="71"/>
        <v/>
      </c>
      <c r="Q90" s="134" t="str">
        <f t="shared" si="72"/>
        <v/>
      </c>
      <c r="R90" s="4"/>
      <c r="S90" s="133" t="str">
        <f t="shared" si="63"/>
        <v/>
      </c>
      <c r="T90" s="134" t="str">
        <f t="shared" si="73"/>
        <v/>
      </c>
      <c r="U90" s="134" t="str">
        <f t="shared" si="74"/>
        <v/>
      </c>
      <c r="V90" s="4"/>
      <c r="W90" s="133" t="str">
        <f t="shared" si="64"/>
        <v/>
      </c>
      <c r="X90" s="134" t="str">
        <f t="shared" si="75"/>
        <v/>
      </c>
      <c r="Y90" s="134" t="str">
        <f t="shared" si="76"/>
        <v/>
      </c>
      <c r="Z90" s="4"/>
      <c r="AA90" s="133" t="str">
        <f t="shared" si="65"/>
        <v/>
      </c>
      <c r="AB90" s="134" t="str">
        <f t="shared" si="77"/>
        <v/>
      </c>
      <c r="AC90" s="134" t="str">
        <f t="shared" si="78"/>
        <v/>
      </c>
      <c r="AD90" s="4"/>
      <c r="AE90" s="133" t="str">
        <f t="shared" si="66"/>
        <v/>
      </c>
      <c r="AF90" s="134" t="str">
        <f t="shared" si="79"/>
        <v/>
      </c>
      <c r="AG90" s="134" t="str">
        <f t="shared" si="85"/>
        <v/>
      </c>
      <c r="AH90" s="4"/>
      <c r="AI90" s="133" t="str">
        <f t="shared" si="67"/>
        <v/>
      </c>
      <c r="AJ90" s="134" t="str">
        <f t="shared" si="86"/>
        <v/>
      </c>
      <c r="AK90" s="134" t="str">
        <f t="shared" si="80"/>
        <v/>
      </c>
      <c r="AL90" s="4"/>
      <c r="AM90" s="133" t="str">
        <f t="shared" si="68"/>
        <v/>
      </c>
      <c r="AN90" s="134" t="str">
        <f t="shared" si="81"/>
        <v/>
      </c>
      <c r="AO90" s="134" t="str">
        <f t="shared" si="82"/>
        <v/>
      </c>
      <c r="AP90" s="135">
        <f t="shared" si="83"/>
        <v>0</v>
      </c>
      <c r="AQ90" s="137" t="str">
        <f t="shared" si="84"/>
        <v/>
      </c>
      <c r="AR90" s="137"/>
    </row>
    <row r="91" spans="1:44">
      <c r="A91" s="2"/>
      <c r="B91" s="3"/>
      <c r="C91" s="3"/>
      <c r="D91" s="4"/>
      <c r="E91" s="133" t="str">
        <f t="shared" si="58"/>
        <v/>
      </c>
      <c r="F91" s="4"/>
      <c r="G91" s="133" t="str">
        <f t="shared" si="59"/>
        <v/>
      </c>
      <c r="H91" s="4"/>
      <c r="I91" s="133" t="str">
        <f t="shared" si="60"/>
        <v/>
      </c>
      <c r="J91" s="4"/>
      <c r="K91" s="133" t="str">
        <f t="shared" si="61"/>
        <v/>
      </c>
      <c r="L91" s="134" t="str">
        <f t="shared" si="69"/>
        <v/>
      </c>
      <c r="M91" s="134" t="str">
        <f t="shared" si="70"/>
        <v/>
      </c>
      <c r="N91" s="4"/>
      <c r="O91" s="133" t="str">
        <f t="shared" si="62"/>
        <v/>
      </c>
      <c r="P91" s="134" t="str">
        <f t="shared" si="71"/>
        <v/>
      </c>
      <c r="Q91" s="134" t="str">
        <f t="shared" si="72"/>
        <v/>
      </c>
      <c r="R91" s="4"/>
      <c r="S91" s="133" t="str">
        <f t="shared" si="63"/>
        <v/>
      </c>
      <c r="T91" s="134" t="str">
        <f t="shared" si="73"/>
        <v/>
      </c>
      <c r="U91" s="134" t="str">
        <f t="shared" si="74"/>
        <v/>
      </c>
      <c r="V91" s="4"/>
      <c r="W91" s="133" t="str">
        <f t="shared" si="64"/>
        <v/>
      </c>
      <c r="X91" s="134" t="str">
        <f t="shared" si="75"/>
        <v/>
      </c>
      <c r="Y91" s="134" t="str">
        <f t="shared" si="76"/>
        <v/>
      </c>
      <c r="Z91" s="4"/>
      <c r="AA91" s="133" t="str">
        <f t="shared" si="65"/>
        <v/>
      </c>
      <c r="AB91" s="134" t="str">
        <f t="shared" si="77"/>
        <v/>
      </c>
      <c r="AC91" s="134" t="str">
        <f t="shared" si="78"/>
        <v/>
      </c>
      <c r="AD91" s="4"/>
      <c r="AE91" s="133" t="str">
        <f t="shared" si="66"/>
        <v/>
      </c>
      <c r="AF91" s="134" t="str">
        <f t="shared" si="79"/>
        <v/>
      </c>
      <c r="AG91" s="134" t="str">
        <f t="shared" si="85"/>
        <v/>
      </c>
      <c r="AH91" s="4"/>
      <c r="AI91" s="133" t="str">
        <f t="shared" si="67"/>
        <v/>
      </c>
      <c r="AJ91" s="134" t="str">
        <f t="shared" si="86"/>
        <v/>
      </c>
      <c r="AK91" s="134" t="str">
        <f t="shared" si="80"/>
        <v/>
      </c>
      <c r="AL91" s="4"/>
      <c r="AM91" s="133" t="str">
        <f t="shared" si="68"/>
        <v/>
      </c>
      <c r="AN91" s="134" t="str">
        <f t="shared" si="81"/>
        <v/>
      </c>
      <c r="AO91" s="134" t="str">
        <f t="shared" si="82"/>
        <v/>
      </c>
      <c r="AP91" s="135">
        <f t="shared" si="83"/>
        <v>0</v>
      </c>
      <c r="AQ91" s="137" t="str">
        <f t="shared" si="84"/>
        <v/>
      </c>
      <c r="AR91" s="137"/>
    </row>
    <row r="92" spans="1:44">
      <c r="A92" s="2"/>
      <c r="B92" s="3"/>
      <c r="C92" s="3"/>
      <c r="D92" s="4"/>
      <c r="E92" s="133" t="str">
        <f t="shared" si="58"/>
        <v/>
      </c>
      <c r="F92" s="4"/>
      <c r="G92" s="133" t="str">
        <f t="shared" si="59"/>
        <v/>
      </c>
      <c r="H92" s="4"/>
      <c r="I92" s="133" t="str">
        <f t="shared" si="60"/>
        <v/>
      </c>
      <c r="J92" s="4"/>
      <c r="K92" s="133" t="str">
        <f t="shared" si="61"/>
        <v/>
      </c>
      <c r="L92" s="134" t="str">
        <f t="shared" si="69"/>
        <v/>
      </c>
      <c r="M92" s="134" t="str">
        <f t="shared" si="70"/>
        <v/>
      </c>
      <c r="N92" s="4"/>
      <c r="O92" s="133" t="str">
        <f t="shared" si="62"/>
        <v/>
      </c>
      <c r="P92" s="134" t="str">
        <f t="shared" si="71"/>
        <v/>
      </c>
      <c r="Q92" s="134" t="str">
        <f t="shared" si="72"/>
        <v/>
      </c>
      <c r="R92" s="4"/>
      <c r="S92" s="133" t="str">
        <f t="shared" si="63"/>
        <v/>
      </c>
      <c r="T92" s="134" t="str">
        <f t="shared" si="73"/>
        <v/>
      </c>
      <c r="U92" s="134" t="str">
        <f t="shared" si="74"/>
        <v/>
      </c>
      <c r="V92" s="4"/>
      <c r="W92" s="133" t="str">
        <f t="shared" si="64"/>
        <v/>
      </c>
      <c r="X92" s="134" t="str">
        <f t="shared" si="75"/>
        <v/>
      </c>
      <c r="Y92" s="134" t="str">
        <f t="shared" si="76"/>
        <v/>
      </c>
      <c r="Z92" s="4"/>
      <c r="AA92" s="133" t="str">
        <f t="shared" si="65"/>
        <v/>
      </c>
      <c r="AB92" s="134" t="str">
        <f t="shared" si="77"/>
        <v/>
      </c>
      <c r="AC92" s="134" t="str">
        <f t="shared" si="78"/>
        <v/>
      </c>
      <c r="AD92" s="4"/>
      <c r="AE92" s="133" t="str">
        <f t="shared" si="66"/>
        <v/>
      </c>
      <c r="AF92" s="134" t="str">
        <f t="shared" si="79"/>
        <v/>
      </c>
      <c r="AG92" s="134" t="str">
        <f t="shared" si="85"/>
        <v/>
      </c>
      <c r="AH92" s="4"/>
      <c r="AI92" s="133" t="str">
        <f t="shared" si="67"/>
        <v/>
      </c>
      <c r="AJ92" s="134" t="str">
        <f t="shared" si="86"/>
        <v/>
      </c>
      <c r="AK92" s="134" t="str">
        <f t="shared" si="80"/>
        <v/>
      </c>
      <c r="AL92" s="4"/>
      <c r="AM92" s="133" t="str">
        <f t="shared" si="68"/>
        <v/>
      </c>
      <c r="AN92" s="134" t="str">
        <f t="shared" si="81"/>
        <v/>
      </c>
      <c r="AO92" s="134" t="str">
        <f t="shared" si="82"/>
        <v/>
      </c>
      <c r="AP92" s="135">
        <f t="shared" si="83"/>
        <v>0</v>
      </c>
      <c r="AQ92" s="137" t="str">
        <f t="shared" si="84"/>
        <v/>
      </c>
      <c r="AR92" s="137"/>
    </row>
    <row r="93" spans="1:44">
      <c r="A93" s="2"/>
      <c r="B93" s="3"/>
      <c r="C93" s="3"/>
      <c r="D93" s="4"/>
      <c r="E93" s="133" t="str">
        <f t="shared" si="58"/>
        <v/>
      </c>
      <c r="F93" s="4"/>
      <c r="G93" s="133" t="str">
        <f t="shared" si="59"/>
        <v/>
      </c>
      <c r="H93" s="4"/>
      <c r="I93" s="133" t="str">
        <f t="shared" si="60"/>
        <v/>
      </c>
      <c r="J93" s="4"/>
      <c r="K93" s="133" t="str">
        <f t="shared" si="61"/>
        <v/>
      </c>
      <c r="L93" s="134" t="str">
        <f t="shared" si="69"/>
        <v/>
      </c>
      <c r="M93" s="134" t="str">
        <f t="shared" si="70"/>
        <v/>
      </c>
      <c r="N93" s="4"/>
      <c r="O93" s="133" t="str">
        <f t="shared" si="62"/>
        <v/>
      </c>
      <c r="P93" s="134" t="str">
        <f t="shared" si="71"/>
        <v/>
      </c>
      <c r="Q93" s="134" t="str">
        <f t="shared" si="72"/>
        <v/>
      </c>
      <c r="R93" s="4"/>
      <c r="S93" s="133" t="str">
        <f t="shared" si="63"/>
        <v/>
      </c>
      <c r="T93" s="134" t="str">
        <f t="shared" si="73"/>
        <v/>
      </c>
      <c r="U93" s="134" t="str">
        <f t="shared" si="74"/>
        <v/>
      </c>
      <c r="V93" s="4"/>
      <c r="W93" s="133" t="str">
        <f t="shared" si="64"/>
        <v/>
      </c>
      <c r="X93" s="134" t="str">
        <f t="shared" si="75"/>
        <v/>
      </c>
      <c r="Y93" s="134" t="str">
        <f t="shared" si="76"/>
        <v/>
      </c>
      <c r="Z93" s="4"/>
      <c r="AA93" s="133" t="str">
        <f t="shared" si="65"/>
        <v/>
      </c>
      <c r="AB93" s="134" t="str">
        <f t="shared" si="77"/>
        <v/>
      </c>
      <c r="AC93" s="134" t="str">
        <f t="shared" si="78"/>
        <v/>
      </c>
      <c r="AD93" s="4"/>
      <c r="AE93" s="133" t="str">
        <f t="shared" si="66"/>
        <v/>
      </c>
      <c r="AF93" s="134" t="str">
        <f t="shared" si="79"/>
        <v/>
      </c>
      <c r="AG93" s="134" t="str">
        <f t="shared" si="85"/>
        <v/>
      </c>
      <c r="AH93" s="4"/>
      <c r="AI93" s="133" t="str">
        <f t="shared" si="67"/>
        <v/>
      </c>
      <c r="AJ93" s="134" t="str">
        <f t="shared" si="86"/>
        <v/>
      </c>
      <c r="AK93" s="134" t="str">
        <f t="shared" si="80"/>
        <v/>
      </c>
      <c r="AL93" s="4"/>
      <c r="AM93" s="133" t="str">
        <f t="shared" si="68"/>
        <v/>
      </c>
      <c r="AN93" s="134" t="str">
        <f t="shared" si="81"/>
        <v/>
      </c>
      <c r="AO93" s="134" t="str">
        <f t="shared" si="82"/>
        <v/>
      </c>
      <c r="AP93" s="135">
        <f t="shared" si="83"/>
        <v>0</v>
      </c>
      <c r="AQ93" s="137" t="str">
        <f t="shared" si="84"/>
        <v/>
      </c>
      <c r="AR93" s="137"/>
    </row>
    <row r="94" spans="1:44">
      <c r="A94" s="2"/>
      <c r="B94" s="3"/>
      <c r="C94" s="3"/>
      <c r="D94" s="4"/>
      <c r="E94" s="133" t="str">
        <f t="shared" si="58"/>
        <v/>
      </c>
      <c r="F94" s="4"/>
      <c r="G94" s="133" t="str">
        <f t="shared" si="59"/>
        <v/>
      </c>
      <c r="H94" s="4"/>
      <c r="I94" s="133" t="str">
        <f t="shared" si="60"/>
        <v/>
      </c>
      <c r="J94" s="4"/>
      <c r="K94" s="133" t="str">
        <f t="shared" si="61"/>
        <v/>
      </c>
      <c r="L94" s="134" t="str">
        <f t="shared" si="69"/>
        <v/>
      </c>
      <c r="M94" s="134" t="str">
        <f t="shared" si="70"/>
        <v/>
      </c>
      <c r="N94" s="4"/>
      <c r="O94" s="133" t="str">
        <f t="shared" si="62"/>
        <v/>
      </c>
      <c r="P94" s="134" t="str">
        <f t="shared" si="71"/>
        <v/>
      </c>
      <c r="Q94" s="134" t="str">
        <f t="shared" si="72"/>
        <v/>
      </c>
      <c r="R94" s="4"/>
      <c r="S94" s="133" t="str">
        <f t="shared" si="63"/>
        <v/>
      </c>
      <c r="T94" s="134" t="str">
        <f t="shared" si="73"/>
        <v/>
      </c>
      <c r="U94" s="134" t="str">
        <f t="shared" si="74"/>
        <v/>
      </c>
      <c r="V94" s="4"/>
      <c r="W94" s="133" t="str">
        <f t="shared" si="64"/>
        <v/>
      </c>
      <c r="X94" s="134" t="str">
        <f t="shared" si="75"/>
        <v/>
      </c>
      <c r="Y94" s="134" t="str">
        <f t="shared" si="76"/>
        <v/>
      </c>
      <c r="Z94" s="4"/>
      <c r="AA94" s="133" t="str">
        <f t="shared" si="65"/>
        <v/>
      </c>
      <c r="AB94" s="134" t="str">
        <f t="shared" si="77"/>
        <v/>
      </c>
      <c r="AC94" s="134" t="str">
        <f t="shared" si="78"/>
        <v/>
      </c>
      <c r="AD94" s="4"/>
      <c r="AE94" s="133" t="str">
        <f t="shared" si="66"/>
        <v/>
      </c>
      <c r="AF94" s="134" t="str">
        <f t="shared" si="79"/>
        <v/>
      </c>
      <c r="AG94" s="134" t="str">
        <f t="shared" si="85"/>
        <v/>
      </c>
      <c r="AH94" s="4"/>
      <c r="AI94" s="133" t="str">
        <f t="shared" si="67"/>
        <v/>
      </c>
      <c r="AJ94" s="134" t="str">
        <f t="shared" si="86"/>
        <v/>
      </c>
      <c r="AK94" s="134" t="str">
        <f t="shared" si="80"/>
        <v/>
      </c>
      <c r="AL94" s="4"/>
      <c r="AM94" s="133" t="str">
        <f t="shared" si="68"/>
        <v/>
      </c>
      <c r="AN94" s="134" t="str">
        <f t="shared" si="81"/>
        <v/>
      </c>
      <c r="AO94" s="134" t="str">
        <f t="shared" si="82"/>
        <v/>
      </c>
      <c r="AP94" s="135">
        <f t="shared" si="83"/>
        <v>0</v>
      </c>
      <c r="AQ94" s="137" t="str">
        <f t="shared" si="84"/>
        <v/>
      </c>
      <c r="AR94" s="137"/>
    </row>
    <row r="95" spans="1:44">
      <c r="A95" s="2"/>
      <c r="B95" s="3"/>
      <c r="C95" s="3"/>
      <c r="D95" s="4"/>
      <c r="E95" s="133" t="str">
        <f t="shared" si="58"/>
        <v/>
      </c>
      <c r="F95" s="4"/>
      <c r="G95" s="133" t="str">
        <f t="shared" si="59"/>
        <v/>
      </c>
      <c r="H95" s="4"/>
      <c r="I95" s="133" t="str">
        <f t="shared" si="60"/>
        <v/>
      </c>
      <c r="J95" s="4"/>
      <c r="K95" s="133" t="str">
        <f t="shared" si="61"/>
        <v/>
      </c>
      <c r="L95" s="134" t="str">
        <f t="shared" si="69"/>
        <v/>
      </c>
      <c r="M95" s="134" t="str">
        <f t="shared" si="70"/>
        <v/>
      </c>
      <c r="N95" s="4"/>
      <c r="O95" s="133" t="str">
        <f t="shared" si="62"/>
        <v/>
      </c>
      <c r="P95" s="134" t="str">
        <f t="shared" si="71"/>
        <v/>
      </c>
      <c r="Q95" s="134" t="str">
        <f t="shared" si="72"/>
        <v/>
      </c>
      <c r="R95" s="4"/>
      <c r="S95" s="133" t="str">
        <f t="shared" si="63"/>
        <v/>
      </c>
      <c r="T95" s="134" t="str">
        <f t="shared" si="73"/>
        <v/>
      </c>
      <c r="U95" s="134" t="str">
        <f t="shared" si="74"/>
        <v/>
      </c>
      <c r="V95" s="4"/>
      <c r="W95" s="133" t="str">
        <f t="shared" si="64"/>
        <v/>
      </c>
      <c r="X95" s="134" t="str">
        <f t="shared" si="75"/>
        <v/>
      </c>
      <c r="Y95" s="134" t="str">
        <f t="shared" si="76"/>
        <v/>
      </c>
      <c r="Z95" s="4"/>
      <c r="AA95" s="133" t="str">
        <f t="shared" si="65"/>
        <v/>
      </c>
      <c r="AB95" s="134" t="str">
        <f t="shared" si="77"/>
        <v/>
      </c>
      <c r="AC95" s="134" t="str">
        <f t="shared" si="78"/>
        <v/>
      </c>
      <c r="AD95" s="4"/>
      <c r="AE95" s="133" t="str">
        <f t="shared" si="66"/>
        <v/>
      </c>
      <c r="AF95" s="134" t="str">
        <f t="shared" si="79"/>
        <v/>
      </c>
      <c r="AG95" s="134" t="str">
        <f t="shared" si="85"/>
        <v/>
      </c>
      <c r="AH95" s="4"/>
      <c r="AI95" s="133" t="str">
        <f t="shared" si="67"/>
        <v/>
      </c>
      <c r="AJ95" s="134" t="str">
        <f t="shared" si="86"/>
        <v/>
      </c>
      <c r="AK95" s="134" t="str">
        <f t="shared" si="80"/>
        <v/>
      </c>
      <c r="AL95" s="4"/>
      <c r="AM95" s="133" t="str">
        <f t="shared" si="68"/>
        <v/>
      </c>
      <c r="AN95" s="134" t="str">
        <f t="shared" si="81"/>
        <v/>
      </c>
      <c r="AO95" s="134" t="str">
        <f t="shared" si="82"/>
        <v/>
      </c>
      <c r="AP95" s="135">
        <f t="shared" si="83"/>
        <v>0</v>
      </c>
      <c r="AQ95" s="137" t="str">
        <f t="shared" si="84"/>
        <v/>
      </c>
      <c r="AR95" s="137"/>
    </row>
    <row r="96" spans="1:44">
      <c r="A96" s="2"/>
      <c r="B96" s="3"/>
      <c r="C96" s="3"/>
      <c r="D96" s="4"/>
      <c r="E96" s="133" t="str">
        <f t="shared" si="58"/>
        <v/>
      </c>
      <c r="F96" s="4"/>
      <c r="G96" s="133" t="str">
        <f t="shared" si="59"/>
        <v/>
      </c>
      <c r="H96" s="4"/>
      <c r="I96" s="133" t="str">
        <f t="shared" si="60"/>
        <v/>
      </c>
      <c r="J96" s="4"/>
      <c r="K96" s="133" t="str">
        <f t="shared" si="61"/>
        <v/>
      </c>
      <c r="L96" s="134" t="str">
        <f t="shared" si="69"/>
        <v/>
      </c>
      <c r="M96" s="134" t="str">
        <f t="shared" si="70"/>
        <v/>
      </c>
      <c r="N96" s="4"/>
      <c r="O96" s="133" t="str">
        <f t="shared" si="62"/>
        <v/>
      </c>
      <c r="P96" s="134" t="str">
        <f t="shared" si="71"/>
        <v/>
      </c>
      <c r="Q96" s="134" t="str">
        <f t="shared" si="72"/>
        <v/>
      </c>
      <c r="R96" s="4"/>
      <c r="S96" s="133" t="str">
        <f t="shared" si="63"/>
        <v/>
      </c>
      <c r="T96" s="134" t="str">
        <f t="shared" si="73"/>
        <v/>
      </c>
      <c r="U96" s="134" t="str">
        <f t="shared" si="74"/>
        <v/>
      </c>
      <c r="V96" s="4"/>
      <c r="W96" s="133" t="str">
        <f t="shared" si="64"/>
        <v/>
      </c>
      <c r="X96" s="134" t="str">
        <f t="shared" si="75"/>
        <v/>
      </c>
      <c r="Y96" s="134" t="str">
        <f t="shared" si="76"/>
        <v/>
      </c>
      <c r="Z96" s="4"/>
      <c r="AA96" s="133" t="str">
        <f t="shared" si="65"/>
        <v/>
      </c>
      <c r="AB96" s="134" t="str">
        <f t="shared" si="77"/>
        <v/>
      </c>
      <c r="AC96" s="134" t="str">
        <f t="shared" si="78"/>
        <v/>
      </c>
      <c r="AD96" s="4"/>
      <c r="AE96" s="133" t="str">
        <f t="shared" si="66"/>
        <v/>
      </c>
      <c r="AF96" s="134" t="str">
        <f t="shared" si="79"/>
        <v/>
      </c>
      <c r="AG96" s="134" t="str">
        <f t="shared" si="85"/>
        <v/>
      </c>
      <c r="AH96" s="4"/>
      <c r="AI96" s="133" t="str">
        <f t="shared" si="67"/>
        <v/>
      </c>
      <c r="AJ96" s="134" t="str">
        <f t="shared" si="86"/>
        <v/>
      </c>
      <c r="AK96" s="134" t="str">
        <f t="shared" si="80"/>
        <v/>
      </c>
      <c r="AL96" s="4"/>
      <c r="AM96" s="133" t="str">
        <f t="shared" si="68"/>
        <v/>
      </c>
      <c r="AN96" s="134" t="str">
        <f t="shared" si="81"/>
        <v/>
      </c>
      <c r="AO96" s="134" t="str">
        <f t="shared" si="82"/>
        <v/>
      </c>
      <c r="AP96" s="135">
        <f t="shared" si="83"/>
        <v>0</v>
      </c>
      <c r="AQ96" s="137" t="str">
        <f t="shared" si="84"/>
        <v/>
      </c>
      <c r="AR96" s="137"/>
    </row>
    <row r="97" spans="1:44">
      <c r="A97" s="2"/>
      <c r="B97" s="3"/>
      <c r="C97" s="3"/>
      <c r="D97" s="4"/>
      <c r="E97" s="133" t="str">
        <f t="shared" si="58"/>
        <v/>
      </c>
      <c r="F97" s="4"/>
      <c r="G97" s="133" t="str">
        <f t="shared" si="59"/>
        <v/>
      </c>
      <c r="H97" s="4"/>
      <c r="I97" s="133" t="str">
        <f t="shared" si="60"/>
        <v/>
      </c>
      <c r="J97" s="4"/>
      <c r="K97" s="133" t="str">
        <f t="shared" si="61"/>
        <v/>
      </c>
      <c r="L97" s="134" t="str">
        <f t="shared" si="69"/>
        <v/>
      </c>
      <c r="M97" s="134" t="str">
        <f t="shared" si="70"/>
        <v/>
      </c>
      <c r="N97" s="4"/>
      <c r="O97" s="133" t="str">
        <f t="shared" si="62"/>
        <v/>
      </c>
      <c r="P97" s="134" t="str">
        <f t="shared" si="71"/>
        <v/>
      </c>
      <c r="Q97" s="134" t="str">
        <f t="shared" si="72"/>
        <v/>
      </c>
      <c r="R97" s="4"/>
      <c r="S97" s="133" t="str">
        <f t="shared" si="63"/>
        <v/>
      </c>
      <c r="T97" s="134" t="str">
        <f t="shared" si="73"/>
        <v/>
      </c>
      <c r="U97" s="134" t="str">
        <f t="shared" si="74"/>
        <v/>
      </c>
      <c r="V97" s="4"/>
      <c r="W97" s="133" t="str">
        <f t="shared" si="64"/>
        <v/>
      </c>
      <c r="X97" s="134" t="str">
        <f t="shared" si="75"/>
        <v/>
      </c>
      <c r="Y97" s="134" t="str">
        <f t="shared" si="76"/>
        <v/>
      </c>
      <c r="Z97" s="4"/>
      <c r="AA97" s="133" t="str">
        <f t="shared" si="65"/>
        <v/>
      </c>
      <c r="AB97" s="134" t="str">
        <f t="shared" si="77"/>
        <v/>
      </c>
      <c r="AC97" s="134" t="str">
        <f t="shared" si="78"/>
        <v/>
      </c>
      <c r="AD97" s="4"/>
      <c r="AE97" s="133" t="str">
        <f t="shared" si="66"/>
        <v/>
      </c>
      <c r="AF97" s="134" t="str">
        <f t="shared" si="79"/>
        <v/>
      </c>
      <c r="AG97" s="134" t="str">
        <f t="shared" si="85"/>
        <v/>
      </c>
      <c r="AH97" s="4"/>
      <c r="AI97" s="133" t="str">
        <f t="shared" si="67"/>
        <v/>
      </c>
      <c r="AJ97" s="134" t="str">
        <f t="shared" si="86"/>
        <v/>
      </c>
      <c r="AK97" s="134" t="str">
        <f t="shared" si="80"/>
        <v/>
      </c>
      <c r="AL97" s="4"/>
      <c r="AM97" s="133" t="str">
        <f t="shared" si="68"/>
        <v/>
      </c>
      <c r="AN97" s="134" t="str">
        <f t="shared" si="81"/>
        <v/>
      </c>
      <c r="AO97" s="134" t="str">
        <f t="shared" si="82"/>
        <v/>
      </c>
      <c r="AP97" s="135">
        <f t="shared" si="83"/>
        <v>0</v>
      </c>
      <c r="AQ97" s="137" t="str">
        <f t="shared" si="84"/>
        <v/>
      </c>
      <c r="AR97" s="137"/>
    </row>
    <row r="98" spans="1:44">
      <c r="A98" s="2"/>
      <c r="B98" s="3"/>
      <c r="C98" s="3"/>
      <c r="D98" s="4"/>
      <c r="E98" s="133" t="str">
        <f t="shared" si="58"/>
        <v/>
      </c>
      <c r="F98" s="4"/>
      <c r="G98" s="133" t="str">
        <f t="shared" si="59"/>
        <v/>
      </c>
      <c r="H98" s="4"/>
      <c r="I98" s="133" t="str">
        <f t="shared" si="60"/>
        <v/>
      </c>
      <c r="J98" s="4"/>
      <c r="K98" s="133" t="str">
        <f t="shared" si="61"/>
        <v/>
      </c>
      <c r="L98" s="134" t="str">
        <f t="shared" si="69"/>
        <v/>
      </c>
      <c r="M98" s="134" t="str">
        <f t="shared" si="70"/>
        <v/>
      </c>
      <c r="N98" s="4"/>
      <c r="O98" s="133" t="str">
        <f t="shared" si="62"/>
        <v/>
      </c>
      <c r="P98" s="134" t="str">
        <f t="shared" si="71"/>
        <v/>
      </c>
      <c r="Q98" s="134" t="str">
        <f t="shared" si="72"/>
        <v/>
      </c>
      <c r="R98" s="4"/>
      <c r="S98" s="133" t="str">
        <f t="shared" si="63"/>
        <v/>
      </c>
      <c r="T98" s="134" t="str">
        <f t="shared" si="73"/>
        <v/>
      </c>
      <c r="U98" s="134" t="str">
        <f t="shared" si="74"/>
        <v/>
      </c>
      <c r="V98" s="4"/>
      <c r="W98" s="133" t="str">
        <f t="shared" si="64"/>
        <v/>
      </c>
      <c r="X98" s="134" t="str">
        <f t="shared" si="75"/>
        <v/>
      </c>
      <c r="Y98" s="134" t="str">
        <f t="shared" si="76"/>
        <v/>
      </c>
      <c r="Z98" s="4"/>
      <c r="AA98" s="133" t="str">
        <f t="shared" si="65"/>
        <v/>
      </c>
      <c r="AB98" s="134" t="str">
        <f t="shared" si="77"/>
        <v/>
      </c>
      <c r="AC98" s="134" t="str">
        <f t="shared" si="78"/>
        <v/>
      </c>
      <c r="AD98" s="4"/>
      <c r="AE98" s="133" t="str">
        <f t="shared" si="66"/>
        <v/>
      </c>
      <c r="AF98" s="134" t="str">
        <f t="shared" si="79"/>
        <v/>
      </c>
      <c r="AG98" s="134" t="str">
        <f t="shared" si="85"/>
        <v/>
      </c>
      <c r="AH98" s="4"/>
      <c r="AI98" s="133" t="str">
        <f t="shared" si="67"/>
        <v/>
      </c>
      <c r="AJ98" s="134" t="str">
        <f t="shared" si="86"/>
        <v/>
      </c>
      <c r="AK98" s="134" t="str">
        <f t="shared" si="80"/>
        <v/>
      </c>
      <c r="AL98" s="4"/>
      <c r="AM98" s="133" t="str">
        <f t="shared" si="68"/>
        <v/>
      </c>
      <c r="AN98" s="134" t="str">
        <f t="shared" si="81"/>
        <v/>
      </c>
      <c r="AO98" s="134" t="str">
        <f t="shared" si="82"/>
        <v/>
      </c>
      <c r="AP98" s="135">
        <f t="shared" si="83"/>
        <v>0</v>
      </c>
      <c r="AQ98" s="137" t="str">
        <f t="shared" si="84"/>
        <v/>
      </c>
      <c r="AR98" s="137"/>
    </row>
    <row r="99" spans="1:44">
      <c r="A99" s="2"/>
      <c r="B99" s="3"/>
      <c r="C99" s="3"/>
      <c r="D99" s="4"/>
      <c r="E99" s="133" t="str">
        <f t="shared" si="58"/>
        <v/>
      </c>
      <c r="F99" s="4"/>
      <c r="G99" s="133" t="str">
        <f t="shared" si="59"/>
        <v/>
      </c>
      <c r="H99" s="4"/>
      <c r="I99" s="133" t="str">
        <f t="shared" si="60"/>
        <v/>
      </c>
      <c r="J99" s="4"/>
      <c r="K99" s="133" t="str">
        <f t="shared" si="61"/>
        <v/>
      </c>
      <c r="L99" s="134" t="str">
        <f t="shared" si="69"/>
        <v/>
      </c>
      <c r="M99" s="134" t="str">
        <f t="shared" si="70"/>
        <v/>
      </c>
      <c r="N99" s="4"/>
      <c r="O99" s="133" t="str">
        <f t="shared" si="62"/>
        <v/>
      </c>
      <c r="P99" s="134" t="str">
        <f t="shared" si="71"/>
        <v/>
      </c>
      <c r="Q99" s="134" t="str">
        <f t="shared" si="72"/>
        <v/>
      </c>
      <c r="R99" s="4"/>
      <c r="S99" s="133" t="str">
        <f t="shared" si="63"/>
        <v/>
      </c>
      <c r="T99" s="134" t="str">
        <f t="shared" si="73"/>
        <v/>
      </c>
      <c r="U99" s="134" t="str">
        <f t="shared" si="74"/>
        <v/>
      </c>
      <c r="V99" s="4"/>
      <c r="W99" s="133" t="str">
        <f t="shared" si="64"/>
        <v/>
      </c>
      <c r="X99" s="134" t="str">
        <f t="shared" si="75"/>
        <v/>
      </c>
      <c r="Y99" s="134" t="str">
        <f t="shared" si="76"/>
        <v/>
      </c>
      <c r="Z99" s="4"/>
      <c r="AA99" s="133" t="str">
        <f t="shared" si="65"/>
        <v/>
      </c>
      <c r="AB99" s="134" t="str">
        <f t="shared" si="77"/>
        <v/>
      </c>
      <c r="AC99" s="134" t="str">
        <f t="shared" si="78"/>
        <v/>
      </c>
      <c r="AD99" s="4"/>
      <c r="AE99" s="133" t="str">
        <f t="shared" si="66"/>
        <v/>
      </c>
      <c r="AF99" s="134" t="str">
        <f t="shared" si="79"/>
        <v/>
      </c>
      <c r="AG99" s="134" t="str">
        <f t="shared" si="85"/>
        <v/>
      </c>
      <c r="AH99" s="4"/>
      <c r="AI99" s="133" t="str">
        <f t="shared" si="67"/>
        <v/>
      </c>
      <c r="AJ99" s="134" t="str">
        <f t="shared" si="86"/>
        <v/>
      </c>
      <c r="AK99" s="134" t="str">
        <f t="shared" si="80"/>
        <v/>
      </c>
      <c r="AL99" s="4"/>
      <c r="AM99" s="133" t="str">
        <f t="shared" si="68"/>
        <v/>
      </c>
      <c r="AN99" s="134" t="str">
        <f t="shared" si="81"/>
        <v/>
      </c>
      <c r="AO99" s="134" t="str">
        <f t="shared" si="82"/>
        <v/>
      </c>
      <c r="AP99" s="135">
        <f t="shared" si="83"/>
        <v>0</v>
      </c>
      <c r="AQ99" s="137" t="str">
        <f t="shared" si="84"/>
        <v/>
      </c>
      <c r="AR99" s="137"/>
    </row>
    <row r="100" spans="1:44">
      <c r="A100" s="2"/>
      <c r="B100" s="3"/>
      <c r="C100" s="3"/>
      <c r="D100" s="4"/>
      <c r="E100" s="133" t="str">
        <f t="shared" si="58"/>
        <v/>
      </c>
      <c r="F100" s="4"/>
      <c r="G100" s="133" t="str">
        <f t="shared" si="59"/>
        <v/>
      </c>
      <c r="H100" s="4"/>
      <c r="I100" s="133" t="str">
        <f t="shared" si="60"/>
        <v/>
      </c>
      <c r="J100" s="4"/>
      <c r="K100" s="133" t="str">
        <f t="shared" si="61"/>
        <v/>
      </c>
      <c r="L100" s="134" t="str">
        <f t="shared" si="69"/>
        <v/>
      </c>
      <c r="M100" s="134" t="str">
        <f t="shared" si="70"/>
        <v/>
      </c>
      <c r="N100" s="4"/>
      <c r="O100" s="133" t="str">
        <f t="shared" si="62"/>
        <v/>
      </c>
      <c r="P100" s="134" t="str">
        <f t="shared" si="71"/>
        <v/>
      </c>
      <c r="Q100" s="134" t="str">
        <f t="shared" si="72"/>
        <v/>
      </c>
      <c r="R100" s="4"/>
      <c r="S100" s="133" t="str">
        <f t="shared" si="63"/>
        <v/>
      </c>
      <c r="T100" s="134" t="str">
        <f t="shared" si="73"/>
        <v/>
      </c>
      <c r="U100" s="134" t="str">
        <f t="shared" si="74"/>
        <v/>
      </c>
      <c r="V100" s="4"/>
      <c r="W100" s="133" t="str">
        <f t="shared" si="64"/>
        <v/>
      </c>
      <c r="X100" s="134" t="str">
        <f t="shared" si="75"/>
        <v/>
      </c>
      <c r="Y100" s="134" t="str">
        <f t="shared" si="76"/>
        <v/>
      </c>
      <c r="Z100" s="4"/>
      <c r="AA100" s="133" t="str">
        <f t="shared" si="65"/>
        <v/>
      </c>
      <c r="AB100" s="134" t="str">
        <f t="shared" si="77"/>
        <v/>
      </c>
      <c r="AC100" s="134" t="str">
        <f t="shared" si="78"/>
        <v/>
      </c>
      <c r="AD100" s="4"/>
      <c r="AE100" s="133" t="str">
        <f t="shared" si="66"/>
        <v/>
      </c>
      <c r="AF100" s="134" t="str">
        <f t="shared" si="79"/>
        <v/>
      </c>
      <c r="AG100" s="134" t="str">
        <f t="shared" si="85"/>
        <v/>
      </c>
      <c r="AH100" s="4"/>
      <c r="AI100" s="133" t="str">
        <f t="shared" si="67"/>
        <v/>
      </c>
      <c r="AJ100" s="134" t="str">
        <f t="shared" si="86"/>
        <v/>
      </c>
      <c r="AK100" s="134" t="str">
        <f t="shared" si="80"/>
        <v/>
      </c>
      <c r="AL100" s="4"/>
      <c r="AM100" s="133" t="str">
        <f t="shared" si="68"/>
        <v/>
      </c>
      <c r="AN100" s="134" t="str">
        <f t="shared" si="81"/>
        <v/>
      </c>
      <c r="AO100" s="134" t="str">
        <f t="shared" si="82"/>
        <v/>
      </c>
      <c r="AP100" s="135">
        <f t="shared" si="83"/>
        <v>0</v>
      </c>
      <c r="AQ100" s="137" t="str">
        <f t="shared" si="84"/>
        <v/>
      </c>
      <c r="AR100" s="137"/>
    </row>
    <row r="101" spans="1:44">
      <c r="A101" s="2"/>
      <c r="B101" s="3"/>
      <c r="C101" s="3"/>
      <c r="D101" s="4"/>
      <c r="E101" s="133" t="str">
        <f t="shared" si="58"/>
        <v/>
      </c>
      <c r="F101" s="4"/>
      <c r="G101" s="133" t="str">
        <f t="shared" si="59"/>
        <v/>
      </c>
      <c r="H101" s="4"/>
      <c r="I101" s="133" t="str">
        <f t="shared" si="60"/>
        <v/>
      </c>
      <c r="J101" s="4"/>
      <c r="K101" s="133" t="str">
        <f t="shared" si="61"/>
        <v/>
      </c>
      <c r="L101" s="134" t="str">
        <f t="shared" si="69"/>
        <v/>
      </c>
      <c r="M101" s="134" t="str">
        <f t="shared" si="70"/>
        <v/>
      </c>
      <c r="N101" s="4"/>
      <c r="O101" s="133" t="str">
        <f t="shared" si="62"/>
        <v/>
      </c>
      <c r="P101" s="134" t="str">
        <f t="shared" si="71"/>
        <v/>
      </c>
      <c r="Q101" s="134" t="str">
        <f t="shared" si="72"/>
        <v/>
      </c>
      <c r="R101" s="4"/>
      <c r="S101" s="133" t="str">
        <f t="shared" si="63"/>
        <v/>
      </c>
      <c r="T101" s="134" t="str">
        <f t="shared" si="73"/>
        <v/>
      </c>
      <c r="U101" s="134" t="str">
        <f t="shared" si="74"/>
        <v/>
      </c>
      <c r="V101" s="4"/>
      <c r="W101" s="133" t="str">
        <f t="shared" si="64"/>
        <v/>
      </c>
      <c r="X101" s="134" t="str">
        <f t="shared" si="75"/>
        <v/>
      </c>
      <c r="Y101" s="134" t="str">
        <f t="shared" si="76"/>
        <v/>
      </c>
      <c r="Z101" s="4"/>
      <c r="AA101" s="133" t="str">
        <f t="shared" si="65"/>
        <v/>
      </c>
      <c r="AB101" s="134" t="str">
        <f t="shared" si="77"/>
        <v/>
      </c>
      <c r="AC101" s="134" t="str">
        <f t="shared" si="78"/>
        <v/>
      </c>
      <c r="AD101" s="4"/>
      <c r="AE101" s="133" t="str">
        <f t="shared" si="66"/>
        <v/>
      </c>
      <c r="AF101" s="134" t="str">
        <f t="shared" si="79"/>
        <v/>
      </c>
      <c r="AG101" s="134" t="str">
        <f t="shared" si="85"/>
        <v/>
      </c>
      <c r="AH101" s="4"/>
      <c r="AI101" s="133" t="str">
        <f t="shared" si="67"/>
        <v/>
      </c>
      <c r="AJ101" s="134" t="str">
        <f t="shared" si="86"/>
        <v/>
      </c>
      <c r="AK101" s="134" t="str">
        <f t="shared" si="80"/>
        <v/>
      </c>
      <c r="AL101" s="4"/>
      <c r="AM101" s="133" t="str">
        <f t="shared" si="68"/>
        <v/>
      </c>
      <c r="AN101" s="134" t="str">
        <f t="shared" si="81"/>
        <v/>
      </c>
      <c r="AO101" s="134" t="str">
        <f t="shared" si="82"/>
        <v/>
      </c>
      <c r="AP101" s="135">
        <f t="shared" si="83"/>
        <v>0</v>
      </c>
      <c r="AQ101" s="137" t="str">
        <f t="shared" si="84"/>
        <v/>
      </c>
      <c r="AR101" s="137"/>
    </row>
    <row r="102" spans="1:44">
      <c r="A102" s="2"/>
      <c r="B102" s="3"/>
      <c r="C102" s="3"/>
      <c r="D102" s="4"/>
      <c r="E102" s="133" t="str">
        <f t="shared" si="58"/>
        <v/>
      </c>
      <c r="F102" s="4"/>
      <c r="G102" s="133" t="str">
        <f t="shared" si="59"/>
        <v/>
      </c>
      <c r="H102" s="4"/>
      <c r="I102" s="133" t="str">
        <f t="shared" si="60"/>
        <v/>
      </c>
      <c r="J102" s="4"/>
      <c r="K102" s="133" t="str">
        <f t="shared" si="61"/>
        <v/>
      </c>
      <c r="L102" s="134" t="str">
        <f t="shared" si="69"/>
        <v/>
      </c>
      <c r="M102" s="134" t="str">
        <f t="shared" si="70"/>
        <v/>
      </c>
      <c r="N102" s="4"/>
      <c r="O102" s="133" t="str">
        <f t="shared" si="62"/>
        <v/>
      </c>
      <c r="P102" s="134" t="str">
        <f t="shared" si="71"/>
        <v/>
      </c>
      <c r="Q102" s="134" t="str">
        <f t="shared" si="72"/>
        <v/>
      </c>
      <c r="R102" s="4"/>
      <c r="S102" s="133" t="str">
        <f t="shared" si="63"/>
        <v/>
      </c>
      <c r="T102" s="134" t="str">
        <f t="shared" si="73"/>
        <v/>
      </c>
      <c r="U102" s="134" t="str">
        <f t="shared" si="74"/>
        <v/>
      </c>
      <c r="V102" s="4"/>
      <c r="W102" s="133" t="str">
        <f t="shared" si="64"/>
        <v/>
      </c>
      <c r="X102" s="134" t="str">
        <f t="shared" si="75"/>
        <v/>
      </c>
      <c r="Y102" s="134" t="str">
        <f t="shared" si="76"/>
        <v/>
      </c>
      <c r="Z102" s="4"/>
      <c r="AA102" s="133" t="str">
        <f t="shared" si="65"/>
        <v/>
      </c>
      <c r="AB102" s="134" t="str">
        <f t="shared" si="77"/>
        <v/>
      </c>
      <c r="AC102" s="134" t="str">
        <f t="shared" si="78"/>
        <v/>
      </c>
      <c r="AD102" s="4"/>
      <c r="AE102" s="133" t="str">
        <f t="shared" si="66"/>
        <v/>
      </c>
      <c r="AF102" s="134" t="str">
        <f t="shared" si="79"/>
        <v/>
      </c>
      <c r="AG102" s="134" t="str">
        <f t="shared" si="85"/>
        <v/>
      </c>
      <c r="AH102" s="4"/>
      <c r="AI102" s="133" t="str">
        <f t="shared" si="67"/>
        <v/>
      </c>
      <c r="AJ102" s="134" t="str">
        <f t="shared" si="86"/>
        <v/>
      </c>
      <c r="AK102" s="134" t="str">
        <f t="shared" si="80"/>
        <v/>
      </c>
      <c r="AL102" s="4"/>
      <c r="AM102" s="133" t="str">
        <f t="shared" si="68"/>
        <v/>
      </c>
      <c r="AN102" s="134" t="str">
        <f t="shared" si="81"/>
        <v/>
      </c>
      <c r="AO102" s="134" t="str">
        <f t="shared" si="82"/>
        <v/>
      </c>
      <c r="AP102" s="135">
        <f t="shared" si="83"/>
        <v>0</v>
      </c>
      <c r="AQ102" s="137" t="str">
        <f t="shared" si="84"/>
        <v/>
      </c>
      <c r="AR102" s="137"/>
    </row>
    <row r="103" spans="1:44">
      <c r="A103" s="2"/>
      <c r="B103" s="3"/>
      <c r="C103" s="3"/>
      <c r="D103" s="4"/>
      <c r="E103" s="133" t="str">
        <f t="shared" si="58"/>
        <v/>
      </c>
      <c r="F103" s="4"/>
      <c r="G103" s="133" t="str">
        <f t="shared" si="59"/>
        <v/>
      </c>
      <c r="H103" s="4"/>
      <c r="I103" s="133" t="str">
        <f t="shared" si="60"/>
        <v/>
      </c>
      <c r="J103" s="4"/>
      <c r="K103" s="133" t="str">
        <f t="shared" si="61"/>
        <v/>
      </c>
      <c r="L103" s="134" t="str">
        <f t="shared" si="69"/>
        <v/>
      </c>
      <c r="M103" s="134" t="str">
        <f t="shared" si="70"/>
        <v/>
      </c>
      <c r="N103" s="4"/>
      <c r="O103" s="133" t="str">
        <f t="shared" si="62"/>
        <v/>
      </c>
      <c r="P103" s="134" t="str">
        <f t="shared" si="71"/>
        <v/>
      </c>
      <c r="Q103" s="134" t="str">
        <f t="shared" si="72"/>
        <v/>
      </c>
      <c r="R103" s="4"/>
      <c r="S103" s="133" t="str">
        <f t="shared" si="63"/>
        <v/>
      </c>
      <c r="T103" s="134" t="str">
        <f t="shared" si="73"/>
        <v/>
      </c>
      <c r="U103" s="134" t="str">
        <f t="shared" si="74"/>
        <v/>
      </c>
      <c r="V103" s="4"/>
      <c r="W103" s="133" t="str">
        <f t="shared" si="64"/>
        <v/>
      </c>
      <c r="X103" s="134" t="str">
        <f t="shared" si="75"/>
        <v/>
      </c>
      <c r="Y103" s="134" t="str">
        <f t="shared" si="76"/>
        <v/>
      </c>
      <c r="Z103" s="4"/>
      <c r="AA103" s="133" t="str">
        <f t="shared" si="65"/>
        <v/>
      </c>
      <c r="AB103" s="134" t="str">
        <f t="shared" si="77"/>
        <v/>
      </c>
      <c r="AC103" s="134" t="str">
        <f t="shared" si="78"/>
        <v/>
      </c>
      <c r="AD103" s="4"/>
      <c r="AE103" s="133" t="str">
        <f t="shared" si="66"/>
        <v/>
      </c>
      <c r="AF103" s="134" t="str">
        <f t="shared" si="79"/>
        <v/>
      </c>
      <c r="AG103" s="134" t="str">
        <f t="shared" si="85"/>
        <v/>
      </c>
      <c r="AH103" s="4"/>
      <c r="AI103" s="133" t="str">
        <f t="shared" si="67"/>
        <v/>
      </c>
      <c r="AJ103" s="134" t="str">
        <f t="shared" si="86"/>
        <v/>
      </c>
      <c r="AK103" s="134" t="str">
        <f t="shared" si="80"/>
        <v/>
      </c>
      <c r="AL103" s="4"/>
      <c r="AM103" s="133" t="str">
        <f t="shared" si="68"/>
        <v/>
      </c>
      <c r="AN103" s="134" t="str">
        <f t="shared" si="81"/>
        <v/>
      </c>
      <c r="AO103" s="134" t="str">
        <f t="shared" si="82"/>
        <v/>
      </c>
      <c r="AP103" s="135">
        <f t="shared" si="83"/>
        <v>0</v>
      </c>
      <c r="AQ103" s="137" t="str">
        <f t="shared" si="84"/>
        <v/>
      </c>
      <c r="AR103" s="137"/>
    </row>
    <row r="104" spans="1:44">
      <c r="A104" s="2"/>
      <c r="B104" s="3"/>
      <c r="C104" s="3"/>
      <c r="D104" s="4"/>
      <c r="E104" s="133" t="str">
        <f t="shared" si="58"/>
        <v/>
      </c>
      <c r="F104" s="4"/>
      <c r="G104" s="133" t="str">
        <f t="shared" si="59"/>
        <v/>
      </c>
      <c r="H104" s="4"/>
      <c r="I104" s="133" t="str">
        <f t="shared" si="60"/>
        <v/>
      </c>
      <c r="J104" s="4"/>
      <c r="K104" s="133" t="str">
        <f t="shared" si="61"/>
        <v/>
      </c>
      <c r="L104" s="134" t="str">
        <f t="shared" si="69"/>
        <v/>
      </c>
      <c r="M104" s="134" t="str">
        <f t="shared" si="70"/>
        <v/>
      </c>
      <c r="N104" s="4"/>
      <c r="O104" s="133" t="str">
        <f t="shared" si="62"/>
        <v/>
      </c>
      <c r="P104" s="134" t="str">
        <f t="shared" si="71"/>
        <v/>
      </c>
      <c r="Q104" s="134" t="str">
        <f t="shared" si="72"/>
        <v/>
      </c>
      <c r="R104" s="4"/>
      <c r="S104" s="133" t="str">
        <f t="shared" si="63"/>
        <v/>
      </c>
      <c r="T104" s="134" t="str">
        <f t="shared" si="73"/>
        <v/>
      </c>
      <c r="U104" s="134" t="str">
        <f t="shared" si="74"/>
        <v/>
      </c>
      <c r="V104" s="4"/>
      <c r="W104" s="133" t="str">
        <f t="shared" si="64"/>
        <v/>
      </c>
      <c r="X104" s="134" t="str">
        <f t="shared" si="75"/>
        <v/>
      </c>
      <c r="Y104" s="134" t="str">
        <f t="shared" si="76"/>
        <v/>
      </c>
      <c r="Z104" s="4"/>
      <c r="AA104" s="133" t="str">
        <f t="shared" si="65"/>
        <v/>
      </c>
      <c r="AB104" s="134" t="str">
        <f t="shared" si="77"/>
        <v/>
      </c>
      <c r="AC104" s="134" t="str">
        <f t="shared" si="78"/>
        <v/>
      </c>
      <c r="AD104" s="4"/>
      <c r="AE104" s="133" t="str">
        <f t="shared" si="66"/>
        <v/>
      </c>
      <c r="AF104" s="134" t="str">
        <f t="shared" si="79"/>
        <v/>
      </c>
      <c r="AG104" s="134" t="str">
        <f t="shared" si="85"/>
        <v/>
      </c>
      <c r="AH104" s="4"/>
      <c r="AI104" s="133" t="str">
        <f t="shared" si="67"/>
        <v/>
      </c>
      <c r="AJ104" s="134" t="str">
        <f t="shared" si="86"/>
        <v/>
      </c>
      <c r="AK104" s="134" t="str">
        <f t="shared" si="80"/>
        <v/>
      </c>
      <c r="AL104" s="4"/>
      <c r="AM104" s="133" t="str">
        <f t="shared" si="68"/>
        <v/>
      </c>
      <c r="AN104" s="134" t="str">
        <f t="shared" si="81"/>
        <v/>
      </c>
      <c r="AO104" s="134" t="str">
        <f t="shared" si="82"/>
        <v/>
      </c>
      <c r="AP104" s="135">
        <f t="shared" si="83"/>
        <v>0</v>
      </c>
      <c r="AQ104" s="137" t="str">
        <f t="shared" si="84"/>
        <v/>
      </c>
      <c r="AR104" s="137"/>
    </row>
    <row r="105" spans="1:44">
      <c r="A105" s="2"/>
      <c r="B105" s="3"/>
      <c r="C105" s="3"/>
      <c r="D105" s="4"/>
      <c r="E105" s="133" t="str">
        <f t="shared" si="58"/>
        <v/>
      </c>
      <c r="F105" s="4"/>
      <c r="G105" s="133" t="str">
        <f t="shared" si="59"/>
        <v/>
      </c>
      <c r="H105" s="4"/>
      <c r="I105" s="133" t="str">
        <f t="shared" si="60"/>
        <v/>
      </c>
      <c r="J105" s="4"/>
      <c r="K105" s="133" t="str">
        <f t="shared" si="61"/>
        <v/>
      </c>
      <c r="L105" s="134" t="str">
        <f t="shared" si="69"/>
        <v/>
      </c>
      <c r="M105" s="134" t="str">
        <f t="shared" si="70"/>
        <v/>
      </c>
      <c r="N105" s="4"/>
      <c r="O105" s="133" t="str">
        <f t="shared" si="62"/>
        <v/>
      </c>
      <c r="P105" s="134" t="str">
        <f t="shared" si="71"/>
        <v/>
      </c>
      <c r="Q105" s="134" t="str">
        <f t="shared" si="72"/>
        <v/>
      </c>
      <c r="R105" s="4"/>
      <c r="S105" s="133" t="str">
        <f t="shared" si="63"/>
        <v/>
      </c>
      <c r="T105" s="134" t="str">
        <f t="shared" si="73"/>
        <v/>
      </c>
      <c r="U105" s="134" t="str">
        <f t="shared" si="74"/>
        <v/>
      </c>
      <c r="V105" s="4"/>
      <c r="W105" s="133" t="str">
        <f t="shared" si="64"/>
        <v/>
      </c>
      <c r="X105" s="134" t="str">
        <f t="shared" si="75"/>
        <v/>
      </c>
      <c r="Y105" s="134" t="str">
        <f t="shared" si="76"/>
        <v/>
      </c>
      <c r="Z105" s="4"/>
      <c r="AA105" s="133" t="str">
        <f t="shared" si="65"/>
        <v/>
      </c>
      <c r="AB105" s="134" t="str">
        <f t="shared" si="77"/>
        <v/>
      </c>
      <c r="AC105" s="134" t="str">
        <f t="shared" si="78"/>
        <v/>
      </c>
      <c r="AD105" s="4"/>
      <c r="AE105" s="133" t="str">
        <f t="shared" si="66"/>
        <v/>
      </c>
      <c r="AF105" s="134" t="str">
        <f t="shared" si="79"/>
        <v/>
      </c>
      <c r="AG105" s="134" t="str">
        <f t="shared" si="85"/>
        <v/>
      </c>
      <c r="AH105" s="4"/>
      <c r="AI105" s="133" t="str">
        <f t="shared" si="67"/>
        <v/>
      </c>
      <c r="AJ105" s="134" t="str">
        <f t="shared" si="86"/>
        <v/>
      </c>
      <c r="AK105" s="134" t="str">
        <f t="shared" si="80"/>
        <v/>
      </c>
      <c r="AL105" s="4"/>
      <c r="AM105" s="133" t="str">
        <f t="shared" si="68"/>
        <v/>
      </c>
      <c r="AN105" s="134" t="str">
        <f t="shared" si="81"/>
        <v/>
      </c>
      <c r="AO105" s="134" t="str">
        <f t="shared" si="82"/>
        <v/>
      </c>
      <c r="AP105" s="135">
        <f t="shared" si="83"/>
        <v>0</v>
      </c>
      <c r="AQ105" s="137" t="str">
        <f t="shared" si="84"/>
        <v/>
      </c>
      <c r="AR105" s="137"/>
    </row>
    <row r="106" spans="1:44">
      <c r="A106" s="2"/>
      <c r="B106" s="3"/>
      <c r="C106" s="3"/>
      <c r="D106" s="4"/>
      <c r="E106" s="133" t="str">
        <f t="shared" si="58"/>
        <v/>
      </c>
      <c r="F106" s="4"/>
      <c r="G106" s="133" t="str">
        <f t="shared" si="59"/>
        <v/>
      </c>
      <c r="H106" s="4"/>
      <c r="I106" s="133" t="str">
        <f t="shared" si="60"/>
        <v/>
      </c>
      <c r="J106" s="4"/>
      <c r="K106" s="133" t="str">
        <f t="shared" si="61"/>
        <v/>
      </c>
      <c r="L106" s="134" t="str">
        <f t="shared" si="69"/>
        <v/>
      </c>
      <c r="M106" s="134" t="str">
        <f t="shared" si="70"/>
        <v/>
      </c>
      <c r="N106" s="4"/>
      <c r="O106" s="133" t="str">
        <f t="shared" si="62"/>
        <v/>
      </c>
      <c r="P106" s="134" t="str">
        <f t="shared" si="71"/>
        <v/>
      </c>
      <c r="Q106" s="134" t="str">
        <f t="shared" si="72"/>
        <v/>
      </c>
      <c r="R106" s="4"/>
      <c r="S106" s="133" t="str">
        <f t="shared" si="63"/>
        <v/>
      </c>
      <c r="T106" s="134" t="str">
        <f t="shared" si="73"/>
        <v/>
      </c>
      <c r="U106" s="134" t="str">
        <f t="shared" si="74"/>
        <v/>
      </c>
      <c r="V106" s="4"/>
      <c r="W106" s="133" t="str">
        <f t="shared" si="64"/>
        <v/>
      </c>
      <c r="X106" s="134" t="str">
        <f t="shared" si="75"/>
        <v/>
      </c>
      <c r="Y106" s="134" t="str">
        <f t="shared" si="76"/>
        <v/>
      </c>
      <c r="Z106" s="4"/>
      <c r="AA106" s="133" t="str">
        <f t="shared" si="65"/>
        <v/>
      </c>
      <c r="AB106" s="134" t="str">
        <f t="shared" si="77"/>
        <v/>
      </c>
      <c r="AC106" s="134" t="str">
        <f t="shared" si="78"/>
        <v/>
      </c>
      <c r="AD106" s="4"/>
      <c r="AE106" s="133" t="str">
        <f t="shared" si="66"/>
        <v/>
      </c>
      <c r="AF106" s="134" t="str">
        <f t="shared" si="79"/>
        <v/>
      </c>
      <c r="AG106" s="134" t="str">
        <f t="shared" si="85"/>
        <v/>
      </c>
      <c r="AH106" s="4"/>
      <c r="AI106" s="133" t="str">
        <f t="shared" si="67"/>
        <v/>
      </c>
      <c r="AJ106" s="134" t="str">
        <f t="shared" si="86"/>
        <v/>
      </c>
      <c r="AK106" s="134" t="str">
        <f t="shared" si="80"/>
        <v/>
      </c>
      <c r="AL106" s="4"/>
      <c r="AM106" s="133" t="str">
        <f t="shared" si="68"/>
        <v/>
      </c>
      <c r="AN106" s="134" t="str">
        <f t="shared" si="81"/>
        <v/>
      </c>
      <c r="AO106" s="134" t="str">
        <f t="shared" si="82"/>
        <v/>
      </c>
      <c r="AP106" s="135">
        <f t="shared" si="83"/>
        <v>0</v>
      </c>
      <c r="AQ106" s="137" t="str">
        <f t="shared" si="84"/>
        <v/>
      </c>
      <c r="AR106" s="137"/>
    </row>
    <row r="107" spans="1:44">
      <c r="A107" s="2"/>
      <c r="B107" s="3"/>
      <c r="C107" s="3"/>
      <c r="D107" s="4"/>
      <c r="E107" s="133" t="str">
        <f t="shared" si="58"/>
        <v/>
      </c>
      <c r="F107" s="4"/>
      <c r="G107" s="133" t="str">
        <f t="shared" si="59"/>
        <v/>
      </c>
      <c r="H107" s="4"/>
      <c r="I107" s="133" t="str">
        <f t="shared" si="60"/>
        <v/>
      </c>
      <c r="J107" s="4"/>
      <c r="K107" s="133" t="str">
        <f t="shared" si="61"/>
        <v/>
      </c>
      <c r="L107" s="134" t="str">
        <f t="shared" si="69"/>
        <v/>
      </c>
      <c r="M107" s="134" t="str">
        <f t="shared" si="70"/>
        <v/>
      </c>
      <c r="N107" s="4"/>
      <c r="O107" s="133" t="str">
        <f t="shared" si="62"/>
        <v/>
      </c>
      <c r="P107" s="134" t="str">
        <f t="shared" si="71"/>
        <v/>
      </c>
      <c r="Q107" s="134" t="str">
        <f t="shared" si="72"/>
        <v/>
      </c>
      <c r="R107" s="4"/>
      <c r="S107" s="133" t="str">
        <f t="shared" si="63"/>
        <v/>
      </c>
      <c r="T107" s="134" t="str">
        <f t="shared" si="73"/>
        <v/>
      </c>
      <c r="U107" s="134" t="str">
        <f t="shared" si="74"/>
        <v/>
      </c>
      <c r="V107" s="4"/>
      <c r="W107" s="133" t="str">
        <f t="shared" si="64"/>
        <v/>
      </c>
      <c r="X107" s="134" t="str">
        <f t="shared" si="75"/>
        <v/>
      </c>
      <c r="Y107" s="134" t="str">
        <f t="shared" si="76"/>
        <v/>
      </c>
      <c r="Z107" s="4"/>
      <c r="AA107" s="133" t="str">
        <f t="shared" si="65"/>
        <v/>
      </c>
      <c r="AB107" s="134" t="str">
        <f t="shared" si="77"/>
        <v/>
      </c>
      <c r="AC107" s="134" t="str">
        <f t="shared" si="78"/>
        <v/>
      </c>
      <c r="AD107" s="4"/>
      <c r="AE107" s="133" t="str">
        <f t="shared" si="66"/>
        <v/>
      </c>
      <c r="AF107" s="134" t="str">
        <f t="shared" si="79"/>
        <v/>
      </c>
      <c r="AG107" s="134" t="str">
        <f t="shared" si="85"/>
        <v/>
      </c>
      <c r="AH107" s="4"/>
      <c r="AI107" s="133" t="str">
        <f t="shared" si="67"/>
        <v/>
      </c>
      <c r="AJ107" s="134" t="str">
        <f t="shared" si="86"/>
        <v/>
      </c>
      <c r="AK107" s="134" t="str">
        <f t="shared" si="80"/>
        <v/>
      </c>
      <c r="AL107" s="4"/>
      <c r="AM107" s="133" t="str">
        <f t="shared" si="68"/>
        <v/>
      </c>
      <c r="AN107" s="134" t="str">
        <f t="shared" si="81"/>
        <v/>
      </c>
      <c r="AO107" s="134" t="str">
        <f t="shared" si="82"/>
        <v/>
      </c>
      <c r="AP107" s="135">
        <f t="shared" si="83"/>
        <v>0</v>
      </c>
      <c r="AQ107" s="137" t="str">
        <f t="shared" si="84"/>
        <v/>
      </c>
      <c r="AR107" s="137"/>
    </row>
    <row r="108" spans="1:44">
      <c r="A108" s="2"/>
      <c r="B108" s="3"/>
      <c r="C108" s="3"/>
      <c r="D108" s="4"/>
      <c r="E108" s="133" t="str">
        <f t="shared" si="58"/>
        <v/>
      </c>
      <c r="F108" s="4"/>
      <c r="G108" s="133" t="str">
        <f t="shared" si="59"/>
        <v/>
      </c>
      <c r="H108" s="4"/>
      <c r="I108" s="133" t="str">
        <f t="shared" si="60"/>
        <v/>
      </c>
      <c r="J108" s="4"/>
      <c r="K108" s="133" t="str">
        <f t="shared" si="61"/>
        <v/>
      </c>
      <c r="L108" s="134" t="str">
        <f t="shared" si="69"/>
        <v/>
      </c>
      <c r="M108" s="134" t="str">
        <f t="shared" si="70"/>
        <v/>
      </c>
      <c r="N108" s="4"/>
      <c r="O108" s="133" t="str">
        <f t="shared" si="62"/>
        <v/>
      </c>
      <c r="P108" s="134" t="str">
        <f t="shared" si="71"/>
        <v/>
      </c>
      <c r="Q108" s="134" t="str">
        <f t="shared" si="72"/>
        <v/>
      </c>
      <c r="R108" s="4"/>
      <c r="S108" s="133" t="str">
        <f t="shared" si="63"/>
        <v/>
      </c>
      <c r="T108" s="134" t="str">
        <f t="shared" si="73"/>
        <v/>
      </c>
      <c r="U108" s="134" t="str">
        <f t="shared" si="74"/>
        <v/>
      </c>
      <c r="V108" s="4"/>
      <c r="W108" s="133" t="str">
        <f t="shared" si="64"/>
        <v/>
      </c>
      <c r="X108" s="134" t="str">
        <f t="shared" si="75"/>
        <v/>
      </c>
      <c r="Y108" s="134" t="str">
        <f t="shared" si="76"/>
        <v/>
      </c>
      <c r="Z108" s="4"/>
      <c r="AA108" s="133" t="str">
        <f t="shared" si="65"/>
        <v/>
      </c>
      <c r="AB108" s="134" t="str">
        <f t="shared" si="77"/>
        <v/>
      </c>
      <c r="AC108" s="134" t="str">
        <f t="shared" si="78"/>
        <v/>
      </c>
      <c r="AD108" s="4"/>
      <c r="AE108" s="133" t="str">
        <f t="shared" si="66"/>
        <v/>
      </c>
      <c r="AF108" s="134" t="str">
        <f t="shared" si="79"/>
        <v/>
      </c>
      <c r="AG108" s="134" t="str">
        <f t="shared" si="85"/>
        <v/>
      </c>
      <c r="AH108" s="4"/>
      <c r="AI108" s="133" t="str">
        <f t="shared" si="67"/>
        <v/>
      </c>
      <c r="AJ108" s="134" t="str">
        <f t="shared" si="86"/>
        <v/>
      </c>
      <c r="AK108" s="134" t="str">
        <f t="shared" si="80"/>
        <v/>
      </c>
      <c r="AL108" s="4"/>
      <c r="AM108" s="133" t="str">
        <f t="shared" si="68"/>
        <v/>
      </c>
      <c r="AN108" s="134" t="str">
        <f t="shared" si="81"/>
        <v/>
      </c>
      <c r="AO108" s="134" t="str">
        <f t="shared" si="82"/>
        <v/>
      </c>
      <c r="AP108" s="135">
        <f t="shared" si="83"/>
        <v>0</v>
      </c>
      <c r="AQ108" s="137" t="str">
        <f t="shared" si="84"/>
        <v/>
      </c>
      <c r="AR108" s="137"/>
    </row>
    <row r="111" spans="1:44" ht="16.5" customHeight="1"/>
    <row r="206" spans="2:2" ht="21">
      <c r="B206" s="1" ph="1"/>
    </row>
    <row r="309" spans="12:43" ht="14.25" thickBot="1"/>
    <row r="310" spans="12:43" s="85" customFormat="1" ht="14.25" thickBot="1">
      <c r="L310" s="138" t="s">
        <v>101</v>
      </c>
      <c r="M310" s="139" t="s">
        <v>28</v>
      </c>
      <c r="P310" s="140" t="s">
        <v>102</v>
      </c>
      <c r="Q310" s="141" t="s">
        <v>28</v>
      </c>
      <c r="T310" s="142" t="s">
        <v>103</v>
      </c>
      <c r="U310" s="143" t="s">
        <v>28</v>
      </c>
      <c r="X310" s="144" t="s">
        <v>104</v>
      </c>
      <c r="Y310" s="145" t="s">
        <v>28</v>
      </c>
      <c r="AB310" s="146" t="s">
        <v>105</v>
      </c>
      <c r="AC310" s="147" t="s">
        <v>28</v>
      </c>
      <c r="AF310" s="148" t="s">
        <v>106</v>
      </c>
      <c r="AG310" s="149" t="s">
        <v>28</v>
      </c>
      <c r="AJ310" s="140" t="s">
        <v>107</v>
      </c>
      <c r="AK310" s="141" t="s">
        <v>28</v>
      </c>
      <c r="AN310" s="142" t="s">
        <v>108</v>
      </c>
      <c r="AO310" s="143" t="s">
        <v>28</v>
      </c>
      <c r="AP310" s="150" t="s">
        <v>30</v>
      </c>
      <c r="AQ310" s="151" t="s">
        <v>109</v>
      </c>
    </row>
    <row r="311" spans="12:43" s="85" customFormat="1">
      <c r="L311" s="152">
        <v>0</v>
      </c>
      <c r="M311" s="153">
        <v>1</v>
      </c>
      <c r="P311" s="152">
        <v>0</v>
      </c>
      <c r="Q311" s="153">
        <v>1</v>
      </c>
      <c r="T311" s="152">
        <v>0</v>
      </c>
      <c r="U311" s="153">
        <v>1</v>
      </c>
      <c r="X311" s="152">
        <v>0</v>
      </c>
      <c r="Y311" s="153">
        <v>1</v>
      </c>
      <c r="AB311" s="152">
        <v>0</v>
      </c>
      <c r="AC311" s="153">
        <v>1</v>
      </c>
      <c r="AF311" s="152">
        <v>0</v>
      </c>
      <c r="AG311" s="153">
        <v>10</v>
      </c>
      <c r="AJ311" s="152">
        <v>0</v>
      </c>
      <c r="AK311" s="153">
        <v>1</v>
      </c>
      <c r="AN311" s="152">
        <v>0</v>
      </c>
      <c r="AO311" s="153">
        <v>1</v>
      </c>
      <c r="AP311" s="152">
        <v>0</v>
      </c>
      <c r="AQ311" s="153" t="s">
        <v>110</v>
      </c>
    </row>
    <row r="312" spans="12:43" s="85" customFormat="1">
      <c r="L312" s="154">
        <v>4</v>
      </c>
      <c r="M312" s="155">
        <v>2</v>
      </c>
      <c r="P312" s="154">
        <v>3</v>
      </c>
      <c r="Q312" s="155">
        <v>2</v>
      </c>
      <c r="T312" s="154">
        <v>18</v>
      </c>
      <c r="U312" s="155">
        <v>2</v>
      </c>
      <c r="X312" s="154">
        <v>17</v>
      </c>
      <c r="Y312" s="155">
        <v>2</v>
      </c>
      <c r="AB312" s="154">
        <v>8</v>
      </c>
      <c r="AC312" s="155">
        <v>2</v>
      </c>
      <c r="AF312" s="156">
        <v>8.4</v>
      </c>
      <c r="AG312" s="155">
        <v>9</v>
      </c>
      <c r="AJ312" s="154">
        <v>85</v>
      </c>
      <c r="AK312" s="155">
        <v>2</v>
      </c>
      <c r="AN312" s="154">
        <v>4</v>
      </c>
      <c r="AO312" s="155">
        <v>2</v>
      </c>
      <c r="AP312" s="154">
        <v>22</v>
      </c>
      <c r="AQ312" s="155" t="s">
        <v>111</v>
      </c>
    </row>
    <row r="313" spans="12:43" s="85" customFormat="1">
      <c r="L313" s="154">
        <v>7</v>
      </c>
      <c r="M313" s="155">
        <v>3</v>
      </c>
      <c r="P313" s="154">
        <v>6</v>
      </c>
      <c r="Q313" s="155">
        <v>3</v>
      </c>
      <c r="T313" s="154">
        <v>21</v>
      </c>
      <c r="U313" s="155">
        <v>3</v>
      </c>
      <c r="X313" s="154">
        <v>21</v>
      </c>
      <c r="Y313" s="155">
        <v>3</v>
      </c>
      <c r="AB313" s="154">
        <v>10</v>
      </c>
      <c r="AC313" s="155">
        <v>3</v>
      </c>
      <c r="AF313" s="156">
        <v>8.8000000000000007</v>
      </c>
      <c r="AG313" s="155">
        <v>8</v>
      </c>
      <c r="AJ313" s="154">
        <v>98</v>
      </c>
      <c r="AK313" s="155">
        <v>3</v>
      </c>
      <c r="AN313" s="154">
        <v>5</v>
      </c>
      <c r="AO313" s="155">
        <v>3</v>
      </c>
      <c r="AP313" s="154">
        <v>27</v>
      </c>
      <c r="AQ313" s="155" t="s">
        <v>112</v>
      </c>
    </row>
    <row r="314" spans="12:43" s="85" customFormat="1">
      <c r="L314" s="154">
        <v>9</v>
      </c>
      <c r="M314" s="155">
        <v>4</v>
      </c>
      <c r="P314" s="154">
        <v>9</v>
      </c>
      <c r="Q314" s="155">
        <v>4</v>
      </c>
      <c r="T314" s="154">
        <v>25</v>
      </c>
      <c r="U314" s="155">
        <v>4</v>
      </c>
      <c r="X314" s="154">
        <v>25</v>
      </c>
      <c r="Y314" s="155">
        <v>4</v>
      </c>
      <c r="AB314" s="154">
        <v>14</v>
      </c>
      <c r="AC314" s="155">
        <v>4</v>
      </c>
      <c r="AF314" s="154">
        <v>9.1999999999999993</v>
      </c>
      <c r="AG314" s="155">
        <v>7</v>
      </c>
      <c r="AJ314" s="154">
        <v>109</v>
      </c>
      <c r="AK314" s="155">
        <v>4</v>
      </c>
      <c r="AN314" s="154">
        <v>6</v>
      </c>
      <c r="AO314" s="155">
        <v>4</v>
      </c>
      <c r="AP314" s="154">
        <v>33</v>
      </c>
      <c r="AQ314" s="155" t="s">
        <v>113</v>
      </c>
    </row>
    <row r="315" spans="12:43" s="85" customFormat="1" ht="14.25" thickBot="1">
      <c r="L315" s="157">
        <v>11</v>
      </c>
      <c r="M315" s="158">
        <v>5</v>
      </c>
      <c r="P315" s="157">
        <v>12</v>
      </c>
      <c r="Q315" s="158">
        <v>5</v>
      </c>
      <c r="T315" s="157">
        <v>29</v>
      </c>
      <c r="U315" s="158">
        <v>5</v>
      </c>
      <c r="X315" s="157">
        <v>28</v>
      </c>
      <c r="Y315" s="158">
        <v>5</v>
      </c>
      <c r="AB315" s="157">
        <v>19</v>
      </c>
      <c r="AC315" s="158">
        <v>5</v>
      </c>
      <c r="AF315" s="157">
        <v>9.6999999999999993</v>
      </c>
      <c r="AG315" s="158">
        <v>6</v>
      </c>
      <c r="AJ315" s="157">
        <v>121</v>
      </c>
      <c r="AK315" s="158">
        <v>5</v>
      </c>
      <c r="AN315" s="157">
        <v>8</v>
      </c>
      <c r="AO315" s="158">
        <v>5</v>
      </c>
      <c r="AP315" s="159">
        <v>39</v>
      </c>
      <c r="AQ315" s="160" t="s">
        <v>114</v>
      </c>
    </row>
    <row r="316" spans="12:43" s="85" customFormat="1">
      <c r="L316" s="154">
        <v>13</v>
      </c>
      <c r="M316" s="155">
        <v>6</v>
      </c>
      <c r="P316" s="154">
        <v>14</v>
      </c>
      <c r="Q316" s="155">
        <v>6</v>
      </c>
      <c r="T316" s="154">
        <v>33</v>
      </c>
      <c r="U316" s="155">
        <v>6</v>
      </c>
      <c r="X316" s="154">
        <v>32</v>
      </c>
      <c r="Y316" s="155">
        <v>6</v>
      </c>
      <c r="AB316" s="154">
        <v>26</v>
      </c>
      <c r="AC316" s="155">
        <v>6</v>
      </c>
      <c r="AF316" s="154">
        <v>10.3</v>
      </c>
      <c r="AG316" s="155">
        <v>5</v>
      </c>
      <c r="AJ316" s="154">
        <v>134</v>
      </c>
      <c r="AK316" s="155">
        <v>6</v>
      </c>
      <c r="AN316" s="161">
        <v>11</v>
      </c>
      <c r="AO316" s="155">
        <v>6</v>
      </c>
      <c r="AP316" s="162"/>
      <c r="AQ316" s="162"/>
    </row>
    <row r="317" spans="12:43" s="85" customFormat="1">
      <c r="L317" s="154">
        <v>16</v>
      </c>
      <c r="M317" s="155">
        <v>7</v>
      </c>
      <c r="P317" s="154">
        <v>16</v>
      </c>
      <c r="Q317" s="155">
        <v>7</v>
      </c>
      <c r="T317" s="154">
        <v>37</v>
      </c>
      <c r="U317" s="155">
        <v>7</v>
      </c>
      <c r="X317" s="154">
        <v>36</v>
      </c>
      <c r="Y317" s="155">
        <v>7</v>
      </c>
      <c r="AB317" s="154">
        <v>35</v>
      </c>
      <c r="AC317" s="155">
        <v>7</v>
      </c>
      <c r="AF317" s="156">
        <v>11</v>
      </c>
      <c r="AG317" s="155">
        <v>4</v>
      </c>
      <c r="AJ317" s="154">
        <v>147</v>
      </c>
      <c r="AK317" s="155">
        <v>7</v>
      </c>
      <c r="AN317" s="154">
        <v>14</v>
      </c>
      <c r="AO317" s="155">
        <v>7</v>
      </c>
      <c r="AP317" s="162"/>
      <c r="AQ317" s="162"/>
    </row>
    <row r="318" spans="12:43" s="85" customFormat="1">
      <c r="L318" s="154">
        <v>19</v>
      </c>
      <c r="M318" s="155">
        <v>8</v>
      </c>
      <c r="P318" s="154">
        <v>18</v>
      </c>
      <c r="Q318" s="155">
        <v>8</v>
      </c>
      <c r="T318" s="154">
        <v>41</v>
      </c>
      <c r="U318" s="155">
        <v>8</v>
      </c>
      <c r="X318" s="154">
        <v>40</v>
      </c>
      <c r="Y318" s="155">
        <v>8</v>
      </c>
      <c r="AB318" s="154">
        <v>44</v>
      </c>
      <c r="AC318" s="155">
        <v>8</v>
      </c>
      <c r="AF318" s="154">
        <v>11.7</v>
      </c>
      <c r="AG318" s="155">
        <v>3</v>
      </c>
      <c r="AJ318" s="154">
        <v>160</v>
      </c>
      <c r="AK318" s="155">
        <v>8</v>
      </c>
      <c r="AN318" s="154">
        <v>17</v>
      </c>
      <c r="AO318" s="155">
        <v>8</v>
      </c>
      <c r="AP318" s="162"/>
      <c r="AQ318" s="162"/>
    </row>
    <row r="319" spans="12:43" s="85" customFormat="1">
      <c r="L319" s="154">
        <v>22</v>
      </c>
      <c r="M319" s="155">
        <v>9</v>
      </c>
      <c r="P319" s="154">
        <v>20</v>
      </c>
      <c r="Q319" s="155">
        <v>9</v>
      </c>
      <c r="T319" s="154">
        <v>46</v>
      </c>
      <c r="U319" s="155">
        <v>9</v>
      </c>
      <c r="X319" s="154">
        <v>43</v>
      </c>
      <c r="Y319" s="155">
        <v>9</v>
      </c>
      <c r="AB319" s="154">
        <v>54</v>
      </c>
      <c r="AC319" s="155">
        <v>9</v>
      </c>
      <c r="AF319" s="154">
        <v>12.5</v>
      </c>
      <c r="AG319" s="155">
        <v>2</v>
      </c>
      <c r="AJ319" s="154">
        <v>170</v>
      </c>
      <c r="AK319" s="155">
        <v>9</v>
      </c>
      <c r="AN319" s="154">
        <v>21</v>
      </c>
      <c r="AO319" s="155">
        <v>9</v>
      </c>
      <c r="AP319" s="162"/>
      <c r="AQ319" s="162"/>
    </row>
    <row r="320" spans="12:43" s="85" customFormat="1" ht="14.25" thickBot="1">
      <c r="L320" s="163">
        <v>25</v>
      </c>
      <c r="M320" s="164">
        <v>10</v>
      </c>
      <c r="P320" s="163">
        <v>23</v>
      </c>
      <c r="Q320" s="164">
        <v>10</v>
      </c>
      <c r="T320" s="163">
        <v>52</v>
      </c>
      <c r="U320" s="164">
        <v>10</v>
      </c>
      <c r="X320" s="163">
        <v>47</v>
      </c>
      <c r="Y320" s="164">
        <v>10</v>
      </c>
      <c r="AB320" s="163">
        <v>64</v>
      </c>
      <c r="AC320" s="164">
        <v>10</v>
      </c>
      <c r="AF320" s="163">
        <v>13.3</v>
      </c>
      <c r="AG320" s="164">
        <v>1</v>
      </c>
      <c r="AJ320" s="163">
        <v>181</v>
      </c>
      <c r="AK320" s="164">
        <v>10</v>
      </c>
      <c r="AN320" s="163">
        <v>25</v>
      </c>
      <c r="AO320" s="164">
        <v>10</v>
      </c>
      <c r="AP320" s="162"/>
      <c r="AQ320" s="162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R2:U2"/>
    <mergeCell ref="V2:Y2"/>
    <mergeCell ref="Z2:AC2"/>
    <mergeCell ref="AD2:AG2"/>
    <mergeCell ref="F2:G2"/>
    <mergeCell ref="H2:I2"/>
    <mergeCell ref="J2:M2"/>
    <mergeCell ref="N2:Q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L7:L8"/>
    <mergeCell ref="M7:M8"/>
    <mergeCell ref="N7:N8"/>
    <mergeCell ref="O7:O8"/>
    <mergeCell ref="H7:H8"/>
    <mergeCell ref="I7:I8"/>
    <mergeCell ref="J7:J8"/>
    <mergeCell ref="K7:K8"/>
    <mergeCell ref="T7:T8"/>
    <mergeCell ref="U7:U8"/>
    <mergeCell ref="V7:V8"/>
    <mergeCell ref="W7:W8"/>
    <mergeCell ref="P7:P8"/>
    <mergeCell ref="Q7:Q8"/>
    <mergeCell ref="AF7:AF8"/>
    <mergeCell ref="AG7:AG8"/>
    <mergeCell ref="AH7:AH8"/>
    <mergeCell ref="AI7:AI8"/>
    <mergeCell ref="AQ9:AR9"/>
    <mergeCell ref="R7:R8"/>
    <mergeCell ref="S7:S8"/>
    <mergeCell ref="AB7:AB8"/>
    <mergeCell ref="AC7:AC8"/>
    <mergeCell ref="AD7:AD8"/>
    <mergeCell ref="AE7:AE8"/>
    <mergeCell ref="X7:X8"/>
    <mergeCell ref="Y7:Y8"/>
    <mergeCell ref="Z7:Z8"/>
    <mergeCell ref="AA7:AA8"/>
    <mergeCell ref="AN7:AN8"/>
    <mergeCell ref="AO7:AO8"/>
    <mergeCell ref="AP7:AP8"/>
    <mergeCell ref="BC11:BE11"/>
    <mergeCell ref="BF11:BH11"/>
    <mergeCell ref="AQ7:AR8"/>
    <mergeCell ref="AJ7:AJ8"/>
    <mergeCell ref="AK7:AK8"/>
    <mergeCell ref="AL7:AL8"/>
    <mergeCell ref="AM7:AM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1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  <pageSetUpPr fitToPage="1"/>
  </sheetPr>
  <dimension ref="A1:BT320"/>
  <sheetViews>
    <sheetView topLeftCell="AF5" zoomScale="90" zoomScaleNormal="90" workbookViewId="0">
      <selection activeCell="AX13" sqref="AX13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4.125" style="1" customWidth="1"/>
    <col min="49" max="16384" width="9" style="1"/>
  </cols>
  <sheetData>
    <row r="1" spans="1:72" s="85" customFormat="1" ht="22.5" customHeight="1" thickTop="1" thickBot="1">
      <c r="A1" s="84" t="s">
        <v>0</v>
      </c>
      <c r="B1" s="290"/>
      <c r="C1" s="291"/>
    </row>
    <row r="2" spans="1:72" s="89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93</v>
      </c>
      <c r="W2" s="281"/>
      <c r="X2" s="281"/>
      <c r="Y2" s="282"/>
      <c r="Z2" s="280" t="s">
        <v>7</v>
      </c>
      <c r="AA2" s="281"/>
      <c r="AB2" s="281"/>
      <c r="AC2" s="282"/>
      <c r="AD2" s="280" t="s">
        <v>94</v>
      </c>
      <c r="AE2" s="281"/>
      <c r="AF2" s="281"/>
      <c r="AG2" s="282"/>
      <c r="AH2" s="280" t="s">
        <v>95</v>
      </c>
      <c r="AI2" s="281"/>
      <c r="AJ2" s="281"/>
      <c r="AK2" s="282"/>
      <c r="AL2" s="280" t="s">
        <v>96</v>
      </c>
      <c r="AM2" s="281"/>
      <c r="AN2" s="281"/>
      <c r="AO2" s="281"/>
      <c r="AP2" s="86" t="s">
        <v>8</v>
      </c>
      <c r="AQ2" s="87">
        <f>COUNTIF(AQ10:AQ309,"Ａ")</f>
        <v>0</v>
      </c>
      <c r="AR2" s="88" t="s">
        <v>9</v>
      </c>
    </row>
    <row r="3" spans="1:72" s="89" customFormat="1" ht="20.100000000000001" customHeight="1">
      <c r="A3" s="293"/>
      <c r="B3" s="285"/>
      <c r="C3" s="10" t="s">
        <v>10</v>
      </c>
      <c r="D3" s="11">
        <f>COUNT(D10:D309)</f>
        <v>0</v>
      </c>
      <c r="E3" s="90" t="s">
        <v>154</v>
      </c>
      <c r="F3" s="11">
        <f>COUNT(F10:F309)</f>
        <v>0</v>
      </c>
      <c r="G3" s="90" t="s">
        <v>154</v>
      </c>
      <c r="H3" s="11"/>
      <c r="I3" s="90"/>
      <c r="J3" s="11">
        <f>COUNT(J10:J309)</f>
        <v>0</v>
      </c>
      <c r="K3" s="91" t="s">
        <v>156</v>
      </c>
      <c r="L3" s="92" t="s">
        <v>157</v>
      </c>
      <c r="M3" s="93" t="s">
        <v>11</v>
      </c>
      <c r="N3" s="11">
        <f>COUNT(N10:N309)</f>
        <v>0</v>
      </c>
      <c r="O3" s="91" t="s">
        <v>156</v>
      </c>
      <c r="P3" s="92" t="s">
        <v>157</v>
      </c>
      <c r="Q3" s="93" t="s">
        <v>11</v>
      </c>
      <c r="R3" s="11">
        <f>COUNT(R10:R309)</f>
        <v>0</v>
      </c>
      <c r="S3" s="91" t="s">
        <v>156</v>
      </c>
      <c r="T3" s="92" t="s">
        <v>157</v>
      </c>
      <c r="U3" s="93" t="s">
        <v>11</v>
      </c>
      <c r="V3" s="11">
        <f>COUNT(V10:V309)</f>
        <v>0</v>
      </c>
      <c r="W3" s="91" t="s">
        <v>156</v>
      </c>
      <c r="X3" s="92" t="s">
        <v>157</v>
      </c>
      <c r="Y3" s="93" t="s">
        <v>11</v>
      </c>
      <c r="Z3" s="11">
        <f>COUNT(Z10:Z309)</f>
        <v>0</v>
      </c>
      <c r="AA3" s="91" t="s">
        <v>156</v>
      </c>
      <c r="AB3" s="92" t="s">
        <v>157</v>
      </c>
      <c r="AC3" s="93" t="s">
        <v>11</v>
      </c>
      <c r="AD3" s="11">
        <f>COUNT(AD10:AD309)</f>
        <v>0</v>
      </c>
      <c r="AE3" s="91" t="s">
        <v>156</v>
      </c>
      <c r="AF3" s="92" t="s">
        <v>157</v>
      </c>
      <c r="AG3" s="93" t="s">
        <v>11</v>
      </c>
      <c r="AH3" s="11">
        <f>COUNT(AH10:AH309)</f>
        <v>0</v>
      </c>
      <c r="AI3" s="91" t="s">
        <v>156</v>
      </c>
      <c r="AJ3" s="92" t="s">
        <v>157</v>
      </c>
      <c r="AK3" s="93" t="s">
        <v>11</v>
      </c>
      <c r="AL3" s="11">
        <f>COUNT(AL10:AL309)</f>
        <v>0</v>
      </c>
      <c r="AM3" s="91" t="s">
        <v>156</v>
      </c>
      <c r="AN3" s="92" t="s">
        <v>157</v>
      </c>
      <c r="AO3" s="94" t="s">
        <v>11</v>
      </c>
      <c r="AP3" s="95" t="s">
        <v>12</v>
      </c>
      <c r="AQ3" s="96">
        <f>COUNTIF(AQ10:AQ309,"Ｂ")</f>
        <v>0</v>
      </c>
      <c r="AR3" s="97" t="s">
        <v>9</v>
      </c>
    </row>
    <row r="4" spans="1:72" s="89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98">
        <f>AZ63</f>
        <v>122.5</v>
      </c>
      <c r="F4" s="12">
        <f>SUM(F10:F309)</f>
        <v>0</v>
      </c>
      <c r="G4" s="98">
        <f>BD63</f>
        <v>24.1</v>
      </c>
      <c r="H4" s="12"/>
      <c r="I4" s="98"/>
      <c r="J4" s="12">
        <f>SUM(J10:J309)</f>
        <v>0</v>
      </c>
      <c r="K4" s="99" t="s">
        <v>14</v>
      </c>
      <c r="L4" s="100" t="s">
        <v>15</v>
      </c>
      <c r="M4" s="101" t="e">
        <f>IF(J5-K5&gt;0,"↑",IF(J5-K5&lt;0,"↓","±"))</f>
        <v>#VALUE!</v>
      </c>
      <c r="N4" s="12">
        <f>SUM(N10:N309)</f>
        <v>0</v>
      </c>
      <c r="O4" s="99" t="s">
        <v>14</v>
      </c>
      <c r="P4" s="100" t="s">
        <v>15</v>
      </c>
      <c r="Q4" s="101" t="e">
        <f>IF(N5-O5&gt;0,"↑",IF(N5-O5&lt;0,"↓","±"))</f>
        <v>#VALUE!</v>
      </c>
      <c r="R4" s="12">
        <f>SUM(R10:R309)</f>
        <v>0</v>
      </c>
      <c r="S4" s="99" t="s">
        <v>14</v>
      </c>
      <c r="T4" s="100" t="s">
        <v>15</v>
      </c>
      <c r="U4" s="101" t="e">
        <f>IF(R5-S5&gt;0,"↑",IF(R5-S5&lt;0,"↓","±"))</f>
        <v>#VALUE!</v>
      </c>
      <c r="V4" s="12">
        <f>SUM(V10:V309)</f>
        <v>0</v>
      </c>
      <c r="W4" s="99" t="s">
        <v>14</v>
      </c>
      <c r="X4" s="100" t="s">
        <v>15</v>
      </c>
      <c r="Y4" s="101" t="e">
        <f>IF(V5-W5&gt;0,"↑",IF(V5-W5&lt;0,"↓","±"))</f>
        <v>#VALUE!</v>
      </c>
      <c r="Z4" s="12">
        <f>SUM(Z10:Z309)</f>
        <v>0</v>
      </c>
      <c r="AA4" s="99" t="s">
        <v>14</v>
      </c>
      <c r="AB4" s="100" t="s">
        <v>15</v>
      </c>
      <c r="AC4" s="101" t="e">
        <f>IF(Z5-AA5&gt;0,"↑",IF(Z5-AA5&lt;0,"↓","±"))</f>
        <v>#VALUE!</v>
      </c>
      <c r="AD4" s="12">
        <f>SUM(AD10:AD309)</f>
        <v>0</v>
      </c>
      <c r="AE4" s="99" t="s">
        <v>14</v>
      </c>
      <c r="AF4" s="100" t="s">
        <v>15</v>
      </c>
      <c r="AG4" s="101" t="e">
        <f>IF(AD5-AE5&gt;0,"↓",IF(AD5-AE5&lt;0,"↑","±"))</f>
        <v>#VALUE!</v>
      </c>
      <c r="AH4" s="12">
        <f>SUM(AH10:AH309)</f>
        <v>0</v>
      </c>
      <c r="AI4" s="99" t="s">
        <v>14</v>
      </c>
      <c r="AJ4" s="100" t="s">
        <v>15</v>
      </c>
      <c r="AK4" s="101" t="e">
        <f>IF(AH5-AI5&gt;0,"↑",IF(AH5-AI5&lt;0,"↓","±"))</f>
        <v>#VALUE!</v>
      </c>
      <c r="AL4" s="12">
        <f>SUM(AL10:AL309)</f>
        <v>0</v>
      </c>
      <c r="AM4" s="99" t="s">
        <v>14</v>
      </c>
      <c r="AN4" s="100" t="s">
        <v>15</v>
      </c>
      <c r="AO4" s="102" t="e">
        <f>IF(AL5-AM5&gt;0,"↑",IF(AL5-AM5&lt;0,"↓","±"))</f>
        <v>#VALUE!</v>
      </c>
      <c r="AP4" s="95" t="s">
        <v>16</v>
      </c>
      <c r="AQ4" s="96">
        <f>COUNTIF(AQ10:AQ309,"Ｃ")</f>
        <v>0</v>
      </c>
      <c r="AR4" s="97" t="s">
        <v>9</v>
      </c>
    </row>
    <row r="5" spans="1:72" s="89" customFormat="1" ht="20.100000000000001" customHeight="1">
      <c r="A5" s="293"/>
      <c r="B5" s="286"/>
      <c r="C5" s="10" t="s">
        <v>17</v>
      </c>
      <c r="D5" s="103" t="str">
        <f>IF((D3&gt;0),D4/D3,"")</f>
        <v/>
      </c>
      <c r="E5" s="104" t="s">
        <v>155</v>
      </c>
      <c r="F5" s="15" t="str">
        <f>IF((F3&gt;0),F4/F3,"")</f>
        <v/>
      </c>
      <c r="G5" s="104" t="s">
        <v>155</v>
      </c>
      <c r="H5" s="15"/>
      <c r="I5" s="104"/>
      <c r="J5" s="103" t="str">
        <f>IF((J3&gt;0),J4/J3,"")</f>
        <v/>
      </c>
      <c r="K5" s="172">
        <f>AX36</f>
        <v>9.8506202839237993</v>
      </c>
      <c r="L5" s="105">
        <f>AX16</f>
        <v>9.9499999999999993</v>
      </c>
      <c r="M5" s="106" t="s">
        <v>18</v>
      </c>
      <c r="N5" s="103" t="str">
        <f>IF((N3&gt;0),N4/N3,"")</f>
        <v/>
      </c>
      <c r="O5" s="172">
        <f>BA36</f>
        <v>13.092171230235</v>
      </c>
      <c r="P5" s="105">
        <f>BA16</f>
        <v>13.18</v>
      </c>
      <c r="Q5" s="106" t="s">
        <v>18</v>
      </c>
      <c r="R5" s="103" t="str">
        <f>IF((R3&gt;0),R4/R3,"")</f>
        <v/>
      </c>
      <c r="S5" s="172">
        <f>BD36</f>
        <v>30.482440399897001</v>
      </c>
      <c r="T5" s="105">
        <f>BD16</f>
        <v>30.94</v>
      </c>
      <c r="U5" s="106" t="s">
        <v>18</v>
      </c>
      <c r="V5" s="103" t="str">
        <f>IF((V3&gt;0),V4/V3,"")</f>
        <v/>
      </c>
      <c r="W5" s="172">
        <f>BG36</f>
        <v>29.248462327012</v>
      </c>
      <c r="X5" s="105">
        <f>BG16</f>
        <v>29.57</v>
      </c>
      <c r="Y5" s="106" t="s">
        <v>18</v>
      </c>
      <c r="Z5" s="103" t="str">
        <f>IF((Z3&gt;0),Z4/Z3,"")</f>
        <v/>
      </c>
      <c r="AA5" s="172">
        <f>BJ36</f>
        <v>20.606435006434999</v>
      </c>
      <c r="AB5" s="105">
        <f>BJ16</f>
        <v>21.3</v>
      </c>
      <c r="AC5" s="106" t="s">
        <v>18</v>
      </c>
      <c r="AD5" s="103" t="str">
        <f>IF((AD3&gt;0),AD4/AD3,"")</f>
        <v/>
      </c>
      <c r="AE5" s="172">
        <f>BM36</f>
        <v>11.3235702177598</v>
      </c>
      <c r="AF5" s="105">
        <f>BM16</f>
        <v>11.07</v>
      </c>
      <c r="AG5" s="106" t="s">
        <v>18</v>
      </c>
      <c r="AH5" s="103" t="str">
        <f>IF((AH3&gt;0),AH4/AH3,"")</f>
        <v/>
      </c>
      <c r="AI5" s="174">
        <f>BP36</f>
        <v>112.44662309368</v>
      </c>
      <c r="AJ5" s="105">
        <f>BP16</f>
        <v>117.9</v>
      </c>
      <c r="AK5" s="106" t="s">
        <v>18</v>
      </c>
      <c r="AL5" s="103" t="str">
        <f>IF((AL3&gt;0),AL4/AL3,"")</f>
        <v/>
      </c>
      <c r="AM5" s="172">
        <f>BS36</f>
        <v>7.2264102564102997</v>
      </c>
      <c r="AN5" s="105">
        <f>BS16</f>
        <v>7.37</v>
      </c>
      <c r="AO5" s="107" t="s">
        <v>18</v>
      </c>
      <c r="AP5" s="95" t="s">
        <v>19</v>
      </c>
      <c r="AQ5" s="96">
        <f>COUNTIF(AQ10:AQ309,"Ｄ")</f>
        <v>0</v>
      </c>
      <c r="AR5" s="97" t="s">
        <v>9</v>
      </c>
    </row>
    <row r="6" spans="1:72" s="89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08">
        <f>BA63</f>
        <v>121.6</v>
      </c>
      <c r="F6" s="14" t="str">
        <f>IF((F3&gt;0),STDEV(F10:F309),"")</f>
        <v/>
      </c>
      <c r="G6" s="108">
        <f>BE63</f>
        <v>23.6</v>
      </c>
      <c r="H6" s="14"/>
      <c r="I6" s="108"/>
      <c r="J6" s="14" t="str">
        <f>IF((J3&gt;0),STDEV(J10:J309),"")</f>
        <v/>
      </c>
      <c r="K6" s="173">
        <f>AY36</f>
        <v>2.3002865141157001</v>
      </c>
      <c r="L6" s="109">
        <f>AY16</f>
        <v>2.35</v>
      </c>
      <c r="M6" s="110" t="e">
        <f>IF(J5-L5&gt;0,"↑",IF(J5-L5&lt;0,"↓","±"))</f>
        <v>#VALUE!</v>
      </c>
      <c r="N6" s="14" t="str">
        <f>IF((N3&gt;0),STDEV(N10:N309),"")</f>
        <v/>
      </c>
      <c r="O6" s="173">
        <f>BB36</f>
        <v>5.2177441339878996</v>
      </c>
      <c r="P6" s="109">
        <f>BB16</f>
        <v>5.23</v>
      </c>
      <c r="Q6" s="110" t="e">
        <f>IF(N5-P5&gt;0,"↑",IF(N5-P5&lt;0,"↓","±"))</f>
        <v>#VALUE!</v>
      </c>
      <c r="R6" s="14" t="str">
        <f>IF((R3&gt;0),STDEV(R10:R309),"")</f>
        <v/>
      </c>
      <c r="S6" s="173">
        <f>BE36</f>
        <v>7.3687124124194998</v>
      </c>
      <c r="T6" s="109">
        <f>BE16</f>
        <v>7.21</v>
      </c>
      <c r="U6" s="110" t="e">
        <f>IF(R5-T5&gt;0,"↑",IF(R5-T5&lt;0,"↓","±"))</f>
        <v>#VALUE!</v>
      </c>
      <c r="V6" s="14" t="str">
        <f>IF((V3&gt;0),STDEV(V10:V309),"")</f>
        <v/>
      </c>
      <c r="W6" s="173">
        <f>BH36</f>
        <v>5.7244294785634002</v>
      </c>
      <c r="X6" s="109">
        <f>BH16</f>
        <v>5.77</v>
      </c>
      <c r="Y6" s="110" t="e">
        <f>IF(V5-X5&gt;0,"↑",IF(V5-X5&lt;0,"↓","±"))</f>
        <v>#VALUE!</v>
      </c>
      <c r="Z6" s="14" t="str">
        <f>IF((Z3&gt;0),STDEV(Z10:Z309),"")</f>
        <v/>
      </c>
      <c r="AA6" s="173">
        <f>BK36</f>
        <v>9.2891819780484006</v>
      </c>
      <c r="AB6" s="109">
        <f>BK16</f>
        <v>9.0399999999999991</v>
      </c>
      <c r="AC6" s="110" t="e">
        <f>IF(Z5-AB5&gt;0,"↑",IF(Z5-AB5&lt;0,"↓","±"))</f>
        <v>#VALUE!</v>
      </c>
      <c r="AD6" s="14" t="str">
        <f>IF((AD3&gt;0),STDEV(AD10:AD309),"")</f>
        <v/>
      </c>
      <c r="AE6" s="173">
        <f>BN36</f>
        <v>1.2888964967652601</v>
      </c>
      <c r="AF6" s="109">
        <f>BN16</f>
        <v>0.89</v>
      </c>
      <c r="AG6" s="110" t="e">
        <f>IF(AD5-AF5&gt;0,"↓",IF(AD5-AF5&lt;0,"↑","±"))</f>
        <v>#VALUE!</v>
      </c>
      <c r="AH6" s="14" t="str">
        <f>IF((AH3&gt;0),STDEV(AH10:AH309),"")</f>
        <v/>
      </c>
      <c r="AI6" s="173">
        <f>BQ36</f>
        <v>17.545438568914999</v>
      </c>
      <c r="AJ6" s="109">
        <f>BQ16</f>
        <v>16.559999999999999</v>
      </c>
      <c r="AK6" s="110" t="e">
        <f>IF(AH5-AJ5&gt;0,"↑",IF(AH5-AJ5&lt;0,"↓","±"))</f>
        <v>#VALUE!</v>
      </c>
      <c r="AL6" s="14" t="str">
        <f>IF((AL3&gt;0),STDEV(AL10:AL309),"")</f>
        <v/>
      </c>
      <c r="AM6" s="173">
        <f>BT36</f>
        <v>2.5014461642882</v>
      </c>
      <c r="AN6" s="109">
        <f>BT16</f>
        <v>2.4</v>
      </c>
      <c r="AO6" s="111" t="e">
        <f>IF(AL5-AN5&gt;0,"↑",IF(AL5-AN5&lt;0,"↓","±"))</f>
        <v>#VALUE!</v>
      </c>
      <c r="AP6" s="112" t="s">
        <v>21</v>
      </c>
      <c r="AQ6" s="113">
        <f>COUNTIF(AQ10:AQ309,"Ｅ")</f>
        <v>0</v>
      </c>
      <c r="AR6" s="114" t="s">
        <v>9</v>
      </c>
    </row>
    <row r="7" spans="1:72" s="89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89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89" customFormat="1" ht="15.75" customHeight="1" thickTop="1" thickBot="1">
      <c r="A9" s="115" t="s">
        <v>31</v>
      </c>
      <c r="B9" s="116" t="s">
        <v>32</v>
      </c>
      <c r="C9" s="116" t="s">
        <v>33</v>
      </c>
      <c r="D9" s="117">
        <v>135</v>
      </c>
      <c r="E9" s="118">
        <v>50.3</v>
      </c>
      <c r="F9" s="117">
        <v>30</v>
      </c>
      <c r="G9" s="118">
        <v>52.4</v>
      </c>
      <c r="H9" s="117"/>
      <c r="I9" s="118"/>
      <c r="J9" s="117">
        <v>30</v>
      </c>
      <c r="K9" s="118">
        <v>48.7</v>
      </c>
      <c r="L9" s="117">
        <v>5</v>
      </c>
      <c r="M9" s="117">
        <v>4</v>
      </c>
      <c r="N9" s="117">
        <v>25</v>
      </c>
      <c r="O9" s="118">
        <v>40</v>
      </c>
      <c r="P9" s="117">
        <v>8</v>
      </c>
      <c r="Q9" s="117">
        <v>6</v>
      </c>
      <c r="R9" s="117">
        <v>50</v>
      </c>
      <c r="S9" s="118">
        <v>69.400000000000006</v>
      </c>
      <c r="T9" s="117">
        <v>3</v>
      </c>
      <c r="U9" s="117">
        <v>7</v>
      </c>
      <c r="V9" s="117">
        <v>45</v>
      </c>
      <c r="W9" s="118">
        <v>57.4</v>
      </c>
      <c r="X9" s="117">
        <v>3</v>
      </c>
      <c r="Y9" s="117">
        <v>5</v>
      </c>
      <c r="Z9" s="117">
        <v>15</v>
      </c>
      <c r="AA9" s="118">
        <v>40</v>
      </c>
      <c r="AB9" s="117">
        <v>5</v>
      </c>
      <c r="AC9" s="117">
        <v>4</v>
      </c>
      <c r="AD9" s="117">
        <v>7.8</v>
      </c>
      <c r="AE9" s="118">
        <v>48.6</v>
      </c>
      <c r="AF9" s="117">
        <v>9</v>
      </c>
      <c r="AG9" s="117">
        <v>5</v>
      </c>
      <c r="AH9" s="117">
        <v>256</v>
      </c>
      <c r="AI9" s="118">
        <v>50.6</v>
      </c>
      <c r="AJ9" s="117">
        <v>6</v>
      </c>
      <c r="AK9" s="117">
        <v>9</v>
      </c>
      <c r="AL9" s="117">
        <v>30</v>
      </c>
      <c r="AM9" s="118">
        <v>63.1</v>
      </c>
      <c r="AN9" s="117">
        <v>1</v>
      </c>
      <c r="AO9" s="117">
        <v>7</v>
      </c>
      <c r="AP9" s="117">
        <f>SUM(M9,Q9,U9,Y9,,AC9,AG9,AK9,AO9)</f>
        <v>47</v>
      </c>
      <c r="AQ9" s="268" t="s">
        <v>92</v>
      </c>
      <c r="AR9" s="269"/>
      <c r="AV9" s="234" t="s">
        <v>158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2"/>
      <c r="B10" s="169"/>
      <c r="C10" s="3"/>
      <c r="D10" s="4"/>
      <c r="E10" s="5" t="str">
        <f t="shared" ref="E10:E15" si="0">IF((D10&lt;&gt;0),((D10-$D$5)*10/STDEVP($D$10:$D$309)+50),"")</f>
        <v/>
      </c>
      <c r="F10" s="4"/>
      <c r="G10" s="5" t="str">
        <f t="shared" ref="G10:G15" si="1">IF((F10&lt;&gt;0),((F10-$F$5)*10/STDEVP($F$10:$F$309)+50),"")</f>
        <v/>
      </c>
      <c r="H10" s="4"/>
      <c r="I10" s="5" t="str">
        <f t="shared" ref="I10:I15" si="2">IF((H10&lt;&gt;0),((H10-$H$5)*10/STDEVP($H$10:$H$309)+50),"")</f>
        <v/>
      </c>
      <c r="J10" s="4"/>
      <c r="K10" s="5" t="str">
        <f t="shared" ref="K10:K15" si="3">IF((J10&lt;&gt;0),((J10-$J$5)*10/STDEVP($J$10:$J$309)+50),"")</f>
        <v/>
      </c>
      <c r="L10" s="6" t="str">
        <f t="shared" ref="L10:L15" si="4">IF((J10&lt;&gt;0),RANK(J10,$J$10:$J$309),"")</f>
        <v/>
      </c>
      <c r="M10" s="6" t="str">
        <f t="shared" ref="M10:M15" si="5">IF((J10&lt;&gt;0),VLOOKUP(J10,$L$311:$M$320,2),"")</f>
        <v/>
      </c>
      <c r="N10" s="4"/>
      <c r="O10" s="5" t="str">
        <f t="shared" ref="O10:O15" si="6">IF((N10&lt;&gt;0),((N10-$N$5)*10/STDEVP($N$10:$N$309)+50),"")</f>
        <v/>
      </c>
      <c r="P10" s="6" t="str">
        <f t="shared" ref="P10:P15" si="7">IF((N10&lt;&gt;0),RANK(N10,$N$10:$N$309),"")</f>
        <v/>
      </c>
      <c r="Q10" s="6" t="str">
        <f t="shared" ref="Q10:Q15" si="8">IF((N10&lt;&gt;0),VLOOKUP(N10,$P$311:$Q$320,2),"")</f>
        <v/>
      </c>
      <c r="R10" s="4"/>
      <c r="S10" s="5" t="str">
        <f t="shared" ref="S10:S15" si="9">IF((R10&lt;&gt;0),((R10-$R$5)*10/STDEVP($R$10:$R$309)+50),"")</f>
        <v/>
      </c>
      <c r="T10" s="6" t="str">
        <f t="shared" ref="T10:T15" si="10">IF((R10&lt;&gt;0),RANK(R10,$R$10:$R$309),"")</f>
        <v/>
      </c>
      <c r="U10" s="6" t="str">
        <f t="shared" ref="U10:U15" si="11">IF((R10&lt;&gt;0),VLOOKUP(R10,$T$311:$U$320,2),"")</f>
        <v/>
      </c>
      <c r="V10" s="4"/>
      <c r="W10" s="5" t="str">
        <f t="shared" ref="W10:W15" si="12">IF((V10&lt;&gt;0),((V10-$V$5)*10/STDEVP($V$10:$V$309)+50),"")</f>
        <v/>
      </c>
      <c r="X10" s="6" t="str">
        <f t="shared" ref="X10:X15" si="13">IF((V10&lt;&gt;0),RANK(V10,$V$10:$V$309),"")</f>
        <v/>
      </c>
      <c r="Y10" s="6" t="str">
        <f t="shared" ref="Y10:Y15" si="14">IF((V10&lt;&gt;0),VLOOKUP(V10,$X$311:$Y$320,2),"")</f>
        <v/>
      </c>
      <c r="Z10" s="4"/>
      <c r="AA10" s="5" t="str">
        <f t="shared" ref="AA10:AA15" si="15">IF((Z10&lt;&gt;0),((Z10-$Z$5)*10/STDEVP($Z$10:$Z$309)+50),"")</f>
        <v/>
      </c>
      <c r="AB10" s="6" t="str">
        <f t="shared" ref="AB10:AB15" si="16">IF((Z10&lt;&gt;0),RANK(Z10,$Z$10:$Z$309),"")</f>
        <v/>
      </c>
      <c r="AC10" s="6" t="str">
        <f t="shared" ref="AC10:AC15" si="17">IF((Z10&lt;&gt;0),VLOOKUP(Z10,$AB$311:$AC$320,2),"")</f>
        <v/>
      </c>
      <c r="AD10" s="4"/>
      <c r="AE10" s="5" t="str">
        <f t="shared" ref="AE10:AE15" si="18">IF((AD10&lt;&gt;0),((AD10-$AD$5)*(-1)*10/STDEVP($AD$10:$AD$309)+50),"")</f>
        <v/>
      </c>
      <c r="AF10" s="6" t="str">
        <f t="shared" ref="AF10:AF15" si="19">IF((AD10&lt;&gt;0),RANK(AE10,$AE$10:$AE$309),"")</f>
        <v/>
      </c>
      <c r="AG10" s="6" t="str">
        <f t="shared" ref="AG10:AG15" si="20">IF((AD10&lt;&gt;0),VLOOKUP(AD10,$AF$311:$AG$320,2),"")</f>
        <v/>
      </c>
      <c r="AH10" s="4"/>
      <c r="AI10" s="5" t="str">
        <f t="shared" ref="AI10:AI15" si="21">IF((AH10&lt;&gt;0),((AH10-$AH$5)*10/STDEVP($AH$10:$AH$309)+50),"")</f>
        <v/>
      </c>
      <c r="AJ10" s="6" t="str">
        <f t="shared" ref="AJ10:AJ15" si="22">IF((AH10&lt;&gt;0),RANK(AH10,$AH$10:$AH$309),"")</f>
        <v/>
      </c>
      <c r="AK10" s="6" t="str">
        <f t="shared" ref="AK10:AK15" si="23">IF((AH10&lt;&gt;0),VLOOKUP(AH10,$AJ$311:$AK$320,2),"")</f>
        <v/>
      </c>
      <c r="AL10" s="4"/>
      <c r="AM10" s="5" t="str">
        <f t="shared" ref="AM10:AM15" si="24">IF((AL10&lt;&gt;0),((AL10-$AL$5)*10/STDEVP($AL$10:$AL$309)+50),"")</f>
        <v/>
      </c>
      <c r="AN10" s="6" t="str">
        <f t="shared" ref="AN10:AN15" si="25">IF((AL10&lt;&gt;0),RANK(AL10,$AL$10:$AL$309),"")</f>
        <v/>
      </c>
      <c r="AO10" s="6" t="str">
        <f t="shared" ref="AO10:AO15" si="26">IF((AL10&lt;&gt;0),VLOOKUP(AL10,$AN$311:$AO$320,2),"")</f>
        <v/>
      </c>
      <c r="AP10" s="7">
        <f t="shared" ref="AP10:AP15" si="27">SUM(M10,Q10,U10,Y10,,AC10,AG10,AK10,AO10)</f>
        <v>0</v>
      </c>
      <c r="AQ10" s="170" t="str">
        <f t="shared" ref="AQ10:AQ15" si="28">IF(AND(J10&lt;&gt;0,N10&lt;&gt;0,R10&lt;&gt;0,V10&lt;&gt;0,Z10&lt;&gt;0,AD10&lt;&gt;0,AH10&lt;&gt;0,AL10&lt;&gt;0),VLOOKUP(AP10,$AP$311:$AQ$315,2),"")</f>
        <v/>
      </c>
      <c r="AR10" s="170"/>
      <c r="AV10" t="s">
        <v>150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67" t="str">
        <f t="shared" si="28"/>
        <v/>
      </c>
      <c r="AR11" s="167"/>
      <c r="AV11" s="266" t="s">
        <v>34</v>
      </c>
      <c r="AW11" s="259" t="s">
        <v>46</v>
      </c>
      <c r="AX11" s="260"/>
      <c r="AY11" s="261"/>
      <c r="AZ11" s="259" t="s">
        <v>47</v>
      </c>
      <c r="BA11" s="260"/>
      <c r="BB11" s="261"/>
      <c r="BC11" s="259" t="s">
        <v>48</v>
      </c>
      <c r="BD11" s="260"/>
      <c r="BE11" s="262"/>
      <c r="BF11" s="259" t="s">
        <v>49</v>
      </c>
      <c r="BG11" s="260"/>
      <c r="BH11" s="261"/>
      <c r="BI11" s="256" t="s">
        <v>50</v>
      </c>
      <c r="BJ11" s="257"/>
      <c r="BK11" s="258"/>
      <c r="BL11" s="259" t="s">
        <v>51</v>
      </c>
      <c r="BM11" s="260"/>
      <c r="BN11" s="261"/>
      <c r="BO11" s="259" t="s">
        <v>52</v>
      </c>
      <c r="BP11" s="260"/>
      <c r="BQ11" s="262"/>
      <c r="BR11" s="259" t="s">
        <v>53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67" t="str">
        <f t="shared" si="28"/>
        <v/>
      </c>
      <c r="AR12" s="167"/>
      <c r="AV12" s="267"/>
      <c r="AW12" s="122" t="s">
        <v>10</v>
      </c>
      <c r="AX12" s="120" t="s">
        <v>54</v>
      </c>
      <c r="AY12" s="123" t="s">
        <v>20</v>
      </c>
      <c r="AZ12" s="122" t="s">
        <v>10</v>
      </c>
      <c r="BA12" s="120" t="s">
        <v>54</v>
      </c>
      <c r="BB12" s="123" t="s">
        <v>20</v>
      </c>
      <c r="BC12" s="122" t="s">
        <v>10</v>
      </c>
      <c r="BD12" s="120" t="s">
        <v>54</v>
      </c>
      <c r="BE12" s="121" t="s">
        <v>20</v>
      </c>
      <c r="BF12" s="122" t="s">
        <v>10</v>
      </c>
      <c r="BG12" s="120" t="s">
        <v>54</v>
      </c>
      <c r="BH12" s="123" t="s">
        <v>20</v>
      </c>
      <c r="BI12" s="122" t="s">
        <v>10</v>
      </c>
      <c r="BJ12" s="120" t="s">
        <v>54</v>
      </c>
      <c r="BK12" s="121" t="s">
        <v>20</v>
      </c>
      <c r="BL12" s="122" t="s">
        <v>10</v>
      </c>
      <c r="BM12" s="120" t="s">
        <v>54</v>
      </c>
      <c r="BN12" s="123" t="s">
        <v>20</v>
      </c>
      <c r="BO12" s="122" t="s">
        <v>10</v>
      </c>
      <c r="BP12" s="120" t="s">
        <v>54</v>
      </c>
      <c r="BQ12" s="121" t="s">
        <v>20</v>
      </c>
      <c r="BR12" s="122" t="s">
        <v>10</v>
      </c>
      <c r="BS12" s="120" t="s">
        <v>54</v>
      </c>
      <c r="BT12" s="123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67" t="str">
        <f t="shared" si="28"/>
        <v/>
      </c>
      <c r="AR13" s="167"/>
      <c r="AV13" s="235" t="s">
        <v>97</v>
      </c>
      <c r="AW13" s="236">
        <v>1126</v>
      </c>
      <c r="AX13" s="237">
        <v>8.92</v>
      </c>
      <c r="AY13" s="238">
        <v>2.1</v>
      </c>
      <c r="AZ13" s="239">
        <v>1123</v>
      </c>
      <c r="BA13" s="237">
        <v>11.62</v>
      </c>
      <c r="BB13" s="238">
        <v>5.25</v>
      </c>
      <c r="BC13" s="236">
        <v>1099</v>
      </c>
      <c r="BD13" s="237">
        <v>26.42</v>
      </c>
      <c r="BE13" s="238">
        <v>7.47</v>
      </c>
      <c r="BF13" s="236">
        <v>1091</v>
      </c>
      <c r="BG13" s="237">
        <v>27.23</v>
      </c>
      <c r="BH13" s="238">
        <v>5.12</v>
      </c>
      <c r="BI13" s="239">
        <v>1096</v>
      </c>
      <c r="BJ13" s="237">
        <v>17.95</v>
      </c>
      <c r="BK13" s="238">
        <v>9.35</v>
      </c>
      <c r="BL13" s="236">
        <v>1085</v>
      </c>
      <c r="BM13" s="237">
        <v>11.59</v>
      </c>
      <c r="BN13" s="238">
        <v>1.04</v>
      </c>
      <c r="BO13" s="236">
        <v>1100</v>
      </c>
      <c r="BP13" s="237">
        <v>116.02</v>
      </c>
      <c r="BQ13" s="238">
        <v>17.05</v>
      </c>
      <c r="BR13" s="239">
        <v>1096</v>
      </c>
      <c r="BS13" s="237">
        <v>8.34</v>
      </c>
      <c r="BT13" s="238">
        <v>3.3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67" t="str">
        <f t="shared" si="28"/>
        <v/>
      </c>
      <c r="AR14" s="167"/>
      <c r="AV14" s="240" t="s">
        <v>60</v>
      </c>
      <c r="AW14" s="241">
        <v>1120</v>
      </c>
      <c r="AX14" s="242">
        <v>8.42</v>
      </c>
      <c r="AY14" s="243">
        <v>1.96</v>
      </c>
      <c r="AZ14" s="244">
        <v>1125</v>
      </c>
      <c r="BA14" s="242">
        <v>11.07</v>
      </c>
      <c r="BB14" s="243">
        <v>5.1100000000000003</v>
      </c>
      <c r="BC14" s="241">
        <v>1097</v>
      </c>
      <c r="BD14" s="242">
        <v>29.06</v>
      </c>
      <c r="BE14" s="243">
        <v>7.13</v>
      </c>
      <c r="BF14" s="241">
        <v>1084</v>
      </c>
      <c r="BG14" s="242">
        <v>26.35</v>
      </c>
      <c r="BH14" s="243">
        <v>4.9000000000000004</v>
      </c>
      <c r="BI14" s="244">
        <v>1092</v>
      </c>
      <c r="BJ14" s="242">
        <v>15.29</v>
      </c>
      <c r="BK14" s="243">
        <v>6.56</v>
      </c>
      <c r="BL14" s="241">
        <v>1083</v>
      </c>
      <c r="BM14" s="242">
        <v>11.95</v>
      </c>
      <c r="BN14" s="243">
        <v>1.02</v>
      </c>
      <c r="BO14" s="241">
        <v>1099</v>
      </c>
      <c r="BP14" s="242">
        <v>108.22</v>
      </c>
      <c r="BQ14" s="243">
        <v>16.39</v>
      </c>
      <c r="BR14" s="244">
        <v>1094</v>
      </c>
      <c r="BS14" s="242">
        <v>5.69</v>
      </c>
      <c r="BT14" s="243">
        <v>1.94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67" t="str">
        <f t="shared" si="28"/>
        <v/>
      </c>
      <c r="AR15" s="167"/>
      <c r="AV15" s="245" t="s">
        <v>55</v>
      </c>
      <c r="AW15" s="236">
        <v>1124</v>
      </c>
      <c r="AX15" s="237">
        <v>10.47</v>
      </c>
      <c r="AY15" s="238">
        <v>2.5099999999999998</v>
      </c>
      <c r="AZ15" s="239">
        <v>1122</v>
      </c>
      <c r="BA15" s="237">
        <v>14.2</v>
      </c>
      <c r="BB15" s="238">
        <v>5.41</v>
      </c>
      <c r="BC15" s="236">
        <v>1097</v>
      </c>
      <c r="BD15" s="237">
        <v>28.41</v>
      </c>
      <c r="BE15" s="238">
        <v>7</v>
      </c>
      <c r="BF15" s="236">
        <v>1099</v>
      </c>
      <c r="BG15" s="237">
        <v>31.06</v>
      </c>
      <c r="BH15" s="238">
        <v>6.43</v>
      </c>
      <c r="BI15" s="239">
        <v>1124</v>
      </c>
      <c r="BJ15" s="237">
        <v>27.26</v>
      </c>
      <c r="BK15" s="238">
        <v>13.76</v>
      </c>
      <c r="BL15" s="236">
        <v>1096</v>
      </c>
      <c r="BM15" s="237">
        <v>10.69</v>
      </c>
      <c r="BN15" s="238">
        <v>0.87</v>
      </c>
      <c r="BO15" s="236">
        <v>1102</v>
      </c>
      <c r="BP15" s="237">
        <v>126.53</v>
      </c>
      <c r="BQ15" s="238">
        <v>18.3</v>
      </c>
      <c r="BR15" s="239">
        <v>1099</v>
      </c>
      <c r="BS15" s="237">
        <v>11.8</v>
      </c>
      <c r="BT15" s="238">
        <v>4.8499999999999996</v>
      </c>
    </row>
    <row r="16" spans="1:72" ht="21.75" thickBot="1">
      <c r="A16" s="38"/>
      <c r="B16" s="60" ph="1"/>
      <c r="C16" s="39"/>
      <c r="D16" s="4"/>
      <c r="E16" s="133" t="str">
        <f t="shared" ref="E16:E73" si="29">IF((D16&lt;&gt;0),((D16-$D$5)*10/STDEVP($D$10:$D$309)+50),"")</f>
        <v/>
      </c>
      <c r="F16" s="4"/>
      <c r="G16" s="133" t="str">
        <f t="shared" ref="G16:G73" si="30">IF((F16&lt;&gt;0),((F16-$F$5)*10/STDEVP($F$10:$F$309)+50),"")</f>
        <v/>
      </c>
      <c r="H16" s="4"/>
      <c r="I16" s="133" t="str">
        <f t="shared" ref="I16:I73" si="31">IF((H16&lt;&gt;0),((H16-$H$5)*10/STDEVP($H$10:$H$309)+50),"")</f>
        <v/>
      </c>
      <c r="J16" s="4"/>
      <c r="K16" s="133" t="str">
        <f t="shared" ref="K16:K73" si="32">IF((J16&lt;&gt;0),((J16-$J$5)*10/STDEVP($J$10:$J$309)+50),"")</f>
        <v/>
      </c>
      <c r="L16" s="134" t="str">
        <f t="shared" ref="L16:L74" si="33">IF((J16&lt;&gt;0),RANK(J16,$J$10:$J$309),"")</f>
        <v/>
      </c>
      <c r="M16" s="134" t="str">
        <f t="shared" ref="M16:M74" si="34">IF((J16&lt;&gt;0),VLOOKUP(J16,$L$311:$M$320,2),"")</f>
        <v/>
      </c>
      <c r="N16" s="4"/>
      <c r="O16" s="133" t="str">
        <f t="shared" ref="O16:O73" si="35">IF((N16&lt;&gt;0),((N16-$N$5)*10/STDEVP($N$10:$N$309)+50),"")</f>
        <v/>
      </c>
      <c r="P16" s="134" t="str">
        <f t="shared" ref="P16:P74" si="36">IF((N16&lt;&gt;0),RANK(N16,$N$10:$N$309),"")</f>
        <v/>
      </c>
      <c r="Q16" s="134" t="str">
        <f t="shared" ref="Q16:Q74" si="37">IF((N16&lt;&gt;0),VLOOKUP(N16,$P$311:$Q$320,2),"")</f>
        <v/>
      </c>
      <c r="R16" s="4"/>
      <c r="S16" s="133" t="str">
        <f t="shared" ref="S16:S73" si="38">IF((R16&lt;&gt;0),((R16-$R$5)*10/STDEVP($R$10:$R$309)+50),"")</f>
        <v/>
      </c>
      <c r="T16" s="134" t="str">
        <f t="shared" ref="T16:T74" si="39">IF((R16&lt;&gt;0),RANK(R16,$R$10:$R$309),"")</f>
        <v/>
      </c>
      <c r="U16" s="134" t="str">
        <f t="shared" ref="U16:U74" si="40">IF((R16&lt;&gt;0),VLOOKUP(R16,$T$311:$U$320,2),"")</f>
        <v/>
      </c>
      <c r="V16" s="4"/>
      <c r="W16" s="133" t="str">
        <f t="shared" ref="W16:W73" si="41">IF((V16&lt;&gt;0),((V16-$V$5)*10/STDEVP($V$10:$V$309)+50),"")</f>
        <v/>
      </c>
      <c r="X16" s="134" t="str">
        <f t="shared" ref="X16:X74" si="42">IF((V16&lt;&gt;0),RANK(V16,$V$10:$V$309),"")</f>
        <v/>
      </c>
      <c r="Y16" s="134" t="str">
        <f t="shared" ref="Y16:Y74" si="43">IF((V16&lt;&gt;0),VLOOKUP(V16,$X$311:$Y$320,2),"")</f>
        <v/>
      </c>
      <c r="Z16" s="4"/>
      <c r="AA16" s="133" t="str">
        <f t="shared" ref="AA16:AA73" si="44">IF((Z16&lt;&gt;0),((Z16-$Z$5)*10/STDEVP($Z$10:$Z$309)+50),"")</f>
        <v/>
      </c>
      <c r="AB16" s="134" t="str">
        <f t="shared" ref="AB16:AB74" si="45">IF((Z16&lt;&gt;0),RANK(Z16,$Z$10:$Z$309),"")</f>
        <v/>
      </c>
      <c r="AC16" s="134" t="str">
        <f t="shared" ref="AC16:AC74" si="46">IF((Z16&lt;&gt;0),VLOOKUP(Z16,$AB$311:$AC$320,2),"")</f>
        <v/>
      </c>
      <c r="AD16" s="4"/>
      <c r="AE16" s="133" t="str">
        <f t="shared" ref="AE16:AE73" si="47">IF((AD16&lt;&gt;0),((AD16-$AD$5)*(-1)*10/STDEVP($AD$10:$AD$309)+50),"")</f>
        <v/>
      </c>
      <c r="AF16" s="134" t="str">
        <f t="shared" ref="AF16:AF74" si="48">IF((AD16&lt;&gt;0),RANK(AE16,$AE$10:$AE$309),"")</f>
        <v/>
      </c>
      <c r="AG16" s="134" t="str">
        <f t="shared" ref="AG16:AG75" si="49">IF((AD16&lt;&gt;0),VLOOKUP(AD16,$AF$311:$AG$320,2),"")</f>
        <v/>
      </c>
      <c r="AH16" s="4"/>
      <c r="AI16" s="133" t="str">
        <f t="shared" ref="AI16:AI73" si="50">IF((AH16&lt;&gt;0),((AH16-$AH$5)*10/STDEVP($AH$10:$AH$309)+50),"")</f>
        <v/>
      </c>
      <c r="AJ16" s="134" t="str">
        <f t="shared" ref="AJ16:AJ75" si="51">IF((AH16&lt;&gt;0),RANK(AH16,$AH$10:$AH$309),"")</f>
        <v/>
      </c>
      <c r="AK16" s="134" t="str">
        <f t="shared" ref="AK16:AK74" si="52">IF((AH16&lt;&gt;0),VLOOKUP(AH16,$AJ$311:$AK$320,2),"")</f>
        <v/>
      </c>
      <c r="AL16" s="4"/>
      <c r="AM16" s="133" t="str">
        <f t="shared" ref="AM16:AM73" si="53">IF((AL16&lt;&gt;0),((AL16-$AL$5)*10/STDEVP($AL$10:$AL$309)+50),"")</f>
        <v/>
      </c>
      <c r="AN16" s="134" t="str">
        <f t="shared" ref="AN16:AN74" si="54">IF((AL16&lt;&gt;0),RANK(AL16,$AL$10:$AL$309),"")</f>
        <v/>
      </c>
      <c r="AO16" s="134" t="str">
        <f t="shared" ref="AO16:AO74" si="55">IF((AL16&lt;&gt;0),VLOOKUP(AL16,$AN$311:$AO$320,2),"")</f>
        <v/>
      </c>
      <c r="AP16" s="135">
        <f t="shared" ref="AP16:AP74" si="56">SUM(M16,Q16,U16,Y16,,AC16,AG16,AK16,AO16)</f>
        <v>0</v>
      </c>
      <c r="AQ16" s="137" t="str">
        <f t="shared" ref="AQ16:AQ74" si="57">IF(AND(J16&lt;&gt;0,N16&lt;&gt;0,R16&lt;&gt;0,V16&lt;&gt;0,Z16&lt;&gt;0,AD16&lt;&gt;0,AH16&lt;&gt;0,AL16&lt;&gt;0),VLOOKUP(AP16,$AP$311:$AQ$315,2),"")</f>
        <v/>
      </c>
      <c r="AR16" s="137"/>
      <c r="AV16" s="246" t="s">
        <v>61</v>
      </c>
      <c r="AW16" s="241">
        <v>1125</v>
      </c>
      <c r="AX16" s="242">
        <v>9.9499999999999993</v>
      </c>
      <c r="AY16" s="243">
        <v>2.35</v>
      </c>
      <c r="AZ16" s="244">
        <v>1121</v>
      </c>
      <c r="BA16" s="242">
        <v>13.18</v>
      </c>
      <c r="BB16" s="243">
        <v>5.23</v>
      </c>
      <c r="BC16" s="241">
        <v>1096</v>
      </c>
      <c r="BD16" s="242">
        <v>30.94</v>
      </c>
      <c r="BE16" s="243">
        <v>7.21</v>
      </c>
      <c r="BF16" s="241">
        <v>1086</v>
      </c>
      <c r="BG16" s="242">
        <v>29.57</v>
      </c>
      <c r="BH16" s="243">
        <v>5.77</v>
      </c>
      <c r="BI16" s="244">
        <v>1111</v>
      </c>
      <c r="BJ16" s="242">
        <v>21.3</v>
      </c>
      <c r="BK16" s="243">
        <v>9.0399999999999991</v>
      </c>
      <c r="BL16" s="241">
        <v>1090</v>
      </c>
      <c r="BM16" s="242">
        <v>11.07</v>
      </c>
      <c r="BN16" s="243">
        <v>0.89</v>
      </c>
      <c r="BO16" s="241">
        <v>1099</v>
      </c>
      <c r="BP16" s="242">
        <v>117.9</v>
      </c>
      <c r="BQ16" s="243">
        <v>16.559999999999999</v>
      </c>
      <c r="BR16" s="244">
        <v>1081</v>
      </c>
      <c r="BS16" s="242">
        <v>7.37</v>
      </c>
      <c r="BT16" s="243">
        <v>2.4</v>
      </c>
    </row>
    <row r="17" spans="1:72" ht="21">
      <c r="A17" s="38"/>
      <c r="B17" s="60" ph="1"/>
      <c r="C17" s="39"/>
      <c r="D17" s="4"/>
      <c r="E17" s="133" t="str">
        <f t="shared" si="29"/>
        <v/>
      </c>
      <c r="F17" s="4"/>
      <c r="G17" s="133" t="str">
        <f t="shared" si="30"/>
        <v/>
      </c>
      <c r="H17" s="4"/>
      <c r="I17" s="133" t="str">
        <f t="shared" si="31"/>
        <v/>
      </c>
      <c r="J17" s="4"/>
      <c r="K17" s="133" t="str">
        <f t="shared" si="32"/>
        <v/>
      </c>
      <c r="L17" s="134" t="str">
        <f t="shared" si="33"/>
        <v/>
      </c>
      <c r="M17" s="134" t="str">
        <f t="shared" si="34"/>
        <v/>
      </c>
      <c r="N17" s="4"/>
      <c r="O17" s="133" t="str">
        <f t="shared" si="35"/>
        <v/>
      </c>
      <c r="P17" s="134" t="str">
        <f t="shared" si="36"/>
        <v/>
      </c>
      <c r="Q17" s="134" t="str">
        <f t="shared" si="37"/>
        <v/>
      </c>
      <c r="R17" s="4"/>
      <c r="S17" s="133" t="str">
        <f t="shared" si="38"/>
        <v/>
      </c>
      <c r="T17" s="134" t="str">
        <f t="shared" si="39"/>
        <v/>
      </c>
      <c r="U17" s="134" t="str">
        <f t="shared" si="40"/>
        <v/>
      </c>
      <c r="V17" s="4"/>
      <c r="W17" s="133" t="str">
        <f t="shared" si="41"/>
        <v/>
      </c>
      <c r="X17" s="134" t="str">
        <f t="shared" si="42"/>
        <v/>
      </c>
      <c r="Y17" s="134" t="str">
        <f t="shared" si="43"/>
        <v/>
      </c>
      <c r="Z17" s="4"/>
      <c r="AA17" s="133" t="str">
        <f t="shared" si="44"/>
        <v/>
      </c>
      <c r="AB17" s="134" t="str">
        <f t="shared" si="45"/>
        <v/>
      </c>
      <c r="AC17" s="134" t="str">
        <f t="shared" si="46"/>
        <v/>
      </c>
      <c r="AD17" s="4"/>
      <c r="AE17" s="133" t="str">
        <f t="shared" si="47"/>
        <v/>
      </c>
      <c r="AF17" s="134" t="str">
        <f t="shared" si="48"/>
        <v/>
      </c>
      <c r="AG17" s="134" t="str">
        <f t="shared" si="49"/>
        <v/>
      </c>
      <c r="AH17" s="4"/>
      <c r="AI17" s="133" t="str">
        <f t="shared" si="50"/>
        <v/>
      </c>
      <c r="AJ17" s="134" t="str">
        <f t="shared" si="51"/>
        <v/>
      </c>
      <c r="AK17" s="134" t="str">
        <f t="shared" si="52"/>
        <v/>
      </c>
      <c r="AL17" s="4"/>
      <c r="AM17" s="133" t="str">
        <f t="shared" si="53"/>
        <v/>
      </c>
      <c r="AN17" s="134" t="str">
        <f t="shared" si="54"/>
        <v/>
      </c>
      <c r="AO17" s="134" t="str">
        <f t="shared" si="55"/>
        <v/>
      </c>
      <c r="AP17" s="135">
        <f t="shared" si="56"/>
        <v>0</v>
      </c>
      <c r="AQ17" s="137" t="str">
        <f t="shared" si="57"/>
        <v/>
      </c>
      <c r="AR17" s="137"/>
      <c r="AV17" s="235" t="s">
        <v>56</v>
      </c>
      <c r="AW17" s="247">
        <v>1126</v>
      </c>
      <c r="AX17" s="248">
        <v>12.36</v>
      </c>
      <c r="AY17" s="249">
        <v>2.78</v>
      </c>
      <c r="AZ17" s="247">
        <v>1126</v>
      </c>
      <c r="BA17" s="248">
        <v>16.190000000000001</v>
      </c>
      <c r="BB17" s="249">
        <v>5.86</v>
      </c>
      <c r="BC17" s="247">
        <v>1089</v>
      </c>
      <c r="BD17" s="248">
        <v>30.41</v>
      </c>
      <c r="BE17" s="249">
        <v>7.41</v>
      </c>
      <c r="BF17" s="236">
        <v>1099</v>
      </c>
      <c r="BG17" s="237">
        <v>34.520000000000003</v>
      </c>
      <c r="BH17" s="238">
        <v>7.66</v>
      </c>
      <c r="BI17" s="239">
        <v>1125</v>
      </c>
      <c r="BJ17" s="237">
        <v>34.85</v>
      </c>
      <c r="BK17" s="238">
        <v>17.12</v>
      </c>
      <c r="BL17" s="236">
        <v>1115</v>
      </c>
      <c r="BM17" s="237">
        <v>10.19</v>
      </c>
      <c r="BN17" s="238">
        <v>0.93</v>
      </c>
      <c r="BO17" s="236">
        <v>1099</v>
      </c>
      <c r="BP17" s="237">
        <v>135.44</v>
      </c>
      <c r="BQ17" s="238">
        <v>18.940000000000001</v>
      </c>
      <c r="BR17" s="239">
        <v>1102</v>
      </c>
      <c r="BS17" s="237">
        <v>15.05</v>
      </c>
      <c r="BT17" s="238">
        <v>5.97</v>
      </c>
    </row>
    <row r="18" spans="1:72" ht="21.75" thickBot="1">
      <c r="A18" s="38"/>
      <c r="B18" s="60" ph="1"/>
      <c r="C18" s="39"/>
      <c r="D18" s="8"/>
      <c r="E18" s="133" t="str">
        <f t="shared" si="29"/>
        <v/>
      </c>
      <c r="F18" s="8"/>
      <c r="G18" s="133" t="str">
        <f t="shared" si="30"/>
        <v/>
      </c>
      <c r="H18" s="8"/>
      <c r="I18" s="133" t="str">
        <f t="shared" si="31"/>
        <v/>
      </c>
      <c r="J18" s="9"/>
      <c r="K18" s="133" t="str">
        <f t="shared" si="32"/>
        <v/>
      </c>
      <c r="L18" s="134" t="str">
        <f t="shared" si="33"/>
        <v/>
      </c>
      <c r="M18" s="134" t="str">
        <f t="shared" si="34"/>
        <v/>
      </c>
      <c r="N18" s="9"/>
      <c r="O18" s="133" t="str">
        <f t="shared" si="35"/>
        <v/>
      </c>
      <c r="P18" s="134" t="str">
        <f t="shared" si="36"/>
        <v/>
      </c>
      <c r="Q18" s="134" t="str">
        <f t="shared" si="37"/>
        <v/>
      </c>
      <c r="R18" s="9"/>
      <c r="S18" s="133" t="str">
        <f t="shared" si="38"/>
        <v/>
      </c>
      <c r="T18" s="134" t="str">
        <f t="shared" si="39"/>
        <v/>
      </c>
      <c r="U18" s="134" t="str">
        <f t="shared" si="40"/>
        <v/>
      </c>
      <c r="V18" s="9"/>
      <c r="W18" s="133" t="str">
        <f t="shared" si="41"/>
        <v/>
      </c>
      <c r="X18" s="134" t="str">
        <f t="shared" si="42"/>
        <v/>
      </c>
      <c r="Y18" s="134" t="str">
        <f t="shared" si="43"/>
        <v/>
      </c>
      <c r="Z18" s="9"/>
      <c r="AA18" s="133" t="str">
        <f t="shared" si="44"/>
        <v/>
      </c>
      <c r="AB18" s="134" t="str">
        <f t="shared" si="45"/>
        <v/>
      </c>
      <c r="AC18" s="134" t="str">
        <f t="shared" si="46"/>
        <v/>
      </c>
      <c r="AD18" s="9"/>
      <c r="AE18" s="133" t="str">
        <f t="shared" si="47"/>
        <v/>
      </c>
      <c r="AF18" s="134" t="str">
        <f t="shared" si="48"/>
        <v/>
      </c>
      <c r="AG18" s="134" t="str">
        <f t="shared" si="49"/>
        <v/>
      </c>
      <c r="AH18" s="9"/>
      <c r="AI18" s="133" t="str">
        <f t="shared" si="50"/>
        <v/>
      </c>
      <c r="AJ18" s="134" t="str">
        <f t="shared" si="51"/>
        <v/>
      </c>
      <c r="AK18" s="134" t="str">
        <f t="shared" si="52"/>
        <v/>
      </c>
      <c r="AL18" s="9"/>
      <c r="AM18" s="133" t="str">
        <f t="shared" si="53"/>
        <v/>
      </c>
      <c r="AN18" s="134" t="str">
        <f t="shared" si="54"/>
        <v/>
      </c>
      <c r="AO18" s="134" t="str">
        <f t="shared" si="55"/>
        <v/>
      </c>
      <c r="AP18" s="135">
        <f t="shared" si="56"/>
        <v>0</v>
      </c>
      <c r="AQ18" s="137" t="str">
        <f t="shared" si="57"/>
        <v/>
      </c>
      <c r="AR18" s="137"/>
      <c r="AV18" s="246" t="s">
        <v>62</v>
      </c>
      <c r="AW18" s="250">
        <v>1124</v>
      </c>
      <c r="AX18" s="251">
        <v>11.65</v>
      </c>
      <c r="AY18" s="252">
        <v>2.63</v>
      </c>
      <c r="AZ18" s="250">
        <v>1111</v>
      </c>
      <c r="BA18" s="251">
        <v>16.12</v>
      </c>
      <c r="BB18" s="252">
        <v>5.22</v>
      </c>
      <c r="BC18" s="250">
        <v>1082</v>
      </c>
      <c r="BD18" s="251">
        <v>33.18</v>
      </c>
      <c r="BE18" s="252">
        <v>7.34</v>
      </c>
      <c r="BF18" s="241">
        <v>1095</v>
      </c>
      <c r="BG18" s="242">
        <v>32.92</v>
      </c>
      <c r="BH18" s="243">
        <v>6.96</v>
      </c>
      <c r="BI18" s="244">
        <v>1111</v>
      </c>
      <c r="BJ18" s="242">
        <v>27.59</v>
      </c>
      <c r="BK18" s="243">
        <v>12.47</v>
      </c>
      <c r="BL18" s="241">
        <v>1099</v>
      </c>
      <c r="BM18" s="242">
        <v>10.43</v>
      </c>
      <c r="BN18" s="243">
        <v>0.9</v>
      </c>
      <c r="BO18" s="241">
        <v>1100</v>
      </c>
      <c r="BP18" s="242">
        <v>128.02000000000001</v>
      </c>
      <c r="BQ18" s="243">
        <v>17.489999999999998</v>
      </c>
      <c r="BR18" s="244">
        <v>1072</v>
      </c>
      <c r="BS18" s="242">
        <v>9.4700000000000006</v>
      </c>
      <c r="BT18" s="243">
        <v>3.07</v>
      </c>
    </row>
    <row r="19" spans="1:72" ht="21">
      <c r="A19" s="38"/>
      <c r="B19" s="59" ph="1"/>
      <c r="C19" s="39"/>
      <c r="D19" s="4"/>
      <c r="E19" s="133" t="str">
        <f t="shared" si="29"/>
        <v/>
      </c>
      <c r="F19" s="8"/>
      <c r="G19" s="133" t="str">
        <f t="shared" si="30"/>
        <v/>
      </c>
      <c r="H19" s="4"/>
      <c r="I19" s="133" t="str">
        <f t="shared" si="31"/>
        <v/>
      </c>
      <c r="J19" s="4"/>
      <c r="K19" s="133" t="str">
        <f t="shared" si="32"/>
        <v/>
      </c>
      <c r="L19" s="134" t="str">
        <f t="shared" si="33"/>
        <v/>
      </c>
      <c r="M19" s="134" t="str">
        <f t="shared" si="34"/>
        <v/>
      </c>
      <c r="N19" s="4"/>
      <c r="O19" s="133" t="str">
        <f t="shared" si="35"/>
        <v/>
      </c>
      <c r="P19" s="134" t="str">
        <f t="shared" si="36"/>
        <v/>
      </c>
      <c r="Q19" s="134" t="str">
        <f t="shared" si="37"/>
        <v/>
      </c>
      <c r="R19" s="4"/>
      <c r="S19" s="133" t="str">
        <f t="shared" si="38"/>
        <v/>
      </c>
      <c r="T19" s="134" t="str">
        <f t="shared" si="39"/>
        <v/>
      </c>
      <c r="U19" s="134" t="str">
        <f t="shared" si="40"/>
        <v/>
      </c>
      <c r="V19" s="4"/>
      <c r="W19" s="133" t="str">
        <f t="shared" si="41"/>
        <v/>
      </c>
      <c r="X19" s="134" t="str">
        <f t="shared" si="42"/>
        <v/>
      </c>
      <c r="Y19" s="134" t="str">
        <f t="shared" si="43"/>
        <v/>
      </c>
      <c r="Z19" s="4"/>
      <c r="AA19" s="133" t="str">
        <f t="shared" si="44"/>
        <v/>
      </c>
      <c r="AB19" s="134" t="str">
        <f t="shared" si="45"/>
        <v/>
      </c>
      <c r="AC19" s="134" t="str">
        <f t="shared" si="46"/>
        <v/>
      </c>
      <c r="AD19" s="4"/>
      <c r="AE19" s="133" t="str">
        <f t="shared" si="47"/>
        <v/>
      </c>
      <c r="AF19" s="134" t="str">
        <f t="shared" si="48"/>
        <v/>
      </c>
      <c r="AG19" s="134" t="str">
        <f t="shared" si="49"/>
        <v/>
      </c>
      <c r="AH19" s="4"/>
      <c r="AI19" s="133" t="str">
        <f t="shared" si="50"/>
        <v/>
      </c>
      <c r="AJ19" s="134" t="str">
        <f t="shared" si="51"/>
        <v/>
      </c>
      <c r="AK19" s="134" t="str">
        <f t="shared" si="52"/>
        <v/>
      </c>
      <c r="AL19" s="4"/>
      <c r="AM19" s="133" t="str">
        <f t="shared" si="53"/>
        <v/>
      </c>
      <c r="AN19" s="134" t="str">
        <f t="shared" si="54"/>
        <v/>
      </c>
      <c r="AO19" s="134" t="str">
        <f t="shared" si="55"/>
        <v/>
      </c>
      <c r="AP19" s="135">
        <f t="shared" si="56"/>
        <v>0</v>
      </c>
      <c r="AQ19" s="137" t="str">
        <f t="shared" si="57"/>
        <v/>
      </c>
      <c r="AR19" s="137"/>
      <c r="AV19" s="235" t="s">
        <v>57</v>
      </c>
      <c r="AW19" s="247">
        <v>1122</v>
      </c>
      <c r="AX19" s="248">
        <v>14.3</v>
      </c>
      <c r="AY19" s="249">
        <v>3.17</v>
      </c>
      <c r="AZ19" s="247">
        <v>1112</v>
      </c>
      <c r="BA19" s="248">
        <v>18.170000000000002</v>
      </c>
      <c r="BB19" s="249">
        <v>5.54</v>
      </c>
      <c r="BC19" s="247">
        <v>1085</v>
      </c>
      <c r="BD19" s="248">
        <v>31.87</v>
      </c>
      <c r="BE19" s="249">
        <v>7.93</v>
      </c>
      <c r="BF19" s="236">
        <v>1099</v>
      </c>
      <c r="BG19" s="237">
        <v>39.07</v>
      </c>
      <c r="BH19" s="238">
        <v>7.42</v>
      </c>
      <c r="BI19" s="239">
        <v>1121</v>
      </c>
      <c r="BJ19" s="237">
        <v>43.71</v>
      </c>
      <c r="BK19" s="238">
        <v>19.489999999999998</v>
      </c>
      <c r="BL19" s="236">
        <v>1117</v>
      </c>
      <c r="BM19" s="237">
        <v>9.6999999999999993</v>
      </c>
      <c r="BN19" s="238">
        <v>0.85</v>
      </c>
      <c r="BO19" s="236">
        <v>1096</v>
      </c>
      <c r="BP19" s="237">
        <v>145.59</v>
      </c>
      <c r="BQ19" s="238">
        <v>18.52</v>
      </c>
      <c r="BR19" s="239">
        <v>1097</v>
      </c>
      <c r="BS19" s="237">
        <v>18.95</v>
      </c>
      <c r="BT19" s="238">
        <v>7.21</v>
      </c>
    </row>
    <row r="20" spans="1:72" ht="21.75" thickBot="1">
      <c r="A20" s="38"/>
      <c r="B20" s="60" ph="1"/>
      <c r="C20" s="39"/>
      <c r="D20" s="4"/>
      <c r="E20" s="133" t="str">
        <f t="shared" si="29"/>
        <v/>
      </c>
      <c r="F20" s="4"/>
      <c r="G20" s="133" t="str">
        <f t="shared" si="30"/>
        <v/>
      </c>
      <c r="H20" s="4"/>
      <c r="I20" s="133" t="str">
        <f t="shared" si="31"/>
        <v/>
      </c>
      <c r="J20" s="4"/>
      <c r="K20" s="133" t="str">
        <f t="shared" si="32"/>
        <v/>
      </c>
      <c r="L20" s="134" t="str">
        <f t="shared" si="33"/>
        <v/>
      </c>
      <c r="M20" s="134" t="str">
        <f t="shared" si="34"/>
        <v/>
      </c>
      <c r="N20" s="4"/>
      <c r="O20" s="133" t="str">
        <f t="shared" si="35"/>
        <v/>
      </c>
      <c r="P20" s="134" t="str">
        <f t="shared" si="36"/>
        <v/>
      </c>
      <c r="Q20" s="134" t="str">
        <f t="shared" si="37"/>
        <v/>
      </c>
      <c r="R20" s="4"/>
      <c r="S20" s="133" t="str">
        <f t="shared" si="38"/>
        <v/>
      </c>
      <c r="T20" s="134" t="str">
        <f t="shared" si="39"/>
        <v/>
      </c>
      <c r="U20" s="134" t="str">
        <f t="shared" si="40"/>
        <v/>
      </c>
      <c r="V20" s="4"/>
      <c r="W20" s="133" t="str">
        <f t="shared" si="41"/>
        <v/>
      </c>
      <c r="X20" s="134" t="str">
        <f t="shared" si="42"/>
        <v/>
      </c>
      <c r="Y20" s="134" t="str">
        <f t="shared" si="43"/>
        <v/>
      </c>
      <c r="Z20" s="4"/>
      <c r="AA20" s="133" t="str">
        <f t="shared" si="44"/>
        <v/>
      </c>
      <c r="AB20" s="134" t="str">
        <f t="shared" si="45"/>
        <v/>
      </c>
      <c r="AC20" s="134" t="str">
        <f t="shared" si="46"/>
        <v/>
      </c>
      <c r="AD20" s="4"/>
      <c r="AE20" s="133" t="str">
        <f t="shared" si="47"/>
        <v/>
      </c>
      <c r="AF20" s="134" t="str">
        <f t="shared" si="48"/>
        <v/>
      </c>
      <c r="AG20" s="134" t="str">
        <f t="shared" si="49"/>
        <v/>
      </c>
      <c r="AH20" s="4"/>
      <c r="AI20" s="133" t="str">
        <f t="shared" si="50"/>
        <v/>
      </c>
      <c r="AJ20" s="134" t="str">
        <f t="shared" si="51"/>
        <v/>
      </c>
      <c r="AK20" s="134" t="str">
        <f t="shared" si="52"/>
        <v/>
      </c>
      <c r="AL20" s="4"/>
      <c r="AM20" s="133" t="str">
        <f t="shared" si="53"/>
        <v/>
      </c>
      <c r="AN20" s="134" t="str">
        <f t="shared" si="54"/>
        <v/>
      </c>
      <c r="AO20" s="134" t="str">
        <f t="shared" si="55"/>
        <v/>
      </c>
      <c r="AP20" s="135">
        <f t="shared" si="56"/>
        <v>0</v>
      </c>
      <c r="AQ20" s="137" t="str">
        <f t="shared" si="57"/>
        <v/>
      </c>
      <c r="AR20" s="137"/>
      <c r="AV20" s="246" t="s">
        <v>63</v>
      </c>
      <c r="AW20" s="250">
        <v>1127</v>
      </c>
      <c r="AX20" s="251">
        <v>13.58</v>
      </c>
      <c r="AY20" s="252">
        <v>3.01</v>
      </c>
      <c r="AZ20" s="250">
        <v>1107</v>
      </c>
      <c r="BA20" s="251">
        <v>17.100000000000001</v>
      </c>
      <c r="BB20" s="252">
        <v>5.2</v>
      </c>
      <c r="BC20" s="250">
        <v>1095</v>
      </c>
      <c r="BD20" s="251">
        <v>35.17</v>
      </c>
      <c r="BE20" s="252">
        <v>7.96</v>
      </c>
      <c r="BF20" s="241">
        <v>1095</v>
      </c>
      <c r="BG20" s="242">
        <v>37.08</v>
      </c>
      <c r="BH20" s="243">
        <v>7.06</v>
      </c>
      <c r="BI20" s="244">
        <v>1119</v>
      </c>
      <c r="BJ20" s="242">
        <v>33.630000000000003</v>
      </c>
      <c r="BK20" s="243">
        <v>14.89</v>
      </c>
      <c r="BL20" s="241">
        <v>1117</v>
      </c>
      <c r="BM20" s="242">
        <v>10.039999999999999</v>
      </c>
      <c r="BN20" s="243">
        <v>0.85</v>
      </c>
      <c r="BO20" s="241">
        <v>1087</v>
      </c>
      <c r="BP20" s="242">
        <v>136.04</v>
      </c>
      <c r="BQ20" s="243">
        <v>18.39</v>
      </c>
      <c r="BR20" s="244">
        <v>1085</v>
      </c>
      <c r="BS20" s="242">
        <v>11.57</v>
      </c>
      <c r="BT20" s="243">
        <v>3.82</v>
      </c>
    </row>
    <row r="21" spans="1:72" ht="21">
      <c r="A21" s="38"/>
      <c r="B21" s="59" ph="1"/>
      <c r="C21" s="39"/>
      <c r="D21" s="4"/>
      <c r="E21" s="133" t="str">
        <f t="shared" si="29"/>
        <v/>
      </c>
      <c r="F21" s="4"/>
      <c r="G21" s="133" t="str">
        <f t="shared" si="30"/>
        <v/>
      </c>
      <c r="H21" s="4"/>
      <c r="I21" s="133" t="str">
        <f t="shared" si="31"/>
        <v/>
      </c>
      <c r="J21" s="4"/>
      <c r="K21" s="133" t="str">
        <f t="shared" si="32"/>
        <v/>
      </c>
      <c r="L21" s="134" t="str">
        <f t="shared" si="33"/>
        <v/>
      </c>
      <c r="M21" s="134" t="str">
        <f t="shared" si="34"/>
        <v/>
      </c>
      <c r="N21" s="4"/>
      <c r="O21" s="133" t="str">
        <f t="shared" si="35"/>
        <v/>
      </c>
      <c r="P21" s="134" t="str">
        <f t="shared" si="36"/>
        <v/>
      </c>
      <c r="Q21" s="134" t="str">
        <f t="shared" si="37"/>
        <v/>
      </c>
      <c r="R21" s="4"/>
      <c r="S21" s="133" t="str">
        <f t="shared" si="38"/>
        <v/>
      </c>
      <c r="T21" s="134" t="str">
        <f t="shared" si="39"/>
        <v/>
      </c>
      <c r="U21" s="134" t="str">
        <f t="shared" si="40"/>
        <v/>
      </c>
      <c r="V21" s="4"/>
      <c r="W21" s="133" t="str">
        <f t="shared" si="41"/>
        <v/>
      </c>
      <c r="X21" s="134" t="str">
        <f t="shared" si="42"/>
        <v/>
      </c>
      <c r="Y21" s="134" t="str">
        <f t="shared" si="43"/>
        <v/>
      </c>
      <c r="Z21" s="4"/>
      <c r="AA21" s="133" t="str">
        <f t="shared" si="44"/>
        <v/>
      </c>
      <c r="AB21" s="134" t="str">
        <f t="shared" si="45"/>
        <v/>
      </c>
      <c r="AC21" s="134" t="str">
        <f t="shared" si="46"/>
        <v/>
      </c>
      <c r="AD21" s="4"/>
      <c r="AE21" s="133" t="str">
        <f t="shared" si="47"/>
        <v/>
      </c>
      <c r="AF21" s="134" t="str">
        <f t="shared" si="48"/>
        <v/>
      </c>
      <c r="AG21" s="134" t="str">
        <f t="shared" si="49"/>
        <v/>
      </c>
      <c r="AH21" s="4"/>
      <c r="AI21" s="133" t="str">
        <f t="shared" si="50"/>
        <v/>
      </c>
      <c r="AJ21" s="134" t="str">
        <f t="shared" si="51"/>
        <v/>
      </c>
      <c r="AK21" s="134" t="str">
        <f t="shared" si="52"/>
        <v/>
      </c>
      <c r="AL21" s="4"/>
      <c r="AM21" s="133" t="str">
        <f t="shared" si="53"/>
        <v/>
      </c>
      <c r="AN21" s="134" t="str">
        <f t="shared" si="54"/>
        <v/>
      </c>
      <c r="AO21" s="134" t="str">
        <f t="shared" si="55"/>
        <v/>
      </c>
      <c r="AP21" s="135">
        <f t="shared" si="56"/>
        <v>0</v>
      </c>
      <c r="AQ21" s="137" t="str">
        <f t="shared" si="57"/>
        <v/>
      </c>
      <c r="AR21" s="137"/>
      <c r="AV21" s="235" t="s">
        <v>58</v>
      </c>
      <c r="AW21" s="247">
        <v>1119</v>
      </c>
      <c r="AX21" s="248">
        <v>16.09</v>
      </c>
      <c r="AY21" s="249">
        <v>3.61</v>
      </c>
      <c r="AZ21" s="247">
        <v>1118</v>
      </c>
      <c r="BA21" s="248">
        <v>19.809999999999999</v>
      </c>
      <c r="BB21" s="249">
        <v>5.45</v>
      </c>
      <c r="BC21" s="247">
        <v>1092</v>
      </c>
      <c r="BD21" s="248">
        <v>33.409999999999997</v>
      </c>
      <c r="BE21" s="249">
        <v>8.36</v>
      </c>
      <c r="BF21" s="236">
        <v>1094</v>
      </c>
      <c r="BG21" s="237">
        <v>42.07</v>
      </c>
      <c r="BH21" s="238">
        <v>7.59</v>
      </c>
      <c r="BI21" s="239">
        <v>1121</v>
      </c>
      <c r="BJ21" s="237">
        <v>50.51</v>
      </c>
      <c r="BK21" s="238">
        <v>21.22</v>
      </c>
      <c r="BL21" s="236">
        <v>1112</v>
      </c>
      <c r="BM21" s="237">
        <v>9.3800000000000008</v>
      </c>
      <c r="BN21" s="238">
        <v>0.92</v>
      </c>
      <c r="BO21" s="236">
        <v>1092</v>
      </c>
      <c r="BP21" s="237">
        <v>154.01</v>
      </c>
      <c r="BQ21" s="238">
        <v>20.71</v>
      </c>
      <c r="BR21" s="239">
        <v>1093</v>
      </c>
      <c r="BS21" s="237">
        <v>21.67</v>
      </c>
      <c r="BT21" s="238">
        <v>8.14</v>
      </c>
    </row>
    <row r="22" spans="1:72" ht="21.75" thickBot="1">
      <c r="A22" s="38"/>
      <c r="B22" s="61" ph="1"/>
      <c r="C22" s="39"/>
      <c r="D22" s="4"/>
      <c r="E22" s="133" t="str">
        <f t="shared" si="29"/>
        <v/>
      </c>
      <c r="F22" s="4"/>
      <c r="G22" s="133" t="str">
        <f t="shared" si="30"/>
        <v/>
      </c>
      <c r="H22" s="4"/>
      <c r="I22" s="133" t="str">
        <f t="shared" si="31"/>
        <v/>
      </c>
      <c r="J22" s="4"/>
      <c r="K22" s="133" t="str">
        <f t="shared" si="32"/>
        <v/>
      </c>
      <c r="L22" s="134" t="str">
        <f t="shared" si="33"/>
        <v/>
      </c>
      <c r="M22" s="134" t="str">
        <f t="shared" si="34"/>
        <v/>
      </c>
      <c r="N22" s="4"/>
      <c r="O22" s="133" t="str">
        <f t="shared" si="35"/>
        <v/>
      </c>
      <c r="P22" s="134" t="str">
        <f t="shared" si="36"/>
        <v/>
      </c>
      <c r="Q22" s="134" t="str">
        <f t="shared" si="37"/>
        <v/>
      </c>
      <c r="R22" s="4"/>
      <c r="S22" s="133" t="str">
        <f t="shared" si="38"/>
        <v/>
      </c>
      <c r="T22" s="134" t="str">
        <f t="shared" si="39"/>
        <v/>
      </c>
      <c r="U22" s="134" t="str">
        <f t="shared" si="40"/>
        <v/>
      </c>
      <c r="V22" s="4"/>
      <c r="W22" s="133" t="str">
        <f t="shared" si="41"/>
        <v/>
      </c>
      <c r="X22" s="134" t="str">
        <f t="shared" si="42"/>
        <v/>
      </c>
      <c r="Y22" s="134" t="str">
        <f t="shared" si="43"/>
        <v/>
      </c>
      <c r="Z22" s="4"/>
      <c r="AA22" s="133" t="str">
        <f t="shared" si="44"/>
        <v/>
      </c>
      <c r="AB22" s="134" t="str">
        <f t="shared" si="45"/>
        <v/>
      </c>
      <c r="AC22" s="134" t="str">
        <f t="shared" si="46"/>
        <v/>
      </c>
      <c r="AD22" s="4"/>
      <c r="AE22" s="133" t="str">
        <f t="shared" si="47"/>
        <v/>
      </c>
      <c r="AF22" s="134" t="str">
        <f t="shared" si="48"/>
        <v/>
      </c>
      <c r="AG22" s="134" t="str">
        <f t="shared" si="49"/>
        <v/>
      </c>
      <c r="AH22" s="4"/>
      <c r="AI22" s="133" t="str">
        <f t="shared" si="50"/>
        <v/>
      </c>
      <c r="AJ22" s="134" t="str">
        <f t="shared" si="51"/>
        <v/>
      </c>
      <c r="AK22" s="134" t="str">
        <f t="shared" si="52"/>
        <v/>
      </c>
      <c r="AL22" s="4"/>
      <c r="AM22" s="133" t="str">
        <f t="shared" si="53"/>
        <v/>
      </c>
      <c r="AN22" s="134" t="str">
        <f t="shared" si="54"/>
        <v/>
      </c>
      <c r="AO22" s="134" t="str">
        <f t="shared" si="55"/>
        <v/>
      </c>
      <c r="AP22" s="135">
        <f t="shared" si="56"/>
        <v>0</v>
      </c>
      <c r="AQ22" s="137" t="str">
        <f t="shared" si="57"/>
        <v/>
      </c>
      <c r="AR22" s="137"/>
      <c r="AV22" s="246" t="s">
        <v>64</v>
      </c>
      <c r="AW22" s="250">
        <v>1123</v>
      </c>
      <c r="AX22" s="251">
        <v>15.99</v>
      </c>
      <c r="AY22" s="252">
        <v>3.7</v>
      </c>
      <c r="AZ22" s="250">
        <v>1108</v>
      </c>
      <c r="BA22" s="251">
        <v>18.86</v>
      </c>
      <c r="BB22" s="252">
        <v>5.1100000000000003</v>
      </c>
      <c r="BC22" s="250">
        <v>1100</v>
      </c>
      <c r="BD22" s="251">
        <v>38.340000000000003</v>
      </c>
      <c r="BE22" s="252">
        <v>8.57</v>
      </c>
      <c r="BF22" s="241">
        <v>1103</v>
      </c>
      <c r="BG22" s="242">
        <v>40.380000000000003</v>
      </c>
      <c r="BH22" s="243">
        <v>6.93</v>
      </c>
      <c r="BI22" s="244">
        <v>1124</v>
      </c>
      <c r="BJ22" s="242">
        <v>40.01</v>
      </c>
      <c r="BK22" s="243">
        <v>16.399999999999999</v>
      </c>
      <c r="BL22" s="241">
        <v>1122</v>
      </c>
      <c r="BM22" s="242">
        <v>9.64</v>
      </c>
      <c r="BN22" s="243">
        <v>0.87</v>
      </c>
      <c r="BO22" s="241">
        <v>1100</v>
      </c>
      <c r="BP22" s="242">
        <v>145.38</v>
      </c>
      <c r="BQ22" s="243">
        <v>19.89</v>
      </c>
      <c r="BR22" s="244">
        <v>1088</v>
      </c>
      <c r="BS22" s="242">
        <v>13.56</v>
      </c>
      <c r="BT22" s="243">
        <v>4.6100000000000003</v>
      </c>
    </row>
    <row r="23" spans="1:72" ht="21">
      <c r="A23" s="38"/>
      <c r="B23" s="58" ph="1"/>
      <c r="C23" s="39"/>
      <c r="D23" s="4"/>
      <c r="E23" s="133" t="str">
        <f t="shared" si="29"/>
        <v/>
      </c>
      <c r="F23" s="4"/>
      <c r="G23" s="133" t="str">
        <f t="shared" si="30"/>
        <v/>
      </c>
      <c r="H23" s="4"/>
      <c r="I23" s="133" t="str">
        <f t="shared" si="31"/>
        <v/>
      </c>
      <c r="J23" s="4"/>
      <c r="K23" s="133" t="str">
        <f t="shared" si="32"/>
        <v/>
      </c>
      <c r="L23" s="134" t="str">
        <f t="shared" si="33"/>
        <v/>
      </c>
      <c r="M23" s="134" t="str">
        <f t="shared" si="34"/>
        <v/>
      </c>
      <c r="N23" s="4"/>
      <c r="O23" s="133" t="str">
        <f t="shared" si="35"/>
        <v/>
      </c>
      <c r="P23" s="134" t="str">
        <f t="shared" si="36"/>
        <v/>
      </c>
      <c r="Q23" s="134" t="str">
        <f t="shared" si="37"/>
        <v/>
      </c>
      <c r="R23" s="4"/>
      <c r="S23" s="133" t="str">
        <f t="shared" si="38"/>
        <v/>
      </c>
      <c r="T23" s="134" t="str">
        <f t="shared" si="39"/>
        <v/>
      </c>
      <c r="U23" s="134" t="str">
        <f t="shared" si="40"/>
        <v/>
      </c>
      <c r="V23" s="4"/>
      <c r="W23" s="133" t="str">
        <f t="shared" si="41"/>
        <v/>
      </c>
      <c r="X23" s="134" t="str">
        <f t="shared" si="42"/>
        <v/>
      </c>
      <c r="Y23" s="134" t="str">
        <f t="shared" si="43"/>
        <v/>
      </c>
      <c r="Z23" s="4"/>
      <c r="AA23" s="133" t="str">
        <f t="shared" si="44"/>
        <v/>
      </c>
      <c r="AB23" s="134" t="str">
        <f t="shared" si="45"/>
        <v/>
      </c>
      <c r="AC23" s="134" t="str">
        <f t="shared" si="46"/>
        <v/>
      </c>
      <c r="AD23" s="4"/>
      <c r="AE23" s="133" t="str">
        <f t="shared" si="47"/>
        <v/>
      </c>
      <c r="AF23" s="134" t="str">
        <f t="shared" si="48"/>
        <v/>
      </c>
      <c r="AG23" s="134" t="str">
        <f t="shared" si="49"/>
        <v/>
      </c>
      <c r="AH23" s="4"/>
      <c r="AI23" s="133" t="str">
        <f t="shared" si="50"/>
        <v/>
      </c>
      <c r="AJ23" s="134" t="str">
        <f t="shared" si="51"/>
        <v/>
      </c>
      <c r="AK23" s="134" t="str">
        <f t="shared" si="52"/>
        <v/>
      </c>
      <c r="AL23" s="4"/>
      <c r="AM23" s="133" t="str">
        <f t="shared" si="53"/>
        <v/>
      </c>
      <c r="AN23" s="134" t="str">
        <f t="shared" si="54"/>
        <v/>
      </c>
      <c r="AO23" s="134" t="str">
        <f t="shared" si="55"/>
        <v/>
      </c>
      <c r="AP23" s="135">
        <f t="shared" si="56"/>
        <v>0</v>
      </c>
      <c r="AQ23" s="137" t="str">
        <f t="shared" si="57"/>
        <v/>
      </c>
      <c r="AR23" s="137"/>
      <c r="AV23" s="235" t="s">
        <v>59</v>
      </c>
      <c r="AW23" s="247">
        <v>1126</v>
      </c>
      <c r="AX23" s="248">
        <v>19.309999999999999</v>
      </c>
      <c r="AY23" s="249">
        <v>4.62</v>
      </c>
      <c r="AZ23" s="247">
        <v>1116</v>
      </c>
      <c r="BA23" s="248">
        <v>22.45</v>
      </c>
      <c r="BB23" s="249">
        <v>5.55</v>
      </c>
      <c r="BC23" s="247">
        <v>1096</v>
      </c>
      <c r="BD23" s="248">
        <v>36.479999999999997</v>
      </c>
      <c r="BE23" s="249">
        <v>8.66</v>
      </c>
      <c r="BF23" s="236">
        <v>1095</v>
      </c>
      <c r="BG23" s="237">
        <v>45.91</v>
      </c>
      <c r="BH23" s="238">
        <v>7.25</v>
      </c>
      <c r="BI23" s="239">
        <v>1124</v>
      </c>
      <c r="BJ23" s="237">
        <v>59.96</v>
      </c>
      <c r="BK23" s="238">
        <v>22.23</v>
      </c>
      <c r="BL23" s="236">
        <v>1120</v>
      </c>
      <c r="BM23" s="237">
        <v>8.9</v>
      </c>
      <c r="BN23" s="238">
        <v>0.85</v>
      </c>
      <c r="BO23" s="236">
        <v>1100</v>
      </c>
      <c r="BP23" s="237">
        <v>166.56</v>
      </c>
      <c r="BQ23" s="238">
        <v>22.59</v>
      </c>
      <c r="BR23" s="239">
        <v>1101</v>
      </c>
      <c r="BS23" s="237">
        <v>25.67</v>
      </c>
      <c r="BT23" s="238">
        <v>9.4700000000000006</v>
      </c>
    </row>
    <row r="24" spans="1:72" ht="21.75" thickBot="1">
      <c r="A24" s="38"/>
      <c r="B24" s="60" ph="1"/>
      <c r="C24" s="39"/>
      <c r="D24" s="4"/>
      <c r="E24" s="133" t="str">
        <f t="shared" si="29"/>
        <v/>
      </c>
      <c r="F24" s="4"/>
      <c r="G24" s="133" t="str">
        <f t="shared" si="30"/>
        <v/>
      </c>
      <c r="H24" s="4"/>
      <c r="I24" s="133" t="str">
        <f t="shared" si="31"/>
        <v/>
      </c>
      <c r="J24" s="4"/>
      <c r="K24" s="133" t="str">
        <f t="shared" si="32"/>
        <v/>
      </c>
      <c r="L24" s="134" t="str">
        <f t="shared" si="33"/>
        <v/>
      </c>
      <c r="M24" s="134" t="str">
        <f t="shared" si="34"/>
        <v/>
      </c>
      <c r="N24" s="62"/>
      <c r="O24" s="133" t="str">
        <f t="shared" si="35"/>
        <v/>
      </c>
      <c r="P24" s="134" t="str">
        <f t="shared" si="36"/>
        <v/>
      </c>
      <c r="Q24" s="134" t="str">
        <f t="shared" si="37"/>
        <v/>
      </c>
      <c r="R24" s="62"/>
      <c r="S24" s="133" t="str">
        <f t="shared" si="38"/>
        <v/>
      </c>
      <c r="T24" s="134" t="str">
        <f t="shared" si="39"/>
        <v/>
      </c>
      <c r="U24" s="134" t="str">
        <f t="shared" si="40"/>
        <v/>
      </c>
      <c r="V24" s="62"/>
      <c r="W24" s="133" t="str">
        <f t="shared" si="41"/>
        <v/>
      </c>
      <c r="X24" s="134" t="str">
        <f t="shared" si="42"/>
        <v/>
      </c>
      <c r="Y24" s="134" t="str">
        <f t="shared" si="43"/>
        <v/>
      </c>
      <c r="Z24" s="62"/>
      <c r="AA24" s="133" t="str">
        <f t="shared" si="44"/>
        <v/>
      </c>
      <c r="AB24" s="134" t="str">
        <f t="shared" si="45"/>
        <v/>
      </c>
      <c r="AC24" s="134" t="str">
        <f t="shared" si="46"/>
        <v/>
      </c>
      <c r="AD24" s="62"/>
      <c r="AE24" s="133" t="str">
        <f t="shared" si="47"/>
        <v/>
      </c>
      <c r="AF24" s="134" t="str">
        <f t="shared" si="48"/>
        <v/>
      </c>
      <c r="AG24" s="134" t="str">
        <f t="shared" si="49"/>
        <v/>
      </c>
      <c r="AH24" s="62"/>
      <c r="AI24" s="133" t="str">
        <f t="shared" si="50"/>
        <v/>
      </c>
      <c r="AJ24" s="134" t="str">
        <f t="shared" si="51"/>
        <v/>
      </c>
      <c r="AK24" s="134" t="str">
        <f t="shared" si="52"/>
        <v/>
      </c>
      <c r="AL24" s="62"/>
      <c r="AM24" s="133" t="str">
        <f t="shared" si="53"/>
        <v/>
      </c>
      <c r="AN24" s="134" t="str">
        <f t="shared" si="54"/>
        <v/>
      </c>
      <c r="AO24" s="134" t="str">
        <f t="shared" si="55"/>
        <v/>
      </c>
      <c r="AP24" s="135">
        <f t="shared" si="56"/>
        <v>0</v>
      </c>
      <c r="AQ24" s="137" t="str">
        <f t="shared" si="57"/>
        <v/>
      </c>
      <c r="AR24" s="137"/>
      <c r="AV24" s="246" t="s">
        <v>65</v>
      </c>
      <c r="AW24" s="250">
        <v>1127</v>
      </c>
      <c r="AX24" s="251">
        <v>19.36</v>
      </c>
      <c r="AY24" s="252">
        <v>4.3099999999999996</v>
      </c>
      <c r="AZ24" s="250">
        <v>1121</v>
      </c>
      <c r="BA24" s="251">
        <v>20.149999999999999</v>
      </c>
      <c r="BB24" s="252">
        <v>5.16</v>
      </c>
      <c r="BC24" s="250">
        <v>1096</v>
      </c>
      <c r="BD24" s="251">
        <v>41.21</v>
      </c>
      <c r="BE24" s="252">
        <v>9.0399999999999991</v>
      </c>
      <c r="BF24" s="241">
        <v>1102</v>
      </c>
      <c r="BG24" s="242">
        <v>42.95</v>
      </c>
      <c r="BH24" s="243">
        <v>6.49</v>
      </c>
      <c r="BI24" s="244">
        <v>1117</v>
      </c>
      <c r="BJ24" s="242">
        <v>45.55</v>
      </c>
      <c r="BK24" s="243">
        <v>17.899999999999999</v>
      </c>
      <c r="BL24" s="241">
        <v>1117</v>
      </c>
      <c r="BM24" s="242">
        <v>9.24</v>
      </c>
      <c r="BN24" s="243">
        <v>0.81</v>
      </c>
      <c r="BO24" s="241">
        <v>1099</v>
      </c>
      <c r="BP24" s="242">
        <v>155.61000000000001</v>
      </c>
      <c r="BQ24" s="243">
        <v>21.77</v>
      </c>
      <c r="BR24" s="244">
        <v>1081</v>
      </c>
      <c r="BS24" s="242">
        <v>15.68</v>
      </c>
      <c r="BT24" s="243">
        <v>5.39</v>
      </c>
    </row>
    <row r="25" spans="1:72" ht="21">
      <c r="A25" s="38"/>
      <c r="B25" s="58" ph="1"/>
      <c r="C25" s="39"/>
      <c r="D25" s="4"/>
      <c r="E25" s="133" t="str">
        <f t="shared" si="29"/>
        <v/>
      </c>
      <c r="F25" s="4"/>
      <c r="G25" s="133" t="str">
        <f t="shared" si="30"/>
        <v/>
      </c>
      <c r="H25" s="4"/>
      <c r="I25" s="133" t="str">
        <f t="shared" si="31"/>
        <v/>
      </c>
      <c r="J25" s="4"/>
      <c r="K25" s="133" t="str">
        <f t="shared" si="32"/>
        <v/>
      </c>
      <c r="L25" s="134" t="str">
        <f t="shared" si="33"/>
        <v/>
      </c>
      <c r="M25" s="134" t="str">
        <f t="shared" si="34"/>
        <v/>
      </c>
      <c r="N25" s="62"/>
      <c r="O25" s="133" t="str">
        <f t="shared" si="35"/>
        <v/>
      </c>
      <c r="P25" s="134" t="str">
        <f t="shared" si="36"/>
        <v/>
      </c>
      <c r="Q25" s="134" t="str">
        <f t="shared" si="37"/>
        <v/>
      </c>
      <c r="R25" s="62"/>
      <c r="S25" s="133" t="str">
        <f t="shared" si="38"/>
        <v/>
      </c>
      <c r="T25" s="134" t="str">
        <f t="shared" si="39"/>
        <v/>
      </c>
      <c r="U25" s="134" t="str">
        <f t="shared" si="40"/>
        <v/>
      </c>
      <c r="V25" s="62"/>
      <c r="W25" s="133" t="str">
        <f t="shared" si="41"/>
        <v/>
      </c>
      <c r="X25" s="134" t="str">
        <f t="shared" si="42"/>
        <v/>
      </c>
      <c r="Y25" s="134" t="str">
        <f t="shared" si="43"/>
        <v/>
      </c>
      <c r="Z25" s="62"/>
      <c r="AA25" s="133" t="str">
        <f t="shared" si="44"/>
        <v/>
      </c>
      <c r="AB25" s="134" t="str">
        <f t="shared" si="45"/>
        <v/>
      </c>
      <c r="AC25" s="134" t="str">
        <f t="shared" si="46"/>
        <v/>
      </c>
      <c r="AD25" s="62"/>
      <c r="AE25" s="133" t="str">
        <f t="shared" si="47"/>
        <v/>
      </c>
      <c r="AF25" s="134" t="str">
        <f t="shared" si="48"/>
        <v/>
      </c>
      <c r="AG25" s="134" t="str">
        <f t="shared" si="49"/>
        <v/>
      </c>
      <c r="AH25" s="62"/>
      <c r="AI25" s="133" t="str">
        <f t="shared" si="50"/>
        <v/>
      </c>
      <c r="AJ25" s="134" t="str">
        <f t="shared" si="51"/>
        <v/>
      </c>
      <c r="AK25" s="134" t="str">
        <f t="shared" si="52"/>
        <v/>
      </c>
      <c r="AL25" s="62"/>
      <c r="AM25" s="133" t="str">
        <f t="shared" si="53"/>
        <v/>
      </c>
      <c r="AN25" s="134" t="str">
        <f t="shared" si="54"/>
        <v/>
      </c>
      <c r="AO25" s="134" t="str">
        <f t="shared" si="55"/>
        <v/>
      </c>
      <c r="AP25" s="135">
        <f t="shared" si="56"/>
        <v>0</v>
      </c>
      <c r="AQ25" s="137" t="str">
        <f t="shared" si="57"/>
        <v/>
      </c>
      <c r="AR25" s="137"/>
      <c r="AV25" s="16"/>
      <c r="AW25" s="16"/>
      <c r="AX25" s="16"/>
      <c r="AY25" s="16"/>
      <c r="AZ25" s="43"/>
      <c r="BA25" s="44"/>
      <c r="BB25" s="44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1" ph="1"/>
      <c r="C26" s="39"/>
      <c r="D26" s="4"/>
      <c r="E26" s="133" t="str">
        <f t="shared" si="29"/>
        <v/>
      </c>
      <c r="F26" s="4"/>
      <c r="G26" s="133" t="str">
        <f t="shared" si="30"/>
        <v/>
      </c>
      <c r="H26" s="4"/>
      <c r="I26" s="133" t="str">
        <f t="shared" si="31"/>
        <v/>
      </c>
      <c r="J26" s="4"/>
      <c r="K26" s="133" t="str">
        <f t="shared" si="32"/>
        <v/>
      </c>
      <c r="L26" s="134" t="str">
        <f t="shared" si="33"/>
        <v/>
      </c>
      <c r="M26" s="134" t="str">
        <f t="shared" si="34"/>
        <v/>
      </c>
      <c r="N26" s="62"/>
      <c r="O26" s="133" t="str">
        <f t="shared" si="35"/>
        <v/>
      </c>
      <c r="P26" s="134" t="str">
        <f t="shared" si="36"/>
        <v/>
      </c>
      <c r="Q26" s="134" t="str">
        <f t="shared" si="37"/>
        <v/>
      </c>
      <c r="R26" s="62"/>
      <c r="S26" s="133" t="str">
        <f t="shared" si="38"/>
        <v/>
      </c>
      <c r="T26" s="134" t="str">
        <f t="shared" si="39"/>
        <v/>
      </c>
      <c r="U26" s="134" t="str">
        <f t="shared" si="40"/>
        <v/>
      </c>
      <c r="V26" s="62"/>
      <c r="W26" s="133" t="str">
        <f t="shared" si="41"/>
        <v/>
      </c>
      <c r="X26" s="134" t="str">
        <f t="shared" si="42"/>
        <v/>
      </c>
      <c r="Y26" s="134" t="str">
        <f t="shared" si="43"/>
        <v/>
      </c>
      <c r="Z26" s="62"/>
      <c r="AA26" s="133" t="str">
        <f t="shared" si="44"/>
        <v/>
      </c>
      <c r="AB26" s="134" t="str">
        <f t="shared" si="45"/>
        <v/>
      </c>
      <c r="AC26" s="134" t="str">
        <f t="shared" si="46"/>
        <v/>
      </c>
      <c r="AD26" s="62"/>
      <c r="AE26" s="133" t="str">
        <f t="shared" si="47"/>
        <v/>
      </c>
      <c r="AF26" s="134" t="str">
        <f t="shared" si="48"/>
        <v/>
      </c>
      <c r="AG26" s="134" t="str">
        <f t="shared" si="49"/>
        <v/>
      </c>
      <c r="AH26" s="62"/>
      <c r="AI26" s="133" t="str">
        <f t="shared" si="50"/>
        <v/>
      </c>
      <c r="AJ26" s="134" t="str">
        <f t="shared" si="51"/>
        <v/>
      </c>
      <c r="AK26" s="134" t="str">
        <f t="shared" si="52"/>
        <v/>
      </c>
      <c r="AL26" s="62"/>
      <c r="AM26" s="133" t="str">
        <f t="shared" si="53"/>
        <v/>
      </c>
      <c r="AN26" s="134" t="str">
        <f t="shared" si="54"/>
        <v/>
      </c>
      <c r="AO26" s="134" t="str">
        <f t="shared" si="55"/>
        <v/>
      </c>
      <c r="AP26" s="135">
        <f t="shared" si="56"/>
        <v>0</v>
      </c>
      <c r="AQ26" s="137" t="str">
        <f t="shared" si="57"/>
        <v/>
      </c>
      <c r="AR26" s="137"/>
      <c r="AV26" s="50"/>
      <c r="AW26" s="51"/>
      <c r="AX26" s="52"/>
      <c r="AY26" s="52"/>
      <c r="AZ26" s="51"/>
      <c r="BA26" s="52"/>
      <c r="BB26" s="52"/>
      <c r="BC26" s="51"/>
      <c r="BD26" s="52"/>
      <c r="BE26" s="52"/>
      <c r="BF26" s="51"/>
      <c r="BG26" s="52"/>
      <c r="BH26" s="52"/>
      <c r="BI26" s="51"/>
      <c r="BJ26" s="52"/>
      <c r="BK26" s="52"/>
      <c r="BL26" s="51"/>
      <c r="BM26" s="52"/>
      <c r="BN26" s="52"/>
      <c r="BO26" s="51"/>
      <c r="BP26" s="52"/>
      <c r="BQ26" s="52"/>
      <c r="BR26" s="51"/>
      <c r="BS26" s="52"/>
      <c r="BT26" s="52"/>
    </row>
    <row r="27" spans="1:72" ht="21">
      <c r="A27" s="38"/>
      <c r="B27" s="58" ph="1"/>
      <c r="C27" s="39"/>
      <c r="D27" s="4"/>
      <c r="E27" s="133" t="str">
        <f t="shared" si="29"/>
        <v/>
      </c>
      <c r="F27" s="4"/>
      <c r="G27" s="133" t="str">
        <f t="shared" si="30"/>
        <v/>
      </c>
      <c r="H27" s="4"/>
      <c r="I27" s="133" t="str">
        <f t="shared" si="31"/>
        <v/>
      </c>
      <c r="J27" s="4"/>
      <c r="K27" s="133" t="str">
        <f t="shared" si="32"/>
        <v/>
      </c>
      <c r="L27" s="134" t="str">
        <f t="shared" si="33"/>
        <v/>
      </c>
      <c r="M27" s="134" t="str">
        <f t="shared" si="34"/>
        <v/>
      </c>
      <c r="N27" s="62"/>
      <c r="O27" s="133" t="str">
        <f t="shared" si="35"/>
        <v/>
      </c>
      <c r="P27" s="134" t="str">
        <f t="shared" si="36"/>
        <v/>
      </c>
      <c r="Q27" s="134" t="str">
        <f t="shared" si="37"/>
        <v/>
      </c>
      <c r="R27" s="62"/>
      <c r="S27" s="133" t="str">
        <f t="shared" si="38"/>
        <v/>
      </c>
      <c r="T27" s="134" t="str">
        <f t="shared" si="39"/>
        <v/>
      </c>
      <c r="U27" s="134" t="str">
        <f t="shared" si="40"/>
        <v/>
      </c>
      <c r="V27" s="62"/>
      <c r="W27" s="133" t="str">
        <f t="shared" si="41"/>
        <v/>
      </c>
      <c r="X27" s="134" t="str">
        <f t="shared" si="42"/>
        <v/>
      </c>
      <c r="Y27" s="134" t="str">
        <f t="shared" si="43"/>
        <v/>
      </c>
      <c r="Z27" s="62"/>
      <c r="AA27" s="133" t="str">
        <f t="shared" si="44"/>
        <v/>
      </c>
      <c r="AB27" s="134" t="str">
        <f t="shared" si="45"/>
        <v/>
      </c>
      <c r="AC27" s="134" t="str">
        <f t="shared" si="46"/>
        <v/>
      </c>
      <c r="AD27" s="62"/>
      <c r="AE27" s="133" t="str">
        <f t="shared" si="47"/>
        <v/>
      </c>
      <c r="AF27" s="134" t="str">
        <f t="shared" si="48"/>
        <v/>
      </c>
      <c r="AG27" s="134" t="str">
        <f t="shared" si="49"/>
        <v/>
      </c>
      <c r="AH27" s="62"/>
      <c r="AI27" s="133" t="str">
        <f t="shared" si="50"/>
        <v/>
      </c>
      <c r="AJ27" s="134" t="str">
        <f t="shared" si="51"/>
        <v/>
      </c>
      <c r="AK27" s="134" t="str">
        <f t="shared" si="52"/>
        <v/>
      </c>
      <c r="AL27" s="62"/>
      <c r="AM27" s="133" t="str">
        <f t="shared" si="53"/>
        <v/>
      </c>
      <c r="AN27" s="134" t="str">
        <f t="shared" si="54"/>
        <v/>
      </c>
      <c r="AO27" s="134" t="str">
        <f t="shared" si="55"/>
        <v/>
      </c>
      <c r="AP27" s="135">
        <f t="shared" si="56"/>
        <v>0</v>
      </c>
      <c r="AQ27" s="137" t="str">
        <f t="shared" si="57"/>
        <v/>
      </c>
      <c r="AR27" s="137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59" ph="1"/>
      <c r="C28" s="39"/>
      <c r="D28" s="4"/>
      <c r="E28" s="133" t="str">
        <f t="shared" si="29"/>
        <v/>
      </c>
      <c r="F28" s="4"/>
      <c r="G28" s="133" t="str">
        <f t="shared" si="30"/>
        <v/>
      </c>
      <c r="H28" s="4"/>
      <c r="I28" s="133" t="str">
        <f t="shared" si="31"/>
        <v/>
      </c>
      <c r="J28" s="4"/>
      <c r="K28" s="133" t="str">
        <f t="shared" si="32"/>
        <v/>
      </c>
      <c r="L28" s="134" t="str">
        <f t="shared" si="33"/>
        <v/>
      </c>
      <c r="M28" s="134" t="str">
        <f t="shared" si="34"/>
        <v/>
      </c>
      <c r="N28" s="62"/>
      <c r="O28" s="133" t="str">
        <f t="shared" si="35"/>
        <v/>
      </c>
      <c r="P28" s="134" t="str">
        <f t="shared" si="36"/>
        <v/>
      </c>
      <c r="Q28" s="134" t="str">
        <f t="shared" si="37"/>
        <v/>
      </c>
      <c r="R28" s="62"/>
      <c r="S28" s="133" t="str">
        <f t="shared" si="38"/>
        <v/>
      </c>
      <c r="T28" s="134" t="str">
        <f t="shared" si="39"/>
        <v/>
      </c>
      <c r="U28" s="134" t="str">
        <f t="shared" si="40"/>
        <v/>
      </c>
      <c r="V28" s="62"/>
      <c r="W28" s="133" t="str">
        <f t="shared" si="41"/>
        <v/>
      </c>
      <c r="X28" s="134" t="str">
        <f t="shared" si="42"/>
        <v/>
      </c>
      <c r="Y28" s="134" t="str">
        <f t="shared" si="43"/>
        <v/>
      </c>
      <c r="Z28" s="62"/>
      <c r="AA28" s="133" t="str">
        <f t="shared" si="44"/>
        <v/>
      </c>
      <c r="AB28" s="134" t="str">
        <f t="shared" si="45"/>
        <v/>
      </c>
      <c r="AC28" s="134" t="str">
        <f t="shared" si="46"/>
        <v/>
      </c>
      <c r="AD28" s="62"/>
      <c r="AE28" s="133" t="str">
        <f t="shared" si="47"/>
        <v/>
      </c>
      <c r="AF28" s="134" t="str">
        <f t="shared" si="48"/>
        <v/>
      </c>
      <c r="AG28" s="134" t="str">
        <f t="shared" si="49"/>
        <v/>
      </c>
      <c r="AH28" s="62"/>
      <c r="AI28" s="133" t="str">
        <f t="shared" si="50"/>
        <v/>
      </c>
      <c r="AJ28" s="134" t="str">
        <f t="shared" si="51"/>
        <v/>
      </c>
      <c r="AK28" s="134" t="str">
        <f t="shared" si="52"/>
        <v/>
      </c>
      <c r="AL28" s="62"/>
      <c r="AM28" s="133" t="str">
        <f t="shared" si="53"/>
        <v/>
      </c>
      <c r="AN28" s="134" t="str">
        <f t="shared" si="54"/>
        <v/>
      </c>
      <c r="AO28" s="134" t="str">
        <f t="shared" si="55"/>
        <v/>
      </c>
      <c r="AP28" s="135">
        <f t="shared" si="56"/>
        <v>0</v>
      </c>
      <c r="AQ28" s="137" t="str">
        <f t="shared" si="57"/>
        <v/>
      </c>
      <c r="AR28" s="137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0" ph="1"/>
      <c r="C29" s="39"/>
      <c r="D29" s="4"/>
      <c r="E29" s="133" t="str">
        <f t="shared" si="29"/>
        <v/>
      </c>
      <c r="F29" s="4"/>
      <c r="G29" s="133" t="str">
        <f t="shared" si="30"/>
        <v/>
      </c>
      <c r="H29" s="4"/>
      <c r="I29" s="133" t="str">
        <f t="shared" si="31"/>
        <v/>
      </c>
      <c r="J29" s="4"/>
      <c r="K29" s="133" t="str">
        <f t="shared" si="32"/>
        <v/>
      </c>
      <c r="L29" s="134" t="str">
        <f t="shared" si="33"/>
        <v/>
      </c>
      <c r="M29" s="134" t="str">
        <f t="shared" si="34"/>
        <v/>
      </c>
      <c r="N29" s="62"/>
      <c r="O29" s="133" t="str">
        <f t="shared" si="35"/>
        <v/>
      </c>
      <c r="P29" s="134" t="str">
        <f t="shared" si="36"/>
        <v/>
      </c>
      <c r="Q29" s="134" t="str">
        <f t="shared" si="37"/>
        <v/>
      </c>
      <c r="R29" s="62"/>
      <c r="S29" s="133" t="str">
        <f t="shared" si="38"/>
        <v/>
      </c>
      <c r="T29" s="134" t="str">
        <f t="shared" si="39"/>
        <v/>
      </c>
      <c r="U29" s="134" t="str">
        <f t="shared" si="40"/>
        <v/>
      </c>
      <c r="V29" s="62"/>
      <c r="W29" s="133" t="str">
        <f t="shared" si="41"/>
        <v/>
      </c>
      <c r="X29" s="134" t="str">
        <f t="shared" si="42"/>
        <v/>
      </c>
      <c r="Y29" s="134" t="str">
        <f t="shared" si="43"/>
        <v/>
      </c>
      <c r="Z29" s="62"/>
      <c r="AA29" s="133" t="str">
        <f t="shared" si="44"/>
        <v/>
      </c>
      <c r="AB29" s="134" t="str">
        <f t="shared" si="45"/>
        <v/>
      </c>
      <c r="AC29" s="134" t="str">
        <f t="shared" si="46"/>
        <v/>
      </c>
      <c r="AD29" s="62"/>
      <c r="AE29" s="133" t="str">
        <f t="shared" si="47"/>
        <v/>
      </c>
      <c r="AF29" s="134" t="str">
        <f t="shared" si="48"/>
        <v/>
      </c>
      <c r="AG29" s="134" t="str">
        <f t="shared" si="49"/>
        <v/>
      </c>
      <c r="AH29" s="62"/>
      <c r="AI29" s="133" t="str">
        <f t="shared" si="50"/>
        <v/>
      </c>
      <c r="AJ29" s="134" t="str">
        <f t="shared" si="51"/>
        <v/>
      </c>
      <c r="AK29" s="134" t="str">
        <f t="shared" si="52"/>
        <v/>
      </c>
      <c r="AL29" s="62"/>
      <c r="AM29" s="133" t="str">
        <f t="shared" si="53"/>
        <v/>
      </c>
      <c r="AN29" s="134" t="str">
        <f t="shared" si="54"/>
        <v/>
      </c>
      <c r="AO29" s="134" t="str">
        <f t="shared" si="55"/>
        <v/>
      </c>
      <c r="AP29" s="135">
        <f t="shared" si="56"/>
        <v>0</v>
      </c>
      <c r="AQ29" s="137" t="str">
        <f t="shared" si="57"/>
        <v/>
      </c>
      <c r="AR29" s="137"/>
      <c r="AV29" s="40" t="s">
        <v>151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59" ph="1"/>
      <c r="C30" s="39"/>
      <c r="D30" s="4"/>
      <c r="E30" s="133" t="str">
        <f t="shared" si="29"/>
        <v/>
      </c>
      <c r="F30" s="4"/>
      <c r="G30" s="133" t="str">
        <f t="shared" si="30"/>
        <v/>
      </c>
      <c r="H30" s="4"/>
      <c r="I30" s="133" t="str">
        <f t="shared" si="31"/>
        <v/>
      </c>
      <c r="J30" s="4"/>
      <c r="K30" s="133" t="str">
        <f t="shared" si="32"/>
        <v/>
      </c>
      <c r="L30" s="134" t="str">
        <f t="shared" si="33"/>
        <v/>
      </c>
      <c r="M30" s="134" t="str">
        <f t="shared" si="34"/>
        <v/>
      </c>
      <c r="N30" s="62"/>
      <c r="O30" s="133" t="str">
        <f t="shared" si="35"/>
        <v/>
      </c>
      <c r="P30" s="134" t="str">
        <f t="shared" si="36"/>
        <v/>
      </c>
      <c r="Q30" s="134" t="str">
        <f t="shared" si="37"/>
        <v/>
      </c>
      <c r="R30" s="62"/>
      <c r="S30" s="133" t="str">
        <f t="shared" si="38"/>
        <v/>
      </c>
      <c r="T30" s="134" t="str">
        <f t="shared" si="39"/>
        <v/>
      </c>
      <c r="U30" s="134" t="str">
        <f t="shared" si="40"/>
        <v/>
      </c>
      <c r="V30" s="62"/>
      <c r="W30" s="133" t="str">
        <f t="shared" si="41"/>
        <v/>
      </c>
      <c r="X30" s="134" t="str">
        <f t="shared" si="42"/>
        <v/>
      </c>
      <c r="Y30" s="134" t="str">
        <f t="shared" si="43"/>
        <v/>
      </c>
      <c r="Z30" s="62"/>
      <c r="AA30" s="133" t="str">
        <f t="shared" si="44"/>
        <v/>
      </c>
      <c r="AB30" s="134" t="str">
        <f t="shared" si="45"/>
        <v/>
      </c>
      <c r="AC30" s="134" t="str">
        <f t="shared" si="46"/>
        <v/>
      </c>
      <c r="AD30" s="62"/>
      <c r="AE30" s="133" t="str">
        <f t="shared" si="47"/>
        <v/>
      </c>
      <c r="AF30" s="134" t="str">
        <f t="shared" si="48"/>
        <v/>
      </c>
      <c r="AG30" s="134" t="str">
        <f t="shared" si="49"/>
        <v/>
      </c>
      <c r="AH30" s="62"/>
      <c r="AI30" s="133" t="str">
        <f t="shared" si="50"/>
        <v/>
      </c>
      <c r="AJ30" s="134" t="str">
        <f t="shared" si="51"/>
        <v/>
      </c>
      <c r="AK30" s="134" t="str">
        <f t="shared" si="52"/>
        <v/>
      </c>
      <c r="AL30" s="62"/>
      <c r="AM30" s="133" t="str">
        <f t="shared" si="53"/>
        <v/>
      </c>
      <c r="AN30" s="134" t="str">
        <f t="shared" si="54"/>
        <v/>
      </c>
      <c r="AO30" s="134" t="str">
        <f t="shared" si="55"/>
        <v/>
      </c>
      <c r="AP30" s="135">
        <f t="shared" si="56"/>
        <v>0</v>
      </c>
      <c r="AQ30" s="137" t="str">
        <f t="shared" si="57"/>
        <v/>
      </c>
      <c r="AR30" s="137"/>
      <c r="AV30" s="16" t="s">
        <v>152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58" ph="1"/>
      <c r="C31" s="39"/>
      <c r="D31" s="4"/>
      <c r="E31" s="133" t="str">
        <f t="shared" si="29"/>
        <v/>
      </c>
      <c r="F31" s="4"/>
      <c r="G31" s="133" t="str">
        <f t="shared" si="30"/>
        <v/>
      </c>
      <c r="H31" s="4"/>
      <c r="I31" s="133" t="str">
        <f t="shared" si="31"/>
        <v/>
      </c>
      <c r="J31" s="4"/>
      <c r="K31" s="133" t="str">
        <f t="shared" si="32"/>
        <v/>
      </c>
      <c r="L31" s="134" t="str">
        <f t="shared" si="33"/>
        <v/>
      </c>
      <c r="M31" s="134" t="str">
        <f t="shared" si="34"/>
        <v/>
      </c>
      <c r="N31" s="62"/>
      <c r="O31" s="133" t="str">
        <f t="shared" si="35"/>
        <v/>
      </c>
      <c r="P31" s="134" t="str">
        <f t="shared" si="36"/>
        <v/>
      </c>
      <c r="Q31" s="134" t="str">
        <f t="shared" si="37"/>
        <v/>
      </c>
      <c r="R31" s="62"/>
      <c r="S31" s="133" t="str">
        <f t="shared" si="38"/>
        <v/>
      </c>
      <c r="T31" s="134" t="str">
        <f t="shared" si="39"/>
        <v/>
      </c>
      <c r="U31" s="134" t="str">
        <f t="shared" si="40"/>
        <v/>
      </c>
      <c r="V31" s="62"/>
      <c r="W31" s="133" t="str">
        <f t="shared" si="41"/>
        <v/>
      </c>
      <c r="X31" s="134" t="str">
        <f t="shared" si="42"/>
        <v/>
      </c>
      <c r="Y31" s="134" t="str">
        <f t="shared" si="43"/>
        <v/>
      </c>
      <c r="Z31" s="62"/>
      <c r="AA31" s="133" t="str">
        <f t="shared" si="44"/>
        <v/>
      </c>
      <c r="AB31" s="134" t="str">
        <f t="shared" si="45"/>
        <v/>
      </c>
      <c r="AC31" s="134" t="str">
        <f t="shared" si="46"/>
        <v/>
      </c>
      <c r="AD31" s="62"/>
      <c r="AE31" s="133" t="str">
        <f t="shared" si="47"/>
        <v/>
      </c>
      <c r="AF31" s="134" t="str">
        <f t="shared" si="48"/>
        <v/>
      </c>
      <c r="AG31" s="134" t="str">
        <f t="shared" si="49"/>
        <v/>
      </c>
      <c r="AH31" s="62"/>
      <c r="AI31" s="133" t="str">
        <f t="shared" si="50"/>
        <v/>
      </c>
      <c r="AJ31" s="134" t="str">
        <f t="shared" si="51"/>
        <v/>
      </c>
      <c r="AK31" s="134" t="str">
        <f t="shared" si="52"/>
        <v/>
      </c>
      <c r="AL31" s="62"/>
      <c r="AM31" s="133" t="str">
        <f t="shared" si="53"/>
        <v/>
      </c>
      <c r="AN31" s="134" t="str">
        <f t="shared" si="54"/>
        <v/>
      </c>
      <c r="AO31" s="134" t="str">
        <f t="shared" si="55"/>
        <v/>
      </c>
      <c r="AP31" s="135">
        <f t="shared" si="56"/>
        <v>0</v>
      </c>
      <c r="AQ31" s="137" t="str">
        <f t="shared" si="57"/>
        <v/>
      </c>
      <c r="AR31" s="137"/>
      <c r="AV31" s="263" t="s">
        <v>34</v>
      </c>
      <c r="AW31" s="265" t="s">
        <v>46</v>
      </c>
      <c r="AX31" s="260"/>
      <c r="AY31" s="262"/>
      <c r="AZ31" s="259" t="s">
        <v>47</v>
      </c>
      <c r="BA31" s="260"/>
      <c r="BB31" s="261"/>
      <c r="BC31" s="259" t="s">
        <v>48</v>
      </c>
      <c r="BD31" s="260"/>
      <c r="BE31" s="262"/>
      <c r="BF31" s="259" t="s">
        <v>49</v>
      </c>
      <c r="BG31" s="260"/>
      <c r="BH31" s="261"/>
      <c r="BI31" s="256" t="s">
        <v>50</v>
      </c>
      <c r="BJ31" s="257"/>
      <c r="BK31" s="258"/>
      <c r="BL31" s="259" t="s">
        <v>51</v>
      </c>
      <c r="BM31" s="260"/>
      <c r="BN31" s="261"/>
      <c r="BO31" s="259" t="s">
        <v>52</v>
      </c>
      <c r="BP31" s="260"/>
      <c r="BQ31" s="262"/>
      <c r="BR31" s="259" t="s">
        <v>53</v>
      </c>
      <c r="BS31" s="260"/>
      <c r="BT31" s="261"/>
    </row>
    <row r="32" spans="1:72" ht="21.75" thickBot="1">
      <c r="A32" s="38"/>
      <c r="B32" s="60" ph="1"/>
      <c r="C32" s="39"/>
      <c r="D32" s="4"/>
      <c r="E32" s="133" t="str">
        <f t="shared" si="29"/>
        <v/>
      </c>
      <c r="F32" s="4"/>
      <c r="G32" s="133" t="str">
        <f t="shared" si="30"/>
        <v/>
      </c>
      <c r="H32" s="4"/>
      <c r="I32" s="133" t="str">
        <f t="shared" si="31"/>
        <v/>
      </c>
      <c r="J32" s="4"/>
      <c r="K32" s="133" t="str">
        <f t="shared" si="32"/>
        <v/>
      </c>
      <c r="L32" s="134" t="str">
        <f t="shared" si="33"/>
        <v/>
      </c>
      <c r="M32" s="134" t="str">
        <f t="shared" si="34"/>
        <v/>
      </c>
      <c r="N32" s="62"/>
      <c r="O32" s="133" t="str">
        <f t="shared" si="35"/>
        <v/>
      </c>
      <c r="P32" s="134" t="str">
        <f t="shared" si="36"/>
        <v/>
      </c>
      <c r="Q32" s="134" t="str">
        <f t="shared" si="37"/>
        <v/>
      </c>
      <c r="R32" s="62"/>
      <c r="S32" s="133" t="str">
        <f t="shared" si="38"/>
        <v/>
      </c>
      <c r="T32" s="134" t="str">
        <f t="shared" si="39"/>
        <v/>
      </c>
      <c r="U32" s="134" t="str">
        <f t="shared" si="40"/>
        <v/>
      </c>
      <c r="V32" s="62"/>
      <c r="W32" s="133" t="str">
        <f t="shared" si="41"/>
        <v/>
      </c>
      <c r="X32" s="134" t="str">
        <f t="shared" si="42"/>
        <v/>
      </c>
      <c r="Y32" s="134" t="str">
        <f t="shared" si="43"/>
        <v/>
      </c>
      <c r="Z32" s="62"/>
      <c r="AA32" s="133" t="str">
        <f t="shared" si="44"/>
        <v/>
      </c>
      <c r="AB32" s="134" t="str">
        <f t="shared" si="45"/>
        <v/>
      </c>
      <c r="AC32" s="134" t="str">
        <f t="shared" si="46"/>
        <v/>
      </c>
      <c r="AD32" s="62"/>
      <c r="AE32" s="133" t="str">
        <f t="shared" si="47"/>
        <v/>
      </c>
      <c r="AF32" s="134" t="str">
        <f t="shared" si="48"/>
        <v/>
      </c>
      <c r="AG32" s="134" t="str">
        <f t="shared" si="49"/>
        <v/>
      </c>
      <c r="AH32" s="62"/>
      <c r="AI32" s="133" t="str">
        <f t="shared" si="50"/>
        <v/>
      </c>
      <c r="AJ32" s="134" t="str">
        <f t="shared" si="51"/>
        <v/>
      </c>
      <c r="AK32" s="134" t="str">
        <f t="shared" si="52"/>
        <v/>
      </c>
      <c r="AL32" s="62"/>
      <c r="AM32" s="133" t="str">
        <f t="shared" si="53"/>
        <v/>
      </c>
      <c r="AN32" s="134" t="str">
        <f t="shared" si="54"/>
        <v/>
      </c>
      <c r="AO32" s="134" t="str">
        <f t="shared" si="55"/>
        <v/>
      </c>
      <c r="AP32" s="135">
        <f t="shared" si="56"/>
        <v>0</v>
      </c>
      <c r="AQ32" s="137" t="str">
        <f t="shared" si="57"/>
        <v/>
      </c>
      <c r="AR32" s="137"/>
      <c r="AV32" s="264"/>
      <c r="AW32" s="119" t="s">
        <v>10</v>
      </c>
      <c r="AX32" s="120" t="s">
        <v>54</v>
      </c>
      <c r="AY32" s="121" t="s">
        <v>20</v>
      </c>
      <c r="AZ32" s="122" t="s">
        <v>10</v>
      </c>
      <c r="BA32" s="120" t="s">
        <v>54</v>
      </c>
      <c r="BB32" s="123" t="s">
        <v>20</v>
      </c>
      <c r="BC32" s="122" t="s">
        <v>10</v>
      </c>
      <c r="BD32" s="120" t="s">
        <v>54</v>
      </c>
      <c r="BE32" s="121" t="s">
        <v>20</v>
      </c>
      <c r="BF32" s="122" t="s">
        <v>10</v>
      </c>
      <c r="BG32" s="120" t="s">
        <v>54</v>
      </c>
      <c r="BH32" s="123" t="s">
        <v>20</v>
      </c>
      <c r="BI32" s="122" t="s">
        <v>10</v>
      </c>
      <c r="BJ32" s="120" t="s">
        <v>54</v>
      </c>
      <c r="BK32" s="121" t="s">
        <v>20</v>
      </c>
      <c r="BL32" s="122" t="s">
        <v>10</v>
      </c>
      <c r="BM32" s="120" t="s">
        <v>54</v>
      </c>
      <c r="BN32" s="123" t="s">
        <v>20</v>
      </c>
      <c r="BO32" s="122" t="s">
        <v>10</v>
      </c>
      <c r="BP32" s="120" t="s">
        <v>54</v>
      </c>
      <c r="BQ32" s="121" t="s">
        <v>20</v>
      </c>
      <c r="BR32" s="122" t="s">
        <v>10</v>
      </c>
      <c r="BS32" s="120" t="s">
        <v>54</v>
      </c>
      <c r="BT32" s="123" t="s">
        <v>20</v>
      </c>
    </row>
    <row r="33" spans="1:72" ht="21">
      <c r="A33" s="38"/>
      <c r="B33" s="60" ph="1"/>
      <c r="C33" s="39"/>
      <c r="D33" s="4"/>
      <c r="E33" s="133" t="str">
        <f t="shared" si="29"/>
        <v/>
      </c>
      <c r="F33" s="4"/>
      <c r="G33" s="133" t="str">
        <f t="shared" si="30"/>
        <v/>
      </c>
      <c r="H33" s="4"/>
      <c r="I33" s="133" t="str">
        <f t="shared" si="31"/>
        <v/>
      </c>
      <c r="J33" s="4"/>
      <c r="K33" s="133" t="str">
        <f t="shared" si="32"/>
        <v/>
      </c>
      <c r="L33" s="134" t="str">
        <f t="shared" si="33"/>
        <v/>
      </c>
      <c r="M33" s="134" t="str">
        <f t="shared" si="34"/>
        <v/>
      </c>
      <c r="N33" s="62"/>
      <c r="O33" s="133" t="str">
        <f t="shared" si="35"/>
        <v/>
      </c>
      <c r="P33" s="134" t="str">
        <f t="shared" si="36"/>
        <v/>
      </c>
      <c r="Q33" s="134" t="str">
        <f t="shared" si="37"/>
        <v/>
      </c>
      <c r="R33" s="62"/>
      <c r="S33" s="133" t="str">
        <f t="shared" si="38"/>
        <v/>
      </c>
      <c r="T33" s="134" t="str">
        <f t="shared" si="39"/>
        <v/>
      </c>
      <c r="U33" s="134" t="str">
        <f t="shared" si="40"/>
        <v/>
      </c>
      <c r="V33" s="62"/>
      <c r="W33" s="133" t="str">
        <f t="shared" si="41"/>
        <v/>
      </c>
      <c r="X33" s="134" t="str">
        <f t="shared" si="42"/>
        <v/>
      </c>
      <c r="Y33" s="134" t="str">
        <f t="shared" si="43"/>
        <v/>
      </c>
      <c r="Z33" s="62"/>
      <c r="AA33" s="133" t="str">
        <f t="shared" si="44"/>
        <v/>
      </c>
      <c r="AB33" s="134" t="str">
        <f t="shared" si="45"/>
        <v/>
      </c>
      <c r="AC33" s="134" t="str">
        <f t="shared" si="46"/>
        <v/>
      </c>
      <c r="AD33" s="62"/>
      <c r="AE33" s="133" t="str">
        <f t="shared" si="47"/>
        <v/>
      </c>
      <c r="AF33" s="134" t="str">
        <f t="shared" si="48"/>
        <v/>
      </c>
      <c r="AG33" s="134" t="str">
        <f t="shared" si="49"/>
        <v/>
      </c>
      <c r="AH33" s="62"/>
      <c r="AI33" s="133" t="str">
        <f t="shared" si="50"/>
        <v/>
      </c>
      <c r="AJ33" s="134" t="str">
        <f t="shared" si="51"/>
        <v/>
      </c>
      <c r="AK33" s="134" t="str">
        <f t="shared" si="52"/>
        <v/>
      </c>
      <c r="AL33" s="62"/>
      <c r="AM33" s="133" t="str">
        <f t="shared" si="53"/>
        <v/>
      </c>
      <c r="AN33" s="134" t="str">
        <f t="shared" si="54"/>
        <v/>
      </c>
      <c r="AO33" s="134" t="str">
        <f t="shared" si="55"/>
        <v/>
      </c>
      <c r="AP33" s="135">
        <f t="shared" si="56"/>
        <v>0</v>
      </c>
      <c r="AQ33" s="137" t="str">
        <f t="shared" si="57"/>
        <v/>
      </c>
      <c r="AR33" s="137"/>
      <c r="AV33" s="45" t="s">
        <v>97</v>
      </c>
      <c r="AW33" s="175">
        <v>7711</v>
      </c>
      <c r="AX33" s="176">
        <v>9.0142653352354003</v>
      </c>
      <c r="AY33" s="177">
        <v>2.2481129372466002</v>
      </c>
      <c r="AZ33" s="178">
        <v>7579</v>
      </c>
      <c r="BA33" s="176">
        <v>11.724106082597</v>
      </c>
      <c r="BB33" s="177">
        <v>5.1983373539565996</v>
      </c>
      <c r="BC33" s="179">
        <v>7725</v>
      </c>
      <c r="BD33" s="176">
        <v>26.852815533981001</v>
      </c>
      <c r="BE33" s="177">
        <v>7.3092137258587</v>
      </c>
      <c r="BF33" s="180">
        <v>7702</v>
      </c>
      <c r="BG33" s="181">
        <v>26.431706050376999</v>
      </c>
      <c r="BH33" s="182">
        <v>5.3172019878821004</v>
      </c>
      <c r="BI33" s="183">
        <v>7629</v>
      </c>
      <c r="BJ33" s="181">
        <v>17.475160571503</v>
      </c>
      <c r="BK33" s="182">
        <v>9.6786363686751002</v>
      </c>
      <c r="BL33" s="180">
        <v>7552</v>
      </c>
      <c r="BM33" s="181">
        <v>11.891488347457701</v>
      </c>
      <c r="BN33" s="182">
        <v>1.6519526925572501</v>
      </c>
      <c r="BO33" s="180">
        <v>7711</v>
      </c>
      <c r="BP33" s="181">
        <v>110.39968875632</v>
      </c>
      <c r="BQ33" s="182">
        <v>19.349781095337999</v>
      </c>
      <c r="BR33" s="183">
        <v>7712</v>
      </c>
      <c r="BS33" s="181">
        <v>8.2357365145228005</v>
      </c>
      <c r="BT33" s="182">
        <v>3.5761612009033001</v>
      </c>
    </row>
    <row r="34" spans="1:72" ht="21.75" thickBot="1">
      <c r="A34" s="38"/>
      <c r="B34" s="58" ph="1"/>
      <c r="C34" s="39"/>
      <c r="D34" s="4"/>
      <c r="E34" s="133" t="str">
        <f t="shared" si="29"/>
        <v/>
      </c>
      <c r="F34" s="4"/>
      <c r="G34" s="133" t="str">
        <f t="shared" si="30"/>
        <v/>
      </c>
      <c r="H34" s="4"/>
      <c r="I34" s="133" t="str">
        <f t="shared" si="31"/>
        <v/>
      </c>
      <c r="J34" s="4"/>
      <c r="K34" s="133" t="str">
        <f t="shared" si="32"/>
        <v/>
      </c>
      <c r="L34" s="134" t="str">
        <f t="shared" si="33"/>
        <v/>
      </c>
      <c r="M34" s="134" t="str">
        <f t="shared" si="34"/>
        <v/>
      </c>
      <c r="N34" s="62"/>
      <c r="O34" s="133" t="str">
        <f t="shared" si="35"/>
        <v/>
      </c>
      <c r="P34" s="134" t="str">
        <f t="shared" si="36"/>
        <v/>
      </c>
      <c r="Q34" s="134" t="str">
        <f t="shared" si="37"/>
        <v/>
      </c>
      <c r="R34" s="62"/>
      <c r="S34" s="133" t="str">
        <f t="shared" si="38"/>
        <v/>
      </c>
      <c r="T34" s="134" t="str">
        <f t="shared" si="39"/>
        <v/>
      </c>
      <c r="U34" s="134" t="str">
        <f t="shared" si="40"/>
        <v/>
      </c>
      <c r="V34" s="62"/>
      <c r="W34" s="133" t="str">
        <f t="shared" si="41"/>
        <v/>
      </c>
      <c r="X34" s="134" t="str">
        <f t="shared" si="42"/>
        <v/>
      </c>
      <c r="Y34" s="134" t="str">
        <f t="shared" si="43"/>
        <v/>
      </c>
      <c r="Z34" s="62"/>
      <c r="AA34" s="133" t="str">
        <f t="shared" si="44"/>
        <v/>
      </c>
      <c r="AB34" s="134" t="str">
        <f t="shared" si="45"/>
        <v/>
      </c>
      <c r="AC34" s="134" t="str">
        <f t="shared" si="46"/>
        <v/>
      </c>
      <c r="AD34" s="62"/>
      <c r="AE34" s="133" t="str">
        <f t="shared" si="47"/>
        <v/>
      </c>
      <c r="AF34" s="134" t="str">
        <f t="shared" si="48"/>
        <v/>
      </c>
      <c r="AG34" s="134" t="str">
        <f t="shared" si="49"/>
        <v/>
      </c>
      <c r="AH34" s="62"/>
      <c r="AI34" s="133" t="str">
        <f t="shared" si="50"/>
        <v/>
      </c>
      <c r="AJ34" s="134" t="str">
        <f t="shared" si="51"/>
        <v/>
      </c>
      <c r="AK34" s="134" t="str">
        <f t="shared" si="52"/>
        <v/>
      </c>
      <c r="AL34" s="62"/>
      <c r="AM34" s="133" t="str">
        <f t="shared" si="53"/>
        <v/>
      </c>
      <c r="AN34" s="134" t="str">
        <f t="shared" si="54"/>
        <v/>
      </c>
      <c r="AO34" s="134" t="str">
        <f t="shared" si="55"/>
        <v/>
      </c>
      <c r="AP34" s="135">
        <f t="shared" si="56"/>
        <v>0</v>
      </c>
      <c r="AQ34" s="137" t="str">
        <f t="shared" si="57"/>
        <v/>
      </c>
      <c r="AR34" s="137"/>
      <c r="AV34" s="46" t="s">
        <v>60</v>
      </c>
      <c r="AW34" s="184">
        <v>7550</v>
      </c>
      <c r="AX34" s="185">
        <v>8.5202649006622995</v>
      </c>
      <c r="AY34" s="186">
        <v>2.0779102206091</v>
      </c>
      <c r="AZ34" s="187">
        <v>7528</v>
      </c>
      <c r="BA34" s="185">
        <v>10.908873538789001</v>
      </c>
      <c r="BB34" s="186">
        <v>4.9669491840136004</v>
      </c>
      <c r="BC34" s="188">
        <v>7573</v>
      </c>
      <c r="BD34" s="185">
        <v>28.923940314273999</v>
      </c>
      <c r="BE34" s="186">
        <v>7.4102500150396997</v>
      </c>
      <c r="BF34" s="189">
        <v>7569</v>
      </c>
      <c r="BG34" s="190">
        <v>25.317611309288001</v>
      </c>
      <c r="BH34" s="191">
        <v>4.7046553573291998</v>
      </c>
      <c r="BI34" s="192">
        <v>7491</v>
      </c>
      <c r="BJ34" s="190">
        <v>14.616473101055</v>
      </c>
      <c r="BK34" s="191">
        <v>6.9128576167759004</v>
      </c>
      <c r="BL34" s="189">
        <v>7438</v>
      </c>
      <c r="BM34" s="190">
        <v>12.2022936273192</v>
      </c>
      <c r="BN34" s="191">
        <v>1.4700497216222399</v>
      </c>
      <c r="BO34" s="189">
        <v>7565</v>
      </c>
      <c r="BP34" s="190">
        <v>102.49134170521999</v>
      </c>
      <c r="BQ34" s="191">
        <v>17.259423972874</v>
      </c>
      <c r="BR34" s="192">
        <v>7564</v>
      </c>
      <c r="BS34" s="190">
        <v>5.5137493389741001</v>
      </c>
      <c r="BT34" s="191">
        <v>1.9823887464303001</v>
      </c>
    </row>
    <row r="35" spans="1:72" ht="21">
      <c r="A35" s="38"/>
      <c r="B35" s="60" ph="1"/>
      <c r="C35" s="39"/>
      <c r="D35" s="4"/>
      <c r="E35" s="133" t="str">
        <f t="shared" si="29"/>
        <v/>
      </c>
      <c r="F35" s="4"/>
      <c r="G35" s="133" t="str">
        <f t="shared" si="30"/>
        <v/>
      </c>
      <c r="H35" s="4"/>
      <c r="I35" s="133" t="str">
        <f t="shared" si="31"/>
        <v/>
      </c>
      <c r="J35" s="4"/>
      <c r="K35" s="133" t="str">
        <f t="shared" si="32"/>
        <v/>
      </c>
      <c r="L35" s="134" t="str">
        <f t="shared" si="33"/>
        <v/>
      </c>
      <c r="M35" s="134" t="str">
        <f t="shared" si="34"/>
        <v/>
      </c>
      <c r="N35" s="62"/>
      <c r="O35" s="133" t="str">
        <f t="shared" si="35"/>
        <v/>
      </c>
      <c r="P35" s="134" t="str">
        <f t="shared" si="36"/>
        <v/>
      </c>
      <c r="Q35" s="134" t="str">
        <f t="shared" si="37"/>
        <v/>
      </c>
      <c r="R35" s="62"/>
      <c r="S35" s="133" t="str">
        <f t="shared" si="38"/>
        <v/>
      </c>
      <c r="T35" s="134" t="str">
        <f t="shared" si="39"/>
        <v/>
      </c>
      <c r="U35" s="134" t="str">
        <f t="shared" si="40"/>
        <v/>
      </c>
      <c r="V35" s="62"/>
      <c r="W35" s="133" t="str">
        <f t="shared" si="41"/>
        <v/>
      </c>
      <c r="X35" s="134" t="str">
        <f t="shared" si="42"/>
        <v/>
      </c>
      <c r="Y35" s="134" t="str">
        <f t="shared" si="43"/>
        <v/>
      </c>
      <c r="Z35" s="62"/>
      <c r="AA35" s="133" t="str">
        <f t="shared" si="44"/>
        <v/>
      </c>
      <c r="AB35" s="134" t="str">
        <f t="shared" si="45"/>
        <v/>
      </c>
      <c r="AC35" s="134" t="str">
        <f t="shared" si="46"/>
        <v/>
      </c>
      <c r="AD35" s="62"/>
      <c r="AE35" s="133" t="str">
        <f t="shared" si="47"/>
        <v/>
      </c>
      <c r="AF35" s="134" t="str">
        <f t="shared" si="48"/>
        <v/>
      </c>
      <c r="AG35" s="134" t="str">
        <f t="shared" si="49"/>
        <v/>
      </c>
      <c r="AH35" s="62"/>
      <c r="AI35" s="133" t="str">
        <f t="shared" si="50"/>
        <v/>
      </c>
      <c r="AJ35" s="134" t="str">
        <f t="shared" si="51"/>
        <v/>
      </c>
      <c r="AK35" s="134" t="str">
        <f t="shared" si="52"/>
        <v/>
      </c>
      <c r="AL35" s="62"/>
      <c r="AM35" s="133" t="str">
        <f t="shared" si="53"/>
        <v/>
      </c>
      <c r="AN35" s="134" t="str">
        <f t="shared" si="54"/>
        <v/>
      </c>
      <c r="AO35" s="134" t="str">
        <f t="shared" si="55"/>
        <v/>
      </c>
      <c r="AP35" s="135">
        <f t="shared" si="56"/>
        <v>0</v>
      </c>
      <c r="AQ35" s="137" t="str">
        <f t="shared" si="57"/>
        <v/>
      </c>
      <c r="AR35" s="137"/>
      <c r="AV35" s="45" t="s">
        <v>55</v>
      </c>
      <c r="AW35" s="175">
        <v>8159</v>
      </c>
      <c r="AX35" s="176">
        <v>10.481799240102999</v>
      </c>
      <c r="AY35" s="177">
        <v>2.5137290880901002</v>
      </c>
      <c r="AZ35" s="178">
        <v>8112</v>
      </c>
      <c r="BA35" s="176">
        <v>13.969797830375001</v>
      </c>
      <c r="BB35" s="177">
        <v>5.5982454988437</v>
      </c>
      <c r="BC35" s="179">
        <v>8148</v>
      </c>
      <c r="BD35" s="176">
        <v>28.129847815415001</v>
      </c>
      <c r="BE35" s="177">
        <v>7.1130779808405</v>
      </c>
      <c r="BF35" s="180">
        <v>8124</v>
      </c>
      <c r="BG35" s="181">
        <v>30.555637616936998</v>
      </c>
      <c r="BH35" s="182">
        <v>6.3658792432464999</v>
      </c>
      <c r="BI35" s="183">
        <v>8095</v>
      </c>
      <c r="BJ35" s="181">
        <v>26.600988264361</v>
      </c>
      <c r="BK35" s="182">
        <v>13.441998473697</v>
      </c>
      <c r="BL35" s="180">
        <v>7989</v>
      </c>
      <c r="BM35" s="181">
        <v>10.945950682188</v>
      </c>
      <c r="BN35" s="182">
        <v>1.3879083624306301</v>
      </c>
      <c r="BO35" s="180">
        <v>8135</v>
      </c>
      <c r="BP35" s="181">
        <v>121.83638598648</v>
      </c>
      <c r="BQ35" s="182">
        <v>19.914524842399999</v>
      </c>
      <c r="BR35" s="183">
        <v>8121</v>
      </c>
      <c r="BS35" s="181">
        <v>11.595123753232</v>
      </c>
      <c r="BT35" s="182">
        <v>4.9811314779445004</v>
      </c>
    </row>
    <row r="36" spans="1:72" ht="21.75" thickBot="1">
      <c r="A36" s="38"/>
      <c r="B36" s="60" ph="1"/>
      <c r="C36" s="39"/>
      <c r="D36" s="4"/>
      <c r="E36" s="133" t="str">
        <f t="shared" si="29"/>
        <v/>
      </c>
      <c r="F36" s="4"/>
      <c r="G36" s="133" t="str">
        <f t="shared" si="30"/>
        <v/>
      </c>
      <c r="H36" s="4"/>
      <c r="I36" s="133" t="str">
        <f t="shared" si="31"/>
        <v/>
      </c>
      <c r="J36" s="4"/>
      <c r="K36" s="133" t="str">
        <f t="shared" si="32"/>
        <v/>
      </c>
      <c r="L36" s="134" t="str">
        <f t="shared" si="33"/>
        <v/>
      </c>
      <c r="M36" s="134" t="str">
        <f t="shared" si="34"/>
        <v/>
      </c>
      <c r="N36" s="62"/>
      <c r="O36" s="133" t="str">
        <f t="shared" si="35"/>
        <v/>
      </c>
      <c r="P36" s="134" t="str">
        <f t="shared" si="36"/>
        <v/>
      </c>
      <c r="Q36" s="134" t="str">
        <f t="shared" si="37"/>
        <v/>
      </c>
      <c r="R36" s="62"/>
      <c r="S36" s="133" t="str">
        <f t="shared" si="38"/>
        <v/>
      </c>
      <c r="T36" s="134" t="str">
        <f t="shared" si="39"/>
        <v/>
      </c>
      <c r="U36" s="134" t="str">
        <f t="shared" si="40"/>
        <v/>
      </c>
      <c r="V36" s="62"/>
      <c r="W36" s="133" t="str">
        <f t="shared" si="41"/>
        <v/>
      </c>
      <c r="X36" s="134" t="str">
        <f t="shared" si="42"/>
        <v/>
      </c>
      <c r="Y36" s="134" t="str">
        <f t="shared" si="43"/>
        <v/>
      </c>
      <c r="Z36" s="62"/>
      <c r="AA36" s="133" t="str">
        <f t="shared" si="44"/>
        <v/>
      </c>
      <c r="AB36" s="134" t="str">
        <f t="shared" si="45"/>
        <v/>
      </c>
      <c r="AC36" s="134" t="str">
        <f t="shared" si="46"/>
        <v/>
      </c>
      <c r="AD36" s="62"/>
      <c r="AE36" s="133" t="str">
        <f t="shared" si="47"/>
        <v/>
      </c>
      <c r="AF36" s="134" t="str">
        <f t="shared" si="48"/>
        <v/>
      </c>
      <c r="AG36" s="134" t="str">
        <f t="shared" si="49"/>
        <v/>
      </c>
      <c r="AH36" s="62"/>
      <c r="AI36" s="133" t="str">
        <f t="shared" si="50"/>
        <v/>
      </c>
      <c r="AJ36" s="134" t="str">
        <f t="shared" si="51"/>
        <v/>
      </c>
      <c r="AK36" s="134" t="str">
        <f t="shared" si="52"/>
        <v/>
      </c>
      <c r="AL36" s="62"/>
      <c r="AM36" s="133" t="str">
        <f t="shared" si="53"/>
        <v/>
      </c>
      <c r="AN36" s="134" t="str">
        <f t="shared" si="54"/>
        <v/>
      </c>
      <c r="AO36" s="134" t="str">
        <f t="shared" si="55"/>
        <v/>
      </c>
      <c r="AP36" s="135">
        <f t="shared" si="56"/>
        <v>0</v>
      </c>
      <c r="AQ36" s="137" t="str">
        <f t="shared" si="57"/>
        <v/>
      </c>
      <c r="AR36" s="137"/>
      <c r="AV36" s="46" t="s">
        <v>61</v>
      </c>
      <c r="AW36" s="184">
        <v>7819</v>
      </c>
      <c r="AX36" s="185">
        <v>9.8506202839237993</v>
      </c>
      <c r="AY36" s="186">
        <v>2.3002865141157001</v>
      </c>
      <c r="AZ36" s="187">
        <v>7779</v>
      </c>
      <c r="BA36" s="185">
        <v>13.092171230235</v>
      </c>
      <c r="BB36" s="186">
        <v>5.2177441339878996</v>
      </c>
      <c r="BC36" s="188">
        <v>7802</v>
      </c>
      <c r="BD36" s="185">
        <v>30.482440399897001</v>
      </c>
      <c r="BE36" s="186">
        <v>7.3687124124194998</v>
      </c>
      <c r="BF36" s="189">
        <v>7804</v>
      </c>
      <c r="BG36" s="190">
        <v>29.248462327012</v>
      </c>
      <c r="BH36" s="191">
        <v>5.7244294785634002</v>
      </c>
      <c r="BI36" s="192">
        <v>7770</v>
      </c>
      <c r="BJ36" s="190">
        <v>20.606435006434999</v>
      </c>
      <c r="BK36" s="191">
        <v>9.2891819780484006</v>
      </c>
      <c r="BL36" s="189">
        <v>7669</v>
      </c>
      <c r="BM36" s="190">
        <v>11.3235702177598</v>
      </c>
      <c r="BN36" s="191">
        <v>1.2888964967652601</v>
      </c>
      <c r="BO36" s="189">
        <v>7803</v>
      </c>
      <c r="BP36" s="190">
        <v>112.44662309368</v>
      </c>
      <c r="BQ36" s="191">
        <v>17.545438568914999</v>
      </c>
      <c r="BR36" s="192">
        <v>7800</v>
      </c>
      <c r="BS36" s="190">
        <v>7.2264102564102997</v>
      </c>
      <c r="BT36" s="191">
        <v>2.5014461642882</v>
      </c>
    </row>
    <row r="37" spans="1:72" ht="21">
      <c r="A37" s="38"/>
      <c r="B37" s="60" ph="1"/>
      <c r="C37" s="39"/>
      <c r="D37" s="4"/>
      <c r="E37" s="133" t="str">
        <f t="shared" si="29"/>
        <v/>
      </c>
      <c r="F37" s="4"/>
      <c r="G37" s="133" t="str">
        <f t="shared" si="30"/>
        <v/>
      </c>
      <c r="H37" s="4"/>
      <c r="I37" s="133" t="str">
        <f t="shared" si="31"/>
        <v/>
      </c>
      <c r="J37" s="4"/>
      <c r="K37" s="133" t="str">
        <f t="shared" si="32"/>
        <v/>
      </c>
      <c r="L37" s="134" t="str">
        <f t="shared" si="33"/>
        <v/>
      </c>
      <c r="M37" s="134" t="str">
        <f t="shared" si="34"/>
        <v/>
      </c>
      <c r="N37" s="62"/>
      <c r="O37" s="133" t="str">
        <f t="shared" si="35"/>
        <v/>
      </c>
      <c r="P37" s="134" t="str">
        <f t="shared" si="36"/>
        <v/>
      </c>
      <c r="Q37" s="134" t="str">
        <f t="shared" si="37"/>
        <v/>
      </c>
      <c r="R37" s="62"/>
      <c r="S37" s="133" t="str">
        <f t="shared" si="38"/>
        <v/>
      </c>
      <c r="T37" s="134" t="str">
        <f t="shared" si="39"/>
        <v/>
      </c>
      <c r="U37" s="134" t="str">
        <f t="shared" si="40"/>
        <v/>
      </c>
      <c r="V37" s="62"/>
      <c r="W37" s="133" t="str">
        <f t="shared" si="41"/>
        <v/>
      </c>
      <c r="X37" s="134" t="str">
        <f t="shared" si="42"/>
        <v/>
      </c>
      <c r="Y37" s="134" t="str">
        <f t="shared" si="43"/>
        <v/>
      </c>
      <c r="Z37" s="62"/>
      <c r="AA37" s="133" t="str">
        <f t="shared" si="44"/>
        <v/>
      </c>
      <c r="AB37" s="134" t="str">
        <f t="shared" si="45"/>
        <v/>
      </c>
      <c r="AC37" s="134" t="str">
        <f t="shared" si="46"/>
        <v/>
      </c>
      <c r="AD37" s="62"/>
      <c r="AE37" s="133" t="str">
        <f t="shared" si="47"/>
        <v/>
      </c>
      <c r="AF37" s="134" t="str">
        <f t="shared" si="48"/>
        <v/>
      </c>
      <c r="AG37" s="134" t="str">
        <f t="shared" si="49"/>
        <v/>
      </c>
      <c r="AH37" s="62"/>
      <c r="AI37" s="133" t="str">
        <f t="shared" si="50"/>
        <v/>
      </c>
      <c r="AJ37" s="134" t="str">
        <f t="shared" si="51"/>
        <v/>
      </c>
      <c r="AK37" s="134" t="str">
        <f t="shared" si="52"/>
        <v/>
      </c>
      <c r="AL37" s="62"/>
      <c r="AM37" s="133" t="str">
        <f t="shared" si="53"/>
        <v/>
      </c>
      <c r="AN37" s="134" t="str">
        <f t="shared" si="54"/>
        <v/>
      </c>
      <c r="AO37" s="134" t="str">
        <f t="shared" si="55"/>
        <v/>
      </c>
      <c r="AP37" s="135">
        <f t="shared" si="56"/>
        <v>0</v>
      </c>
      <c r="AQ37" s="137" t="str">
        <f t="shared" si="57"/>
        <v/>
      </c>
      <c r="AR37" s="137"/>
      <c r="AV37" s="45" t="s">
        <v>56</v>
      </c>
      <c r="AW37" s="193">
        <v>8379</v>
      </c>
      <c r="AX37" s="194">
        <v>12.314118629908</v>
      </c>
      <c r="AY37" s="195">
        <v>2.8573392612889998</v>
      </c>
      <c r="AZ37" s="196">
        <v>8314</v>
      </c>
      <c r="BA37" s="194">
        <v>16.171157084436</v>
      </c>
      <c r="BB37" s="197">
        <v>6.1598991427162</v>
      </c>
      <c r="BC37" s="196">
        <v>8333</v>
      </c>
      <c r="BD37" s="194">
        <v>30.069722788911999</v>
      </c>
      <c r="BE37" s="197">
        <v>7.7837929646428998</v>
      </c>
      <c r="BF37" s="180">
        <v>8309</v>
      </c>
      <c r="BG37" s="181">
        <v>33.732338428209999</v>
      </c>
      <c r="BH37" s="182">
        <v>8.1083977867585997</v>
      </c>
      <c r="BI37" s="183">
        <v>8281</v>
      </c>
      <c r="BJ37" s="181">
        <v>33.802197802198002</v>
      </c>
      <c r="BK37" s="182">
        <v>16.553806281802999</v>
      </c>
      <c r="BL37" s="180">
        <v>8177</v>
      </c>
      <c r="BM37" s="181">
        <v>10.400611471199699</v>
      </c>
      <c r="BN37" s="182">
        <v>1.3204220078062601</v>
      </c>
      <c r="BO37" s="180">
        <v>8316</v>
      </c>
      <c r="BP37" s="181">
        <v>131.18061568062001</v>
      </c>
      <c r="BQ37" s="182">
        <v>20.917110746422001</v>
      </c>
      <c r="BR37" s="183">
        <v>8326</v>
      </c>
      <c r="BS37" s="181">
        <v>15.137160701417001</v>
      </c>
      <c r="BT37" s="182">
        <v>6.3977601418239001</v>
      </c>
    </row>
    <row r="38" spans="1:72" ht="21.75" thickBot="1">
      <c r="A38" s="38"/>
      <c r="B38" s="58" ph="1"/>
      <c r="C38" s="39"/>
      <c r="D38" s="4"/>
      <c r="E38" s="133" t="str">
        <f t="shared" si="29"/>
        <v/>
      </c>
      <c r="F38" s="4"/>
      <c r="G38" s="133" t="str">
        <f t="shared" si="30"/>
        <v/>
      </c>
      <c r="H38" s="4"/>
      <c r="I38" s="133" t="str">
        <f t="shared" si="31"/>
        <v/>
      </c>
      <c r="J38" s="4"/>
      <c r="K38" s="133" t="str">
        <f t="shared" si="32"/>
        <v/>
      </c>
      <c r="L38" s="134" t="str">
        <f t="shared" si="33"/>
        <v/>
      </c>
      <c r="M38" s="134" t="str">
        <f t="shared" si="34"/>
        <v/>
      </c>
      <c r="N38" s="4"/>
      <c r="O38" s="133" t="str">
        <f t="shared" si="35"/>
        <v/>
      </c>
      <c r="P38" s="134" t="str">
        <f t="shared" si="36"/>
        <v/>
      </c>
      <c r="Q38" s="134" t="str">
        <f t="shared" si="37"/>
        <v/>
      </c>
      <c r="R38" s="4"/>
      <c r="S38" s="133" t="str">
        <f t="shared" si="38"/>
        <v/>
      </c>
      <c r="T38" s="134" t="str">
        <f t="shared" si="39"/>
        <v/>
      </c>
      <c r="U38" s="134" t="str">
        <f t="shared" si="40"/>
        <v/>
      </c>
      <c r="V38" s="4"/>
      <c r="W38" s="133" t="str">
        <f t="shared" si="41"/>
        <v/>
      </c>
      <c r="X38" s="134" t="str">
        <f t="shared" si="42"/>
        <v/>
      </c>
      <c r="Y38" s="134" t="str">
        <f t="shared" si="43"/>
        <v/>
      </c>
      <c r="Z38" s="4"/>
      <c r="AA38" s="133" t="str">
        <f t="shared" si="44"/>
        <v/>
      </c>
      <c r="AB38" s="134" t="str">
        <f t="shared" si="45"/>
        <v/>
      </c>
      <c r="AC38" s="134" t="str">
        <f t="shared" si="46"/>
        <v/>
      </c>
      <c r="AD38" s="4"/>
      <c r="AE38" s="133" t="str">
        <f t="shared" si="47"/>
        <v/>
      </c>
      <c r="AF38" s="134" t="str">
        <f t="shared" si="48"/>
        <v/>
      </c>
      <c r="AG38" s="134" t="str">
        <f t="shared" si="49"/>
        <v/>
      </c>
      <c r="AH38" s="4"/>
      <c r="AI38" s="133" t="str">
        <f t="shared" si="50"/>
        <v/>
      </c>
      <c r="AJ38" s="134" t="str">
        <f t="shared" si="51"/>
        <v/>
      </c>
      <c r="AK38" s="134" t="str">
        <f t="shared" si="52"/>
        <v/>
      </c>
      <c r="AL38" s="4"/>
      <c r="AM38" s="133" t="str">
        <f t="shared" si="53"/>
        <v/>
      </c>
      <c r="AN38" s="134" t="str">
        <f t="shared" si="54"/>
        <v/>
      </c>
      <c r="AO38" s="134" t="str">
        <f t="shared" si="55"/>
        <v/>
      </c>
      <c r="AP38" s="135">
        <f t="shared" si="56"/>
        <v>0</v>
      </c>
      <c r="AQ38" s="137" t="str">
        <f t="shared" si="57"/>
        <v/>
      </c>
      <c r="AR38" s="137"/>
      <c r="AV38" s="46" t="s">
        <v>62</v>
      </c>
      <c r="AW38" s="198">
        <v>8180</v>
      </c>
      <c r="AX38" s="199">
        <v>11.568215158924</v>
      </c>
      <c r="AY38" s="200">
        <v>2.6656384889505</v>
      </c>
      <c r="AZ38" s="201">
        <v>8133</v>
      </c>
      <c r="BA38" s="199">
        <v>15.111398008115</v>
      </c>
      <c r="BB38" s="202">
        <v>5.5588683550402997</v>
      </c>
      <c r="BC38" s="201">
        <v>8154</v>
      </c>
      <c r="BD38" s="199">
        <v>33.092592592593</v>
      </c>
      <c r="BE38" s="202">
        <v>7.8591417931968</v>
      </c>
      <c r="BF38" s="189">
        <v>8132</v>
      </c>
      <c r="BG38" s="190">
        <v>31.888465322184</v>
      </c>
      <c r="BH38" s="191">
        <v>7.2429749428179004</v>
      </c>
      <c r="BI38" s="192">
        <v>8096</v>
      </c>
      <c r="BJ38" s="190">
        <v>25.018774703557</v>
      </c>
      <c r="BK38" s="191">
        <v>11.700055939457</v>
      </c>
      <c r="BL38" s="189">
        <v>7981</v>
      </c>
      <c r="BM38" s="190">
        <v>10.775266257361199</v>
      </c>
      <c r="BN38" s="191">
        <v>1.25598504808094</v>
      </c>
      <c r="BO38" s="189">
        <v>8137</v>
      </c>
      <c r="BP38" s="190">
        <v>121.71008971365001</v>
      </c>
      <c r="BQ38" s="191">
        <v>18.971985186887</v>
      </c>
      <c r="BR38" s="192">
        <v>8136</v>
      </c>
      <c r="BS38" s="190">
        <v>9.1658062930187008</v>
      </c>
      <c r="BT38" s="191">
        <v>3.3109181718728999</v>
      </c>
    </row>
    <row r="39" spans="1:72" ht="21">
      <c r="A39" s="38"/>
      <c r="B39" s="58" ph="1"/>
      <c r="C39" s="39"/>
      <c r="D39" s="4"/>
      <c r="E39" s="133" t="str">
        <f t="shared" si="29"/>
        <v/>
      </c>
      <c r="F39" s="4"/>
      <c r="G39" s="133" t="str">
        <f t="shared" si="30"/>
        <v/>
      </c>
      <c r="H39" s="4"/>
      <c r="I39" s="133" t="str">
        <f t="shared" si="31"/>
        <v/>
      </c>
      <c r="J39" s="4"/>
      <c r="K39" s="133" t="str">
        <f t="shared" si="32"/>
        <v/>
      </c>
      <c r="L39" s="134" t="str">
        <f t="shared" si="33"/>
        <v/>
      </c>
      <c r="M39" s="134" t="str">
        <f t="shared" si="34"/>
        <v/>
      </c>
      <c r="N39" s="4"/>
      <c r="O39" s="133" t="str">
        <f t="shared" si="35"/>
        <v/>
      </c>
      <c r="P39" s="134" t="str">
        <f t="shared" si="36"/>
        <v/>
      </c>
      <c r="Q39" s="134" t="str">
        <f t="shared" si="37"/>
        <v/>
      </c>
      <c r="R39" s="4"/>
      <c r="S39" s="133" t="str">
        <f t="shared" si="38"/>
        <v/>
      </c>
      <c r="T39" s="134" t="str">
        <f t="shared" si="39"/>
        <v/>
      </c>
      <c r="U39" s="134" t="str">
        <f t="shared" si="40"/>
        <v/>
      </c>
      <c r="V39" s="4"/>
      <c r="W39" s="133" t="str">
        <f t="shared" si="41"/>
        <v/>
      </c>
      <c r="X39" s="134" t="str">
        <f t="shared" si="42"/>
        <v/>
      </c>
      <c r="Y39" s="134" t="str">
        <f t="shared" si="43"/>
        <v/>
      </c>
      <c r="Z39" s="4"/>
      <c r="AA39" s="133" t="str">
        <f t="shared" si="44"/>
        <v/>
      </c>
      <c r="AB39" s="134" t="str">
        <f t="shared" si="45"/>
        <v/>
      </c>
      <c r="AC39" s="134" t="str">
        <f t="shared" si="46"/>
        <v/>
      </c>
      <c r="AD39" s="4"/>
      <c r="AE39" s="133" t="str">
        <f t="shared" si="47"/>
        <v/>
      </c>
      <c r="AF39" s="134" t="str">
        <f t="shared" si="48"/>
        <v/>
      </c>
      <c r="AG39" s="134" t="str">
        <f t="shared" si="49"/>
        <v/>
      </c>
      <c r="AH39" s="4"/>
      <c r="AI39" s="133" t="str">
        <f t="shared" si="50"/>
        <v/>
      </c>
      <c r="AJ39" s="134" t="str">
        <f t="shared" si="51"/>
        <v/>
      </c>
      <c r="AK39" s="134" t="str">
        <f t="shared" si="52"/>
        <v/>
      </c>
      <c r="AL39" s="4"/>
      <c r="AM39" s="133" t="str">
        <f t="shared" si="53"/>
        <v/>
      </c>
      <c r="AN39" s="134" t="str">
        <f t="shared" si="54"/>
        <v/>
      </c>
      <c r="AO39" s="134" t="str">
        <f t="shared" si="55"/>
        <v/>
      </c>
      <c r="AP39" s="135">
        <f t="shared" si="56"/>
        <v>0</v>
      </c>
      <c r="AQ39" s="137" t="str">
        <f t="shared" si="57"/>
        <v/>
      </c>
      <c r="AR39" s="137"/>
      <c r="AV39" s="45" t="s">
        <v>57</v>
      </c>
      <c r="AW39" s="193">
        <v>9110</v>
      </c>
      <c r="AX39" s="194">
        <v>14.031942919867999</v>
      </c>
      <c r="AY39" s="195">
        <v>3.2627079907499001</v>
      </c>
      <c r="AZ39" s="196">
        <v>8973</v>
      </c>
      <c r="BA39" s="194">
        <v>17.944500167167998</v>
      </c>
      <c r="BB39" s="197">
        <v>6.0882238079302997</v>
      </c>
      <c r="BC39" s="196">
        <v>9084</v>
      </c>
      <c r="BD39" s="194">
        <v>31.988771466313999</v>
      </c>
      <c r="BE39" s="197">
        <v>7.9312862530782997</v>
      </c>
      <c r="BF39" s="180">
        <v>9067</v>
      </c>
      <c r="BG39" s="181">
        <v>37.559060328664003</v>
      </c>
      <c r="BH39" s="182">
        <v>7.8135192788004</v>
      </c>
      <c r="BI39" s="183">
        <v>8978</v>
      </c>
      <c r="BJ39" s="181">
        <v>39.221096012475002</v>
      </c>
      <c r="BK39" s="182">
        <v>18.620121821891001</v>
      </c>
      <c r="BL39" s="180">
        <v>8890</v>
      </c>
      <c r="BM39" s="181">
        <v>9.9769471316085507</v>
      </c>
      <c r="BN39" s="182">
        <v>1.20064852657576</v>
      </c>
      <c r="BO39" s="180">
        <v>9062</v>
      </c>
      <c r="BP39" s="181">
        <v>138.85312293091999</v>
      </c>
      <c r="BQ39" s="182">
        <v>21.982509292161001</v>
      </c>
      <c r="BR39" s="183">
        <v>9064</v>
      </c>
      <c r="BS39" s="181">
        <v>18.464254192409999</v>
      </c>
      <c r="BT39" s="182">
        <v>7.4785390724163001</v>
      </c>
    </row>
    <row r="40" spans="1:72" ht="21.75" thickBot="1">
      <c r="A40" s="38"/>
      <c r="B40" s="60" ph="1"/>
      <c r="C40" s="39"/>
      <c r="D40" s="4"/>
      <c r="E40" s="133" t="str">
        <f t="shared" si="29"/>
        <v/>
      </c>
      <c r="F40" s="4"/>
      <c r="G40" s="133" t="str">
        <f t="shared" si="30"/>
        <v/>
      </c>
      <c r="H40" s="4"/>
      <c r="I40" s="133" t="str">
        <f t="shared" si="31"/>
        <v/>
      </c>
      <c r="J40" s="4"/>
      <c r="K40" s="133" t="str">
        <f t="shared" si="32"/>
        <v/>
      </c>
      <c r="L40" s="134" t="str">
        <f t="shared" si="33"/>
        <v/>
      </c>
      <c r="M40" s="134" t="str">
        <f t="shared" si="34"/>
        <v/>
      </c>
      <c r="N40" s="4"/>
      <c r="O40" s="133" t="str">
        <f t="shared" si="35"/>
        <v/>
      </c>
      <c r="P40" s="134" t="str">
        <f t="shared" si="36"/>
        <v/>
      </c>
      <c r="Q40" s="134" t="str">
        <f t="shared" si="37"/>
        <v/>
      </c>
      <c r="R40" s="4"/>
      <c r="S40" s="133" t="str">
        <f t="shared" si="38"/>
        <v/>
      </c>
      <c r="T40" s="134" t="str">
        <f t="shared" si="39"/>
        <v/>
      </c>
      <c r="U40" s="134" t="str">
        <f t="shared" si="40"/>
        <v/>
      </c>
      <c r="V40" s="4"/>
      <c r="W40" s="133" t="str">
        <f t="shared" si="41"/>
        <v/>
      </c>
      <c r="X40" s="134" t="str">
        <f t="shared" si="42"/>
        <v/>
      </c>
      <c r="Y40" s="134" t="str">
        <f t="shared" si="43"/>
        <v/>
      </c>
      <c r="Z40" s="4"/>
      <c r="AA40" s="133" t="str">
        <f t="shared" si="44"/>
        <v/>
      </c>
      <c r="AB40" s="134" t="str">
        <f t="shared" si="45"/>
        <v/>
      </c>
      <c r="AC40" s="134" t="str">
        <f t="shared" si="46"/>
        <v/>
      </c>
      <c r="AD40" s="4"/>
      <c r="AE40" s="133" t="str">
        <f t="shared" si="47"/>
        <v/>
      </c>
      <c r="AF40" s="134" t="str">
        <f t="shared" si="48"/>
        <v/>
      </c>
      <c r="AG40" s="134" t="str">
        <f t="shared" si="49"/>
        <v/>
      </c>
      <c r="AH40" s="4"/>
      <c r="AI40" s="133" t="str">
        <f t="shared" si="50"/>
        <v/>
      </c>
      <c r="AJ40" s="134" t="str">
        <f t="shared" si="51"/>
        <v/>
      </c>
      <c r="AK40" s="134" t="str">
        <f t="shared" si="52"/>
        <v/>
      </c>
      <c r="AL40" s="4"/>
      <c r="AM40" s="133" t="str">
        <f t="shared" si="53"/>
        <v/>
      </c>
      <c r="AN40" s="134" t="str">
        <f t="shared" si="54"/>
        <v/>
      </c>
      <c r="AO40" s="134" t="str">
        <f t="shared" si="55"/>
        <v/>
      </c>
      <c r="AP40" s="135">
        <f t="shared" si="56"/>
        <v>0</v>
      </c>
      <c r="AQ40" s="137" t="str">
        <f t="shared" si="57"/>
        <v/>
      </c>
      <c r="AR40" s="137"/>
      <c r="AV40" s="46" t="s">
        <v>63</v>
      </c>
      <c r="AW40" s="198">
        <v>8409</v>
      </c>
      <c r="AX40" s="199">
        <v>13.442145320490001</v>
      </c>
      <c r="AY40" s="200">
        <v>3.1532024954722</v>
      </c>
      <c r="AZ40" s="201">
        <v>8309</v>
      </c>
      <c r="BA40" s="199">
        <v>17.082320375496</v>
      </c>
      <c r="BB40" s="202">
        <v>5.4921672774822996</v>
      </c>
      <c r="BC40" s="201">
        <v>8399</v>
      </c>
      <c r="BD40" s="199">
        <v>35.621621621621998</v>
      </c>
      <c r="BE40" s="202">
        <v>8.1272294906859006</v>
      </c>
      <c r="BF40" s="189">
        <v>8381</v>
      </c>
      <c r="BG40" s="190">
        <v>35.811001073858002</v>
      </c>
      <c r="BH40" s="191">
        <v>6.9964074117194004</v>
      </c>
      <c r="BI40" s="192">
        <v>8277</v>
      </c>
      <c r="BJ40" s="190">
        <v>29.935000604083999</v>
      </c>
      <c r="BK40" s="191">
        <v>13.530076007978</v>
      </c>
      <c r="BL40" s="189">
        <v>8222</v>
      </c>
      <c r="BM40" s="190">
        <v>10.278248601313599</v>
      </c>
      <c r="BN40" s="191">
        <v>1.0503819417510201</v>
      </c>
      <c r="BO40" s="189">
        <v>8393</v>
      </c>
      <c r="BP40" s="190">
        <v>130.49541284404</v>
      </c>
      <c r="BQ40" s="191">
        <v>20.394196944072998</v>
      </c>
      <c r="BR40" s="192">
        <v>8372</v>
      </c>
      <c r="BS40" s="190">
        <v>11.300167224080001</v>
      </c>
      <c r="BT40" s="191">
        <v>4.1031771310892999</v>
      </c>
    </row>
    <row r="41" spans="1:72" ht="21">
      <c r="A41" s="38"/>
      <c r="B41" s="58" ph="1"/>
      <c r="C41" s="39"/>
      <c r="D41" s="4"/>
      <c r="E41" s="133" t="str">
        <f t="shared" si="29"/>
        <v/>
      </c>
      <c r="F41" s="4"/>
      <c r="G41" s="133" t="str">
        <f t="shared" si="30"/>
        <v/>
      </c>
      <c r="H41" s="4"/>
      <c r="I41" s="133" t="str">
        <f t="shared" si="31"/>
        <v/>
      </c>
      <c r="J41" s="4"/>
      <c r="K41" s="133" t="str">
        <f t="shared" si="32"/>
        <v/>
      </c>
      <c r="L41" s="134" t="str">
        <f t="shared" si="33"/>
        <v/>
      </c>
      <c r="M41" s="134" t="str">
        <f t="shared" si="34"/>
        <v/>
      </c>
      <c r="N41" s="4"/>
      <c r="O41" s="133" t="str">
        <f t="shared" si="35"/>
        <v/>
      </c>
      <c r="P41" s="134" t="str">
        <f t="shared" si="36"/>
        <v/>
      </c>
      <c r="Q41" s="134" t="str">
        <f t="shared" si="37"/>
        <v/>
      </c>
      <c r="R41" s="4"/>
      <c r="S41" s="133" t="str">
        <f t="shared" si="38"/>
        <v/>
      </c>
      <c r="T41" s="134" t="str">
        <f t="shared" si="39"/>
        <v/>
      </c>
      <c r="U41" s="134" t="str">
        <f t="shared" si="40"/>
        <v/>
      </c>
      <c r="V41" s="4"/>
      <c r="W41" s="133" t="str">
        <f t="shared" si="41"/>
        <v/>
      </c>
      <c r="X41" s="134" t="str">
        <f t="shared" si="42"/>
        <v/>
      </c>
      <c r="Y41" s="134" t="str">
        <f t="shared" si="43"/>
        <v/>
      </c>
      <c r="Z41" s="4"/>
      <c r="AA41" s="133" t="str">
        <f t="shared" si="44"/>
        <v/>
      </c>
      <c r="AB41" s="134" t="str">
        <f t="shared" si="45"/>
        <v/>
      </c>
      <c r="AC41" s="134" t="str">
        <f t="shared" si="46"/>
        <v/>
      </c>
      <c r="AD41" s="4"/>
      <c r="AE41" s="133" t="str">
        <f t="shared" si="47"/>
        <v/>
      </c>
      <c r="AF41" s="134" t="str">
        <f t="shared" si="48"/>
        <v/>
      </c>
      <c r="AG41" s="134" t="str">
        <f t="shared" si="49"/>
        <v/>
      </c>
      <c r="AH41" s="4"/>
      <c r="AI41" s="133" t="str">
        <f t="shared" si="50"/>
        <v/>
      </c>
      <c r="AJ41" s="134" t="str">
        <f t="shared" si="51"/>
        <v/>
      </c>
      <c r="AK41" s="134" t="str">
        <f t="shared" si="52"/>
        <v/>
      </c>
      <c r="AL41" s="4"/>
      <c r="AM41" s="133" t="str">
        <f t="shared" si="53"/>
        <v/>
      </c>
      <c r="AN41" s="134" t="str">
        <f t="shared" si="54"/>
        <v/>
      </c>
      <c r="AO41" s="134" t="str">
        <f t="shared" si="55"/>
        <v/>
      </c>
      <c r="AP41" s="135">
        <f t="shared" si="56"/>
        <v>0</v>
      </c>
      <c r="AQ41" s="137" t="str">
        <f t="shared" si="57"/>
        <v/>
      </c>
      <c r="AR41" s="137"/>
      <c r="AV41" s="45" t="s">
        <v>58</v>
      </c>
      <c r="AW41" s="193">
        <v>8907</v>
      </c>
      <c r="AX41" s="194">
        <v>16.110250364881999</v>
      </c>
      <c r="AY41" s="195">
        <v>3.8349002796867002</v>
      </c>
      <c r="AZ41" s="196">
        <v>8805</v>
      </c>
      <c r="BA41" s="194">
        <v>19.371152754116999</v>
      </c>
      <c r="BB41" s="197">
        <v>6.0524463909071997</v>
      </c>
      <c r="BC41" s="196">
        <v>8890</v>
      </c>
      <c r="BD41" s="194">
        <v>33.631946006748997</v>
      </c>
      <c r="BE41" s="197">
        <v>8.4032932016784994</v>
      </c>
      <c r="BF41" s="180">
        <v>8862</v>
      </c>
      <c r="BG41" s="181">
        <v>41.224328593997001</v>
      </c>
      <c r="BH41" s="182">
        <v>8.0623629745537002</v>
      </c>
      <c r="BI41" s="183">
        <v>8779</v>
      </c>
      <c r="BJ41" s="181">
        <v>44.938945210161002</v>
      </c>
      <c r="BK41" s="182">
        <v>20.539253480643001</v>
      </c>
      <c r="BL41" s="180">
        <v>8689</v>
      </c>
      <c r="BM41" s="181">
        <v>9.6175509264587795</v>
      </c>
      <c r="BN41" s="182">
        <v>1.24274105400733</v>
      </c>
      <c r="BO41" s="180">
        <v>8864</v>
      </c>
      <c r="BP41" s="181">
        <v>147.4455099278</v>
      </c>
      <c r="BQ41" s="182">
        <v>23.774898897564999</v>
      </c>
      <c r="BR41" s="183">
        <v>8847</v>
      </c>
      <c r="BS41" s="181">
        <v>21.319317282695</v>
      </c>
      <c r="BT41" s="182">
        <v>8.6033826053312996</v>
      </c>
    </row>
    <row r="42" spans="1:72" ht="21.75" thickBot="1">
      <c r="A42" s="38"/>
      <c r="B42" s="60" ph="1"/>
      <c r="C42" s="39"/>
      <c r="D42" s="4"/>
      <c r="E42" s="133" t="str">
        <f t="shared" si="29"/>
        <v/>
      </c>
      <c r="F42" s="4"/>
      <c r="G42" s="133" t="str">
        <f t="shared" si="30"/>
        <v/>
      </c>
      <c r="H42" s="4"/>
      <c r="I42" s="133" t="str">
        <f t="shared" si="31"/>
        <v/>
      </c>
      <c r="J42" s="4"/>
      <c r="K42" s="133" t="str">
        <f t="shared" si="32"/>
        <v/>
      </c>
      <c r="L42" s="134" t="str">
        <f t="shared" si="33"/>
        <v/>
      </c>
      <c r="M42" s="134" t="str">
        <f t="shared" si="34"/>
        <v/>
      </c>
      <c r="N42" s="4"/>
      <c r="O42" s="133" t="str">
        <f t="shared" si="35"/>
        <v/>
      </c>
      <c r="P42" s="134" t="str">
        <f t="shared" si="36"/>
        <v/>
      </c>
      <c r="Q42" s="134" t="str">
        <f t="shared" si="37"/>
        <v/>
      </c>
      <c r="R42" s="4"/>
      <c r="S42" s="133" t="str">
        <f t="shared" si="38"/>
        <v/>
      </c>
      <c r="T42" s="134" t="str">
        <f t="shared" si="39"/>
        <v/>
      </c>
      <c r="U42" s="134" t="str">
        <f t="shared" si="40"/>
        <v/>
      </c>
      <c r="V42" s="4"/>
      <c r="W42" s="133" t="str">
        <f t="shared" si="41"/>
        <v/>
      </c>
      <c r="X42" s="134" t="str">
        <f t="shared" si="42"/>
        <v/>
      </c>
      <c r="Y42" s="134" t="str">
        <f t="shared" si="43"/>
        <v/>
      </c>
      <c r="Z42" s="4"/>
      <c r="AA42" s="133" t="str">
        <f t="shared" si="44"/>
        <v/>
      </c>
      <c r="AB42" s="134" t="str">
        <f t="shared" si="45"/>
        <v/>
      </c>
      <c r="AC42" s="134" t="str">
        <f t="shared" si="46"/>
        <v/>
      </c>
      <c r="AD42" s="4"/>
      <c r="AE42" s="133" t="str">
        <f t="shared" si="47"/>
        <v/>
      </c>
      <c r="AF42" s="134" t="str">
        <f t="shared" si="48"/>
        <v/>
      </c>
      <c r="AG42" s="134" t="str">
        <f t="shared" si="49"/>
        <v/>
      </c>
      <c r="AH42" s="4"/>
      <c r="AI42" s="133" t="str">
        <f t="shared" si="50"/>
        <v/>
      </c>
      <c r="AJ42" s="134" t="str">
        <f t="shared" si="51"/>
        <v/>
      </c>
      <c r="AK42" s="134" t="str">
        <f t="shared" si="52"/>
        <v/>
      </c>
      <c r="AL42" s="4"/>
      <c r="AM42" s="133" t="str">
        <f t="shared" si="53"/>
        <v/>
      </c>
      <c r="AN42" s="134" t="str">
        <f t="shared" si="54"/>
        <v/>
      </c>
      <c r="AO42" s="134" t="str">
        <f t="shared" si="55"/>
        <v/>
      </c>
      <c r="AP42" s="135">
        <f t="shared" si="56"/>
        <v>0</v>
      </c>
      <c r="AQ42" s="137" t="str">
        <f t="shared" si="57"/>
        <v/>
      </c>
      <c r="AR42" s="137"/>
      <c r="AV42" s="46" t="s">
        <v>64</v>
      </c>
      <c r="AW42" s="198">
        <v>8416</v>
      </c>
      <c r="AX42" s="199">
        <v>15.929657794677</v>
      </c>
      <c r="AY42" s="200">
        <v>3.8743846603134999</v>
      </c>
      <c r="AZ42" s="201">
        <v>8342</v>
      </c>
      <c r="BA42" s="199">
        <v>18.224526492448</v>
      </c>
      <c r="BB42" s="202">
        <v>5.5618769950356004</v>
      </c>
      <c r="BC42" s="201">
        <v>8407</v>
      </c>
      <c r="BD42" s="199">
        <v>37.963363863447</v>
      </c>
      <c r="BE42" s="202">
        <v>8.9833345322512006</v>
      </c>
      <c r="BF42" s="189">
        <v>8382</v>
      </c>
      <c r="BG42" s="190">
        <v>39.113934621809001</v>
      </c>
      <c r="BH42" s="191">
        <v>6.9381520591210997</v>
      </c>
      <c r="BI42" s="192">
        <v>8307</v>
      </c>
      <c r="BJ42" s="190">
        <v>34.809437823522003</v>
      </c>
      <c r="BK42" s="191">
        <v>15.097975795210999</v>
      </c>
      <c r="BL42" s="189">
        <v>8199</v>
      </c>
      <c r="BM42" s="190">
        <v>9.8791511159897603</v>
      </c>
      <c r="BN42" s="191">
        <v>1.0675451093963999</v>
      </c>
      <c r="BO42" s="189">
        <v>8374</v>
      </c>
      <c r="BP42" s="190">
        <v>139.24886553618001</v>
      </c>
      <c r="BQ42" s="191">
        <v>21.919647851366999</v>
      </c>
      <c r="BR42" s="192">
        <v>8363</v>
      </c>
      <c r="BS42" s="190">
        <v>13.333373191438</v>
      </c>
      <c r="BT42" s="191">
        <v>4.9303029858176002</v>
      </c>
    </row>
    <row r="43" spans="1:72" ht="21">
      <c r="A43" s="38"/>
      <c r="B43" s="59" ph="1"/>
      <c r="C43" s="39"/>
      <c r="D43" s="4"/>
      <c r="E43" s="133" t="str">
        <f t="shared" si="29"/>
        <v/>
      </c>
      <c r="F43" s="4"/>
      <c r="G43" s="133" t="str">
        <f t="shared" si="30"/>
        <v/>
      </c>
      <c r="H43" s="4"/>
      <c r="I43" s="133" t="str">
        <f t="shared" si="31"/>
        <v/>
      </c>
      <c r="J43" s="4"/>
      <c r="K43" s="133" t="str">
        <f t="shared" si="32"/>
        <v/>
      </c>
      <c r="L43" s="134" t="str">
        <f t="shared" si="33"/>
        <v/>
      </c>
      <c r="M43" s="134" t="str">
        <f t="shared" si="34"/>
        <v/>
      </c>
      <c r="N43" s="4"/>
      <c r="O43" s="133" t="str">
        <f t="shared" si="35"/>
        <v/>
      </c>
      <c r="P43" s="134" t="str">
        <f t="shared" si="36"/>
        <v/>
      </c>
      <c r="Q43" s="134" t="str">
        <f t="shared" si="37"/>
        <v/>
      </c>
      <c r="R43" s="4"/>
      <c r="S43" s="133" t="str">
        <f t="shared" si="38"/>
        <v/>
      </c>
      <c r="T43" s="134" t="str">
        <f t="shared" si="39"/>
        <v/>
      </c>
      <c r="U43" s="134" t="str">
        <f t="shared" si="40"/>
        <v/>
      </c>
      <c r="V43" s="4"/>
      <c r="W43" s="133" t="str">
        <f t="shared" si="41"/>
        <v/>
      </c>
      <c r="X43" s="134" t="str">
        <f t="shared" si="42"/>
        <v/>
      </c>
      <c r="Y43" s="134" t="str">
        <f t="shared" si="43"/>
        <v/>
      </c>
      <c r="Z43" s="4"/>
      <c r="AA43" s="133" t="str">
        <f t="shared" si="44"/>
        <v/>
      </c>
      <c r="AB43" s="134" t="str">
        <f t="shared" si="45"/>
        <v/>
      </c>
      <c r="AC43" s="134" t="str">
        <f t="shared" si="46"/>
        <v/>
      </c>
      <c r="AD43" s="4"/>
      <c r="AE43" s="133" t="str">
        <f t="shared" si="47"/>
        <v/>
      </c>
      <c r="AF43" s="134" t="str">
        <f t="shared" si="48"/>
        <v/>
      </c>
      <c r="AG43" s="134" t="str">
        <f t="shared" si="49"/>
        <v/>
      </c>
      <c r="AH43" s="4"/>
      <c r="AI43" s="133" t="str">
        <f t="shared" si="50"/>
        <v/>
      </c>
      <c r="AJ43" s="134" t="str">
        <f t="shared" si="51"/>
        <v/>
      </c>
      <c r="AK43" s="134" t="str">
        <f t="shared" si="52"/>
        <v/>
      </c>
      <c r="AL43" s="4"/>
      <c r="AM43" s="133" t="str">
        <f t="shared" si="53"/>
        <v/>
      </c>
      <c r="AN43" s="134" t="str">
        <f t="shared" si="54"/>
        <v/>
      </c>
      <c r="AO43" s="134" t="str">
        <f t="shared" si="55"/>
        <v/>
      </c>
      <c r="AP43" s="135">
        <f t="shared" si="56"/>
        <v>0</v>
      </c>
      <c r="AQ43" s="137" t="str">
        <f t="shared" si="57"/>
        <v/>
      </c>
      <c r="AR43" s="137"/>
      <c r="AV43" s="45" t="s">
        <v>59</v>
      </c>
      <c r="AW43" s="193">
        <v>9021</v>
      </c>
      <c r="AX43" s="194">
        <v>19.224143664782002</v>
      </c>
      <c r="AY43" s="195">
        <v>4.9804137610932004</v>
      </c>
      <c r="AZ43" s="196">
        <v>8924</v>
      </c>
      <c r="BA43" s="194">
        <v>21.170663379650001</v>
      </c>
      <c r="BB43" s="197">
        <v>6.0480822088955</v>
      </c>
      <c r="BC43" s="196">
        <v>9151</v>
      </c>
      <c r="BD43" s="194">
        <v>36.855982952683</v>
      </c>
      <c r="BE43" s="197">
        <v>8.9002339868139</v>
      </c>
      <c r="BF43" s="180">
        <v>8956</v>
      </c>
      <c r="BG43" s="181">
        <v>44.568445734702998</v>
      </c>
      <c r="BH43" s="182">
        <v>7.8911710077284001</v>
      </c>
      <c r="BI43" s="183">
        <v>8829</v>
      </c>
      <c r="BJ43" s="181">
        <v>52.319855023218999</v>
      </c>
      <c r="BK43" s="182">
        <v>22.641676813618002</v>
      </c>
      <c r="BL43" s="180">
        <v>8810</v>
      </c>
      <c r="BM43" s="181">
        <v>9.1576992054483295</v>
      </c>
      <c r="BN43" s="182">
        <v>1.10352106059285</v>
      </c>
      <c r="BO43" s="180">
        <v>8958</v>
      </c>
      <c r="BP43" s="181">
        <v>159.48794373743999</v>
      </c>
      <c r="BQ43" s="182">
        <v>25.791150692626001</v>
      </c>
      <c r="BR43" s="183">
        <v>8974</v>
      </c>
      <c r="BS43" s="181">
        <v>24.937040338755999</v>
      </c>
      <c r="BT43" s="182">
        <v>9.8379912795394002</v>
      </c>
    </row>
    <row r="44" spans="1:72" ht="21.75" thickBot="1">
      <c r="A44" s="38"/>
      <c r="B44" s="60" ph="1"/>
      <c r="C44" s="39"/>
      <c r="D44" s="4"/>
      <c r="E44" s="133" t="str">
        <f t="shared" si="29"/>
        <v/>
      </c>
      <c r="F44" s="4"/>
      <c r="G44" s="133" t="str">
        <f t="shared" si="30"/>
        <v/>
      </c>
      <c r="H44" s="4"/>
      <c r="I44" s="133" t="str">
        <f t="shared" si="31"/>
        <v/>
      </c>
      <c r="J44" s="4"/>
      <c r="K44" s="133" t="str">
        <f t="shared" si="32"/>
        <v/>
      </c>
      <c r="L44" s="134" t="str">
        <f t="shared" si="33"/>
        <v/>
      </c>
      <c r="M44" s="134" t="str">
        <f t="shared" si="34"/>
        <v/>
      </c>
      <c r="N44" s="4"/>
      <c r="O44" s="133" t="str">
        <f t="shared" si="35"/>
        <v/>
      </c>
      <c r="P44" s="134" t="str">
        <f t="shared" si="36"/>
        <v/>
      </c>
      <c r="Q44" s="134" t="str">
        <f t="shared" si="37"/>
        <v/>
      </c>
      <c r="R44" s="4"/>
      <c r="S44" s="133" t="str">
        <f t="shared" si="38"/>
        <v/>
      </c>
      <c r="T44" s="134" t="str">
        <f t="shared" si="39"/>
        <v/>
      </c>
      <c r="U44" s="134" t="str">
        <f t="shared" si="40"/>
        <v/>
      </c>
      <c r="V44" s="4"/>
      <c r="W44" s="133" t="str">
        <f t="shared" si="41"/>
        <v/>
      </c>
      <c r="X44" s="134" t="str">
        <f t="shared" si="42"/>
        <v/>
      </c>
      <c r="Y44" s="134" t="str">
        <f t="shared" si="43"/>
        <v/>
      </c>
      <c r="Z44" s="4"/>
      <c r="AA44" s="133" t="str">
        <f t="shared" si="44"/>
        <v/>
      </c>
      <c r="AB44" s="134" t="str">
        <f t="shared" si="45"/>
        <v/>
      </c>
      <c r="AC44" s="134" t="str">
        <f t="shared" si="46"/>
        <v/>
      </c>
      <c r="AD44" s="4"/>
      <c r="AE44" s="133" t="str">
        <f t="shared" si="47"/>
        <v/>
      </c>
      <c r="AF44" s="134" t="str">
        <f t="shared" si="48"/>
        <v/>
      </c>
      <c r="AG44" s="134" t="str">
        <f t="shared" si="49"/>
        <v/>
      </c>
      <c r="AH44" s="4"/>
      <c r="AI44" s="133" t="str">
        <f t="shared" si="50"/>
        <v/>
      </c>
      <c r="AJ44" s="134" t="str">
        <f t="shared" si="51"/>
        <v/>
      </c>
      <c r="AK44" s="134" t="str">
        <f t="shared" si="52"/>
        <v/>
      </c>
      <c r="AL44" s="4"/>
      <c r="AM44" s="133" t="str">
        <f t="shared" si="53"/>
        <v/>
      </c>
      <c r="AN44" s="134" t="str">
        <f t="shared" si="54"/>
        <v/>
      </c>
      <c r="AO44" s="134" t="str">
        <f t="shared" si="55"/>
        <v/>
      </c>
      <c r="AP44" s="135">
        <f t="shared" si="56"/>
        <v>0</v>
      </c>
      <c r="AQ44" s="137" t="str">
        <f t="shared" si="57"/>
        <v/>
      </c>
      <c r="AR44" s="137"/>
      <c r="AV44" s="46" t="s">
        <v>65</v>
      </c>
      <c r="AW44" s="198">
        <v>8613</v>
      </c>
      <c r="AX44" s="199">
        <v>18.870196215023999</v>
      </c>
      <c r="AY44" s="200">
        <v>4.4325056446523003</v>
      </c>
      <c r="AZ44" s="201">
        <v>8547</v>
      </c>
      <c r="BA44" s="199">
        <v>19.219960219960001</v>
      </c>
      <c r="BB44" s="202">
        <v>5.3898830737859997</v>
      </c>
      <c r="BC44" s="201">
        <v>8595</v>
      </c>
      <c r="BD44" s="199">
        <v>40.812914485165997</v>
      </c>
      <c r="BE44" s="202">
        <v>9.2334245156531001</v>
      </c>
      <c r="BF44" s="189">
        <v>8569</v>
      </c>
      <c r="BG44" s="190">
        <v>41.529816781420998</v>
      </c>
      <c r="BH44" s="191">
        <v>6.9346912708485</v>
      </c>
      <c r="BI44" s="192">
        <v>8417</v>
      </c>
      <c r="BJ44" s="190">
        <v>38.850184151123003</v>
      </c>
      <c r="BK44" s="191">
        <v>16.618139405402001</v>
      </c>
      <c r="BL44" s="189">
        <v>8413</v>
      </c>
      <c r="BM44" s="190">
        <v>9.5212884821110197</v>
      </c>
      <c r="BN44" s="191">
        <v>0.98671978470584998</v>
      </c>
      <c r="BO44" s="189">
        <v>8856</v>
      </c>
      <c r="BP44" s="190">
        <v>148.15006775067999</v>
      </c>
      <c r="BQ44" s="191">
        <v>23.410513113107999</v>
      </c>
      <c r="BR44" s="192">
        <v>8556</v>
      </c>
      <c r="BS44" s="190">
        <v>14.92613370734</v>
      </c>
      <c r="BT44" s="191">
        <v>5.5274176237852002</v>
      </c>
    </row>
    <row r="45" spans="1:72" ht="21">
      <c r="A45" s="38"/>
      <c r="B45" s="59" ph="1"/>
      <c r="C45" s="39"/>
      <c r="D45" s="4"/>
      <c r="E45" s="133" t="str">
        <f t="shared" si="29"/>
        <v/>
      </c>
      <c r="F45" s="4"/>
      <c r="G45" s="133" t="str">
        <f t="shared" si="30"/>
        <v/>
      </c>
      <c r="H45" s="4"/>
      <c r="I45" s="133" t="str">
        <f t="shared" si="31"/>
        <v/>
      </c>
      <c r="J45" s="4"/>
      <c r="K45" s="133" t="str">
        <f t="shared" si="32"/>
        <v/>
      </c>
      <c r="L45" s="134" t="str">
        <f t="shared" si="33"/>
        <v/>
      </c>
      <c r="M45" s="134" t="str">
        <f t="shared" si="34"/>
        <v/>
      </c>
      <c r="N45" s="4"/>
      <c r="O45" s="133" t="str">
        <f t="shared" si="35"/>
        <v/>
      </c>
      <c r="P45" s="134" t="str">
        <f t="shared" si="36"/>
        <v/>
      </c>
      <c r="Q45" s="134" t="str">
        <f t="shared" si="37"/>
        <v/>
      </c>
      <c r="R45" s="4"/>
      <c r="S45" s="133" t="str">
        <f t="shared" si="38"/>
        <v/>
      </c>
      <c r="T45" s="134" t="str">
        <f t="shared" si="39"/>
        <v/>
      </c>
      <c r="U45" s="134" t="str">
        <f t="shared" si="40"/>
        <v/>
      </c>
      <c r="V45" s="4"/>
      <c r="W45" s="133" t="str">
        <f t="shared" si="41"/>
        <v/>
      </c>
      <c r="X45" s="134" t="str">
        <f t="shared" si="42"/>
        <v/>
      </c>
      <c r="Y45" s="134" t="str">
        <f t="shared" si="43"/>
        <v/>
      </c>
      <c r="Z45" s="4"/>
      <c r="AA45" s="133" t="str">
        <f t="shared" si="44"/>
        <v/>
      </c>
      <c r="AB45" s="134" t="str">
        <f t="shared" si="45"/>
        <v/>
      </c>
      <c r="AC45" s="134" t="str">
        <f t="shared" si="46"/>
        <v/>
      </c>
      <c r="AD45" s="4"/>
      <c r="AE45" s="133" t="str">
        <f t="shared" si="47"/>
        <v/>
      </c>
      <c r="AF45" s="134" t="str">
        <f t="shared" si="48"/>
        <v/>
      </c>
      <c r="AG45" s="134" t="str">
        <f t="shared" si="49"/>
        <v/>
      </c>
      <c r="AH45" s="4"/>
      <c r="AI45" s="133" t="str">
        <f t="shared" si="50"/>
        <v/>
      </c>
      <c r="AJ45" s="134" t="str">
        <f t="shared" si="51"/>
        <v/>
      </c>
      <c r="AK45" s="134" t="str">
        <f t="shared" si="52"/>
        <v/>
      </c>
      <c r="AL45" s="4"/>
      <c r="AM45" s="133" t="str">
        <f t="shared" si="53"/>
        <v/>
      </c>
      <c r="AN45" s="134" t="str">
        <f t="shared" si="54"/>
        <v/>
      </c>
      <c r="AO45" s="134" t="str">
        <f t="shared" si="55"/>
        <v/>
      </c>
      <c r="AP45" s="135">
        <f t="shared" si="56"/>
        <v>0</v>
      </c>
      <c r="AQ45" s="137" t="str">
        <f t="shared" si="57"/>
        <v/>
      </c>
      <c r="AR45" s="137"/>
    </row>
    <row r="46" spans="1:72" ht="21">
      <c r="A46" s="38"/>
      <c r="B46" s="60" ph="1"/>
      <c r="C46" s="39"/>
      <c r="D46" s="4"/>
      <c r="E46" s="133" t="str">
        <f t="shared" si="29"/>
        <v/>
      </c>
      <c r="F46" s="4"/>
      <c r="G46" s="133" t="str">
        <f t="shared" si="30"/>
        <v/>
      </c>
      <c r="H46" s="4"/>
      <c r="I46" s="133" t="str">
        <f t="shared" si="31"/>
        <v/>
      </c>
      <c r="J46" s="4"/>
      <c r="K46" s="133" t="str">
        <f t="shared" si="32"/>
        <v/>
      </c>
      <c r="L46" s="134" t="str">
        <f t="shared" si="33"/>
        <v/>
      </c>
      <c r="M46" s="134" t="str">
        <f t="shared" si="34"/>
        <v/>
      </c>
      <c r="N46" s="4"/>
      <c r="O46" s="133" t="str">
        <f t="shared" si="35"/>
        <v/>
      </c>
      <c r="P46" s="134" t="str">
        <f t="shared" si="36"/>
        <v/>
      </c>
      <c r="Q46" s="134" t="str">
        <f t="shared" si="37"/>
        <v/>
      </c>
      <c r="R46" s="4"/>
      <c r="S46" s="133" t="str">
        <f t="shared" si="38"/>
        <v/>
      </c>
      <c r="T46" s="134" t="str">
        <f t="shared" si="39"/>
        <v/>
      </c>
      <c r="U46" s="134" t="str">
        <f t="shared" si="40"/>
        <v/>
      </c>
      <c r="V46" s="4"/>
      <c r="W46" s="133" t="str">
        <f t="shared" si="41"/>
        <v/>
      </c>
      <c r="X46" s="134" t="str">
        <f t="shared" si="42"/>
        <v/>
      </c>
      <c r="Y46" s="134" t="str">
        <f t="shared" si="43"/>
        <v/>
      </c>
      <c r="Z46" s="4"/>
      <c r="AA46" s="133" t="str">
        <f t="shared" si="44"/>
        <v/>
      </c>
      <c r="AB46" s="134" t="str">
        <f t="shared" si="45"/>
        <v/>
      </c>
      <c r="AC46" s="134" t="str">
        <f t="shared" si="46"/>
        <v/>
      </c>
      <c r="AD46" s="4"/>
      <c r="AE46" s="133" t="str">
        <f t="shared" si="47"/>
        <v/>
      </c>
      <c r="AF46" s="134" t="str">
        <f t="shared" si="48"/>
        <v/>
      </c>
      <c r="AG46" s="134" t="str">
        <f t="shared" si="49"/>
        <v/>
      </c>
      <c r="AH46" s="4"/>
      <c r="AI46" s="133" t="str">
        <f t="shared" si="50"/>
        <v/>
      </c>
      <c r="AJ46" s="134" t="str">
        <f t="shared" si="51"/>
        <v/>
      </c>
      <c r="AK46" s="134" t="str">
        <f t="shared" si="52"/>
        <v/>
      </c>
      <c r="AL46" s="4"/>
      <c r="AM46" s="133" t="str">
        <f t="shared" si="53"/>
        <v/>
      </c>
      <c r="AN46" s="134" t="str">
        <f t="shared" si="54"/>
        <v/>
      </c>
      <c r="AO46" s="134" t="str">
        <f t="shared" si="55"/>
        <v/>
      </c>
      <c r="AP46" s="135">
        <f t="shared" si="56"/>
        <v>0</v>
      </c>
      <c r="AQ46" s="137" t="str">
        <f t="shared" si="57"/>
        <v/>
      </c>
      <c r="AR46" s="137"/>
    </row>
    <row r="47" spans="1:72" ht="21.75" thickBot="1">
      <c r="A47" s="38"/>
      <c r="B47" s="60" ph="1"/>
      <c r="C47" s="39"/>
      <c r="D47" s="4"/>
      <c r="E47" s="133" t="str">
        <f t="shared" si="29"/>
        <v/>
      </c>
      <c r="F47" s="4"/>
      <c r="G47" s="133" t="str">
        <f t="shared" si="30"/>
        <v/>
      </c>
      <c r="H47" s="4"/>
      <c r="I47" s="133" t="str">
        <f t="shared" si="31"/>
        <v/>
      </c>
      <c r="J47" s="4"/>
      <c r="K47" s="133" t="str">
        <f t="shared" si="32"/>
        <v/>
      </c>
      <c r="L47" s="134" t="str">
        <f t="shared" si="33"/>
        <v/>
      </c>
      <c r="M47" s="134" t="str">
        <f t="shared" si="34"/>
        <v/>
      </c>
      <c r="N47" s="4"/>
      <c r="O47" s="133" t="str">
        <f t="shared" si="35"/>
        <v/>
      </c>
      <c r="P47" s="134" t="str">
        <f t="shared" si="36"/>
        <v/>
      </c>
      <c r="Q47" s="134" t="str">
        <f t="shared" si="37"/>
        <v/>
      </c>
      <c r="R47" s="4"/>
      <c r="S47" s="133" t="str">
        <f t="shared" si="38"/>
        <v/>
      </c>
      <c r="T47" s="134" t="str">
        <f t="shared" si="39"/>
        <v/>
      </c>
      <c r="U47" s="134" t="str">
        <f t="shared" si="40"/>
        <v/>
      </c>
      <c r="V47" s="4"/>
      <c r="W47" s="133" t="str">
        <f t="shared" si="41"/>
        <v/>
      </c>
      <c r="X47" s="134" t="str">
        <f t="shared" si="42"/>
        <v/>
      </c>
      <c r="Y47" s="134" t="str">
        <f t="shared" si="43"/>
        <v/>
      </c>
      <c r="Z47" s="4"/>
      <c r="AA47" s="133" t="str">
        <f t="shared" si="44"/>
        <v/>
      </c>
      <c r="AB47" s="134" t="str">
        <f t="shared" si="45"/>
        <v/>
      </c>
      <c r="AC47" s="134" t="str">
        <f t="shared" si="46"/>
        <v/>
      </c>
      <c r="AD47" s="4"/>
      <c r="AE47" s="133" t="str">
        <f t="shared" si="47"/>
        <v/>
      </c>
      <c r="AF47" s="134" t="str">
        <f t="shared" si="48"/>
        <v/>
      </c>
      <c r="AG47" s="134" t="str">
        <f t="shared" si="49"/>
        <v/>
      </c>
      <c r="AH47" s="4"/>
      <c r="AI47" s="133" t="str">
        <f t="shared" si="50"/>
        <v/>
      </c>
      <c r="AJ47" s="134" t="str">
        <f t="shared" si="51"/>
        <v/>
      </c>
      <c r="AK47" s="134" t="str">
        <f t="shared" si="52"/>
        <v/>
      </c>
      <c r="AL47" s="4"/>
      <c r="AM47" s="133" t="str">
        <f t="shared" si="53"/>
        <v/>
      </c>
      <c r="AN47" s="134" t="str">
        <f t="shared" si="54"/>
        <v/>
      </c>
      <c r="AO47" s="134" t="str">
        <f t="shared" si="55"/>
        <v/>
      </c>
      <c r="AP47" s="135">
        <f t="shared" si="56"/>
        <v>0</v>
      </c>
      <c r="AQ47" s="137" t="str">
        <f t="shared" si="57"/>
        <v/>
      </c>
      <c r="AR47" s="137"/>
      <c r="AV47" s="205" t="s">
        <v>153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59" ph="1"/>
      <c r="C48" s="39"/>
      <c r="D48" s="4"/>
      <c r="E48" s="133" t="str">
        <f t="shared" si="29"/>
        <v/>
      </c>
      <c r="F48" s="4"/>
      <c r="G48" s="133" t="str">
        <f t="shared" si="30"/>
        <v/>
      </c>
      <c r="H48" s="4"/>
      <c r="I48" s="133" t="str">
        <f t="shared" si="31"/>
        <v/>
      </c>
      <c r="J48" s="4"/>
      <c r="K48" s="133" t="str">
        <f t="shared" si="32"/>
        <v/>
      </c>
      <c r="L48" s="134" t="str">
        <f t="shared" si="33"/>
        <v/>
      </c>
      <c r="M48" s="134" t="str">
        <f t="shared" si="34"/>
        <v/>
      </c>
      <c r="N48" s="4"/>
      <c r="O48" s="133" t="str">
        <f t="shared" si="35"/>
        <v/>
      </c>
      <c r="P48" s="134" t="str">
        <f t="shared" si="36"/>
        <v/>
      </c>
      <c r="Q48" s="134" t="str">
        <f t="shared" si="37"/>
        <v/>
      </c>
      <c r="R48" s="4"/>
      <c r="S48" s="133" t="str">
        <f t="shared" si="38"/>
        <v/>
      </c>
      <c r="T48" s="134" t="str">
        <f t="shared" si="39"/>
        <v/>
      </c>
      <c r="U48" s="134" t="str">
        <f t="shared" si="40"/>
        <v/>
      </c>
      <c r="V48" s="4"/>
      <c r="W48" s="133" t="str">
        <f t="shared" si="41"/>
        <v/>
      </c>
      <c r="X48" s="134" t="str">
        <f t="shared" si="42"/>
        <v/>
      </c>
      <c r="Y48" s="134" t="str">
        <f t="shared" si="43"/>
        <v/>
      </c>
      <c r="Z48" s="4"/>
      <c r="AA48" s="133" t="str">
        <f t="shared" si="44"/>
        <v/>
      </c>
      <c r="AB48" s="134" t="str">
        <f t="shared" si="45"/>
        <v/>
      </c>
      <c r="AC48" s="134" t="str">
        <f t="shared" si="46"/>
        <v/>
      </c>
      <c r="AD48" s="4"/>
      <c r="AE48" s="133" t="str">
        <f t="shared" si="47"/>
        <v/>
      </c>
      <c r="AF48" s="134" t="str">
        <f t="shared" si="48"/>
        <v/>
      </c>
      <c r="AG48" s="134" t="str">
        <f t="shared" si="49"/>
        <v/>
      </c>
      <c r="AH48" s="4"/>
      <c r="AI48" s="133" t="str">
        <f t="shared" si="50"/>
        <v/>
      </c>
      <c r="AJ48" s="134" t="str">
        <f t="shared" si="51"/>
        <v/>
      </c>
      <c r="AK48" s="134" t="str">
        <f t="shared" si="52"/>
        <v/>
      </c>
      <c r="AL48" s="4"/>
      <c r="AM48" s="133" t="str">
        <f t="shared" si="53"/>
        <v/>
      </c>
      <c r="AN48" s="134" t="str">
        <f t="shared" si="54"/>
        <v/>
      </c>
      <c r="AO48" s="134" t="str">
        <f t="shared" si="55"/>
        <v/>
      </c>
      <c r="AP48" s="135">
        <f t="shared" si="56"/>
        <v>0</v>
      </c>
      <c r="AQ48" s="137" t="str">
        <f t="shared" si="57"/>
        <v/>
      </c>
      <c r="AR48" s="137"/>
      <c r="AV48" s="306" t="s">
        <v>118</v>
      </c>
      <c r="AW48" s="307"/>
      <c r="AX48" s="307"/>
      <c r="AY48" s="308"/>
      <c r="AZ48" s="297" t="s">
        <v>119</v>
      </c>
      <c r="BA48" s="298"/>
      <c r="BB48" s="298"/>
      <c r="BC48" s="299"/>
      <c r="BD48" s="298" t="s">
        <v>120</v>
      </c>
      <c r="BE48" s="298"/>
      <c r="BF48" s="298"/>
      <c r="BG48" s="299"/>
    </row>
    <row r="49" spans="1:59" ht="21.75" thickBot="1">
      <c r="A49" s="38"/>
      <c r="B49" s="60" ph="1"/>
      <c r="C49" s="39"/>
      <c r="D49" s="4"/>
      <c r="E49" s="133" t="str">
        <f t="shared" si="29"/>
        <v/>
      </c>
      <c r="F49" s="4"/>
      <c r="G49" s="133" t="str">
        <f t="shared" si="30"/>
        <v/>
      </c>
      <c r="H49" s="4"/>
      <c r="I49" s="133" t="str">
        <f t="shared" si="31"/>
        <v/>
      </c>
      <c r="J49" s="4"/>
      <c r="K49" s="133" t="str">
        <f t="shared" si="32"/>
        <v/>
      </c>
      <c r="L49" s="134" t="str">
        <f t="shared" si="33"/>
        <v/>
      </c>
      <c r="M49" s="134" t="str">
        <f t="shared" si="34"/>
        <v/>
      </c>
      <c r="N49" s="4"/>
      <c r="O49" s="133" t="str">
        <f t="shared" si="35"/>
        <v/>
      </c>
      <c r="P49" s="134" t="str">
        <f t="shared" si="36"/>
        <v/>
      </c>
      <c r="Q49" s="134" t="str">
        <f t="shared" si="37"/>
        <v/>
      </c>
      <c r="R49" s="4"/>
      <c r="S49" s="133" t="str">
        <f t="shared" si="38"/>
        <v/>
      </c>
      <c r="T49" s="134" t="str">
        <f t="shared" si="39"/>
        <v/>
      </c>
      <c r="U49" s="134" t="str">
        <f t="shared" si="40"/>
        <v/>
      </c>
      <c r="V49" s="4"/>
      <c r="W49" s="133" t="str">
        <f t="shared" si="41"/>
        <v/>
      </c>
      <c r="X49" s="134" t="str">
        <f t="shared" si="42"/>
        <v/>
      </c>
      <c r="Y49" s="134" t="str">
        <f t="shared" si="43"/>
        <v/>
      </c>
      <c r="Z49" s="4"/>
      <c r="AA49" s="133" t="str">
        <f t="shared" si="44"/>
        <v/>
      </c>
      <c r="AB49" s="134" t="str">
        <f t="shared" si="45"/>
        <v/>
      </c>
      <c r="AC49" s="134" t="str">
        <f t="shared" si="46"/>
        <v/>
      </c>
      <c r="AD49" s="4"/>
      <c r="AE49" s="133" t="str">
        <f t="shared" si="47"/>
        <v/>
      </c>
      <c r="AF49" s="134" t="str">
        <f t="shared" si="48"/>
        <v/>
      </c>
      <c r="AG49" s="134" t="str">
        <f t="shared" si="49"/>
        <v/>
      </c>
      <c r="AH49" s="4"/>
      <c r="AI49" s="133" t="str">
        <f t="shared" si="50"/>
        <v/>
      </c>
      <c r="AJ49" s="134" t="str">
        <f t="shared" si="51"/>
        <v/>
      </c>
      <c r="AK49" s="134" t="str">
        <f t="shared" si="52"/>
        <v/>
      </c>
      <c r="AL49" s="4"/>
      <c r="AM49" s="133" t="str">
        <f t="shared" si="53"/>
        <v/>
      </c>
      <c r="AN49" s="134" t="str">
        <f t="shared" si="54"/>
        <v/>
      </c>
      <c r="AO49" s="134" t="str">
        <f t="shared" si="55"/>
        <v/>
      </c>
      <c r="AP49" s="135">
        <f t="shared" si="56"/>
        <v>0</v>
      </c>
      <c r="AQ49" s="137" t="str">
        <f t="shared" si="57"/>
        <v/>
      </c>
      <c r="AR49" s="137"/>
      <c r="AV49" s="309"/>
      <c r="AW49" s="310"/>
      <c r="AX49" s="310"/>
      <c r="AY49" s="311"/>
      <c r="AZ49" s="206" t="s">
        <v>121</v>
      </c>
      <c r="BA49" s="207" t="s">
        <v>122</v>
      </c>
      <c r="BB49" s="208" t="s">
        <v>123</v>
      </c>
      <c r="BC49" s="209" t="s">
        <v>124</v>
      </c>
      <c r="BD49" s="210" t="s">
        <v>121</v>
      </c>
      <c r="BE49" s="207" t="s">
        <v>122</v>
      </c>
      <c r="BF49" s="207" t="s">
        <v>123</v>
      </c>
      <c r="BG49" s="209" t="s">
        <v>124</v>
      </c>
    </row>
    <row r="50" spans="1:59" ht="21" customHeight="1">
      <c r="A50" s="38"/>
      <c r="B50" s="58" ph="1"/>
      <c r="C50" s="39"/>
      <c r="D50" s="4"/>
      <c r="E50" s="133" t="str">
        <f t="shared" si="29"/>
        <v/>
      </c>
      <c r="F50" s="4"/>
      <c r="G50" s="133" t="str">
        <f t="shared" si="30"/>
        <v/>
      </c>
      <c r="H50" s="4"/>
      <c r="I50" s="133" t="str">
        <f t="shared" si="31"/>
        <v/>
      </c>
      <c r="J50" s="4"/>
      <c r="K50" s="133" t="str">
        <f t="shared" si="32"/>
        <v/>
      </c>
      <c r="L50" s="134" t="str">
        <f t="shared" si="33"/>
        <v/>
      </c>
      <c r="M50" s="134" t="str">
        <f t="shared" si="34"/>
        <v/>
      </c>
      <c r="N50" s="4"/>
      <c r="O50" s="133" t="str">
        <f t="shared" si="35"/>
        <v/>
      </c>
      <c r="P50" s="134" t="str">
        <f t="shared" si="36"/>
        <v/>
      </c>
      <c r="Q50" s="134" t="str">
        <f t="shared" si="37"/>
        <v/>
      </c>
      <c r="R50" s="4"/>
      <c r="S50" s="133" t="str">
        <f t="shared" si="38"/>
        <v/>
      </c>
      <c r="T50" s="134" t="str">
        <f t="shared" si="39"/>
        <v/>
      </c>
      <c r="U50" s="134" t="str">
        <f t="shared" si="40"/>
        <v/>
      </c>
      <c r="V50" s="4"/>
      <c r="W50" s="133" t="str">
        <f t="shared" si="41"/>
        <v/>
      </c>
      <c r="X50" s="134" t="str">
        <f t="shared" si="42"/>
        <v/>
      </c>
      <c r="Y50" s="134" t="str">
        <f t="shared" si="43"/>
        <v/>
      </c>
      <c r="Z50" s="4"/>
      <c r="AA50" s="133" t="str">
        <f t="shared" si="44"/>
        <v/>
      </c>
      <c r="AB50" s="134" t="str">
        <f t="shared" si="45"/>
        <v/>
      </c>
      <c r="AC50" s="134" t="str">
        <f t="shared" si="46"/>
        <v/>
      </c>
      <c r="AD50" s="4"/>
      <c r="AE50" s="133" t="str">
        <f t="shared" si="47"/>
        <v/>
      </c>
      <c r="AF50" s="134" t="str">
        <f t="shared" si="48"/>
        <v/>
      </c>
      <c r="AG50" s="134" t="str">
        <f t="shared" si="49"/>
        <v/>
      </c>
      <c r="AH50" s="4"/>
      <c r="AI50" s="133" t="str">
        <f t="shared" si="50"/>
        <v/>
      </c>
      <c r="AJ50" s="134" t="str">
        <f t="shared" si="51"/>
        <v/>
      </c>
      <c r="AK50" s="134" t="str">
        <f t="shared" si="52"/>
        <v/>
      </c>
      <c r="AL50" s="4"/>
      <c r="AM50" s="133" t="str">
        <f t="shared" si="53"/>
        <v/>
      </c>
      <c r="AN50" s="134" t="str">
        <f t="shared" si="54"/>
        <v/>
      </c>
      <c r="AO50" s="134" t="str">
        <f t="shared" si="55"/>
        <v/>
      </c>
      <c r="AP50" s="135">
        <f t="shared" si="56"/>
        <v>0</v>
      </c>
      <c r="AQ50" s="137" t="str">
        <f t="shared" si="57"/>
        <v/>
      </c>
      <c r="AR50" s="137"/>
      <c r="AV50" s="300" t="s">
        <v>125</v>
      </c>
      <c r="AW50" s="303" t="s">
        <v>126</v>
      </c>
      <c r="AX50" s="211" t="s">
        <v>127</v>
      </c>
      <c r="AY50" s="212" t="s">
        <v>128</v>
      </c>
      <c r="AZ50" s="213">
        <v>116.8</v>
      </c>
      <c r="BA50" s="214">
        <v>116.6</v>
      </c>
      <c r="BB50" s="215">
        <v>0.20000000000000284</v>
      </c>
      <c r="BC50" s="216">
        <v>15</v>
      </c>
      <c r="BD50" s="213">
        <v>21.7</v>
      </c>
      <c r="BE50" s="214">
        <v>21.4</v>
      </c>
      <c r="BF50" s="214">
        <v>0.30000000000000071</v>
      </c>
      <c r="BG50" s="217">
        <v>6</v>
      </c>
    </row>
    <row r="51" spans="1:59" ht="21">
      <c r="A51" s="38"/>
      <c r="B51" s="60" ph="1"/>
      <c r="C51" s="39"/>
      <c r="D51" s="4"/>
      <c r="E51" s="133" t="str">
        <f t="shared" si="29"/>
        <v/>
      </c>
      <c r="F51" s="4"/>
      <c r="G51" s="133" t="str">
        <f t="shared" si="30"/>
        <v/>
      </c>
      <c r="H51" s="4"/>
      <c r="I51" s="133" t="str">
        <f t="shared" si="31"/>
        <v/>
      </c>
      <c r="J51" s="4"/>
      <c r="K51" s="133" t="str">
        <f t="shared" si="32"/>
        <v/>
      </c>
      <c r="L51" s="134" t="str">
        <f t="shared" si="33"/>
        <v/>
      </c>
      <c r="M51" s="134" t="str">
        <f t="shared" si="34"/>
        <v/>
      </c>
      <c r="N51" s="4"/>
      <c r="O51" s="133" t="str">
        <f t="shared" si="35"/>
        <v/>
      </c>
      <c r="P51" s="134" t="str">
        <f t="shared" si="36"/>
        <v/>
      </c>
      <c r="Q51" s="134" t="str">
        <f t="shared" si="37"/>
        <v/>
      </c>
      <c r="R51" s="4"/>
      <c r="S51" s="133" t="str">
        <f t="shared" si="38"/>
        <v/>
      </c>
      <c r="T51" s="134" t="str">
        <f t="shared" si="39"/>
        <v/>
      </c>
      <c r="U51" s="134" t="str">
        <f t="shared" si="40"/>
        <v/>
      </c>
      <c r="V51" s="4"/>
      <c r="W51" s="133" t="str">
        <f t="shared" si="41"/>
        <v/>
      </c>
      <c r="X51" s="134" t="str">
        <f t="shared" si="42"/>
        <v/>
      </c>
      <c r="Y51" s="134" t="str">
        <f t="shared" si="43"/>
        <v/>
      </c>
      <c r="Z51" s="4"/>
      <c r="AA51" s="133" t="str">
        <f t="shared" si="44"/>
        <v/>
      </c>
      <c r="AB51" s="134" t="str">
        <f t="shared" si="45"/>
        <v/>
      </c>
      <c r="AC51" s="134" t="str">
        <f t="shared" si="46"/>
        <v/>
      </c>
      <c r="AD51" s="4"/>
      <c r="AE51" s="133" t="str">
        <f t="shared" si="47"/>
        <v/>
      </c>
      <c r="AF51" s="134" t="str">
        <f t="shared" si="48"/>
        <v/>
      </c>
      <c r="AG51" s="134" t="str">
        <f t="shared" si="49"/>
        <v/>
      </c>
      <c r="AH51" s="4"/>
      <c r="AI51" s="133" t="str">
        <f t="shared" si="50"/>
        <v/>
      </c>
      <c r="AJ51" s="134" t="str">
        <f t="shared" si="51"/>
        <v/>
      </c>
      <c r="AK51" s="134" t="str">
        <f t="shared" si="52"/>
        <v/>
      </c>
      <c r="AL51" s="4"/>
      <c r="AM51" s="133" t="str">
        <f t="shared" si="53"/>
        <v/>
      </c>
      <c r="AN51" s="134" t="str">
        <f t="shared" si="54"/>
        <v/>
      </c>
      <c r="AO51" s="134" t="str">
        <f t="shared" si="55"/>
        <v/>
      </c>
      <c r="AP51" s="135">
        <f t="shared" si="56"/>
        <v>0</v>
      </c>
      <c r="AQ51" s="137" t="str">
        <f t="shared" si="57"/>
        <v/>
      </c>
      <c r="AR51" s="137"/>
      <c r="AV51" s="301"/>
      <c r="AW51" s="304"/>
      <c r="AX51" s="218" t="s">
        <v>129</v>
      </c>
      <c r="AY51" s="219" t="s">
        <v>130</v>
      </c>
      <c r="AZ51" s="220">
        <v>122.7</v>
      </c>
      <c r="BA51" s="221">
        <v>122.7</v>
      </c>
      <c r="BB51" s="222">
        <v>0</v>
      </c>
      <c r="BC51" s="223">
        <v>17</v>
      </c>
      <c r="BD51" s="220">
        <v>24.5</v>
      </c>
      <c r="BE51" s="221">
        <v>24.2</v>
      </c>
      <c r="BF51" s="221">
        <v>0.30000000000000071</v>
      </c>
      <c r="BG51" s="224">
        <v>13</v>
      </c>
    </row>
    <row r="52" spans="1:59" ht="21">
      <c r="A52" s="38"/>
      <c r="B52" s="60" ph="1"/>
      <c r="C52" s="39"/>
      <c r="D52" s="4"/>
      <c r="E52" s="133" t="str">
        <f t="shared" si="29"/>
        <v/>
      </c>
      <c r="F52" s="4"/>
      <c r="G52" s="133" t="str">
        <f t="shared" si="30"/>
        <v/>
      </c>
      <c r="H52" s="4"/>
      <c r="I52" s="133" t="str">
        <f t="shared" si="31"/>
        <v/>
      </c>
      <c r="J52" s="4"/>
      <c r="K52" s="133" t="str">
        <f t="shared" si="32"/>
        <v/>
      </c>
      <c r="L52" s="134" t="str">
        <f t="shared" si="33"/>
        <v/>
      </c>
      <c r="M52" s="134" t="str">
        <f t="shared" si="34"/>
        <v/>
      </c>
      <c r="N52" s="4"/>
      <c r="O52" s="133" t="str">
        <f t="shared" si="35"/>
        <v/>
      </c>
      <c r="P52" s="134" t="str">
        <f t="shared" si="36"/>
        <v/>
      </c>
      <c r="Q52" s="134" t="str">
        <f t="shared" si="37"/>
        <v/>
      </c>
      <c r="R52" s="4"/>
      <c r="S52" s="133" t="str">
        <f t="shared" si="38"/>
        <v/>
      </c>
      <c r="T52" s="134" t="str">
        <f t="shared" si="39"/>
        <v/>
      </c>
      <c r="U52" s="134" t="str">
        <f t="shared" si="40"/>
        <v/>
      </c>
      <c r="V52" s="4"/>
      <c r="W52" s="133" t="str">
        <f t="shared" si="41"/>
        <v/>
      </c>
      <c r="X52" s="134" t="str">
        <f t="shared" si="42"/>
        <v/>
      </c>
      <c r="Y52" s="134" t="str">
        <f t="shared" si="43"/>
        <v/>
      </c>
      <c r="Z52" s="4"/>
      <c r="AA52" s="133" t="str">
        <f t="shared" si="44"/>
        <v/>
      </c>
      <c r="AB52" s="134" t="str">
        <f t="shared" si="45"/>
        <v/>
      </c>
      <c r="AC52" s="134" t="str">
        <f t="shared" si="46"/>
        <v/>
      </c>
      <c r="AD52" s="4"/>
      <c r="AE52" s="133" t="str">
        <f t="shared" si="47"/>
        <v/>
      </c>
      <c r="AF52" s="134" t="str">
        <f t="shared" si="48"/>
        <v/>
      </c>
      <c r="AG52" s="134" t="str">
        <f t="shared" si="49"/>
        <v/>
      </c>
      <c r="AH52" s="4"/>
      <c r="AI52" s="133" t="str">
        <f t="shared" si="50"/>
        <v/>
      </c>
      <c r="AJ52" s="134" t="str">
        <f t="shared" si="51"/>
        <v/>
      </c>
      <c r="AK52" s="134" t="str">
        <f t="shared" si="52"/>
        <v/>
      </c>
      <c r="AL52" s="4"/>
      <c r="AM52" s="133" t="str">
        <f t="shared" si="53"/>
        <v/>
      </c>
      <c r="AN52" s="134" t="str">
        <f t="shared" si="54"/>
        <v/>
      </c>
      <c r="AO52" s="134" t="str">
        <f t="shared" si="55"/>
        <v/>
      </c>
      <c r="AP52" s="135">
        <f t="shared" si="56"/>
        <v>0</v>
      </c>
      <c r="AQ52" s="137" t="str">
        <f t="shared" si="57"/>
        <v/>
      </c>
      <c r="AR52" s="137"/>
      <c r="AV52" s="301"/>
      <c r="AW52" s="304"/>
      <c r="AX52" s="218" t="s">
        <v>131</v>
      </c>
      <c r="AY52" s="219" t="s">
        <v>132</v>
      </c>
      <c r="AZ52" s="220">
        <v>129</v>
      </c>
      <c r="BA52" s="221">
        <v>128.30000000000001</v>
      </c>
      <c r="BB52" s="222">
        <v>0.69999999999998863</v>
      </c>
      <c r="BC52" s="223">
        <v>3</v>
      </c>
      <c r="BD52" s="220">
        <v>28</v>
      </c>
      <c r="BE52" s="221">
        <v>27.4</v>
      </c>
      <c r="BF52" s="221">
        <v>0.60000000000000142</v>
      </c>
      <c r="BG52" s="224">
        <v>7</v>
      </c>
    </row>
    <row r="53" spans="1:59" ht="21">
      <c r="A53" s="38"/>
      <c r="B53" s="59" ph="1"/>
      <c r="C53" s="39"/>
      <c r="D53" s="4"/>
      <c r="E53" s="133" t="str">
        <f t="shared" si="29"/>
        <v/>
      </c>
      <c r="F53" s="4"/>
      <c r="G53" s="133" t="str">
        <f t="shared" si="30"/>
        <v/>
      </c>
      <c r="H53" s="4"/>
      <c r="I53" s="133" t="str">
        <f t="shared" si="31"/>
        <v/>
      </c>
      <c r="J53" s="4"/>
      <c r="K53" s="133" t="str">
        <f t="shared" si="32"/>
        <v/>
      </c>
      <c r="L53" s="134" t="str">
        <f t="shared" si="33"/>
        <v/>
      </c>
      <c r="M53" s="134" t="str">
        <f t="shared" si="34"/>
        <v/>
      </c>
      <c r="N53" s="4"/>
      <c r="O53" s="133" t="str">
        <f t="shared" si="35"/>
        <v/>
      </c>
      <c r="P53" s="134" t="str">
        <f t="shared" si="36"/>
        <v/>
      </c>
      <c r="Q53" s="134" t="str">
        <f t="shared" si="37"/>
        <v/>
      </c>
      <c r="R53" s="4"/>
      <c r="S53" s="133" t="str">
        <f t="shared" si="38"/>
        <v/>
      </c>
      <c r="T53" s="134" t="str">
        <f t="shared" si="39"/>
        <v/>
      </c>
      <c r="U53" s="134" t="str">
        <f t="shared" si="40"/>
        <v/>
      </c>
      <c r="V53" s="4"/>
      <c r="W53" s="133" t="str">
        <f t="shared" si="41"/>
        <v/>
      </c>
      <c r="X53" s="134" t="str">
        <f t="shared" si="42"/>
        <v/>
      </c>
      <c r="Y53" s="134" t="str">
        <f t="shared" si="43"/>
        <v/>
      </c>
      <c r="Z53" s="4"/>
      <c r="AA53" s="133" t="str">
        <f t="shared" si="44"/>
        <v/>
      </c>
      <c r="AB53" s="134" t="str">
        <f t="shared" si="45"/>
        <v/>
      </c>
      <c r="AC53" s="134" t="str">
        <f t="shared" si="46"/>
        <v/>
      </c>
      <c r="AD53" s="4"/>
      <c r="AE53" s="133" t="str">
        <f t="shared" si="47"/>
        <v/>
      </c>
      <c r="AF53" s="134" t="str">
        <f t="shared" si="48"/>
        <v/>
      </c>
      <c r="AG53" s="134" t="str">
        <f t="shared" si="49"/>
        <v/>
      </c>
      <c r="AH53" s="4"/>
      <c r="AI53" s="133" t="str">
        <f t="shared" si="50"/>
        <v/>
      </c>
      <c r="AJ53" s="134" t="str">
        <f t="shared" si="51"/>
        <v/>
      </c>
      <c r="AK53" s="134" t="str">
        <f t="shared" si="52"/>
        <v/>
      </c>
      <c r="AL53" s="4"/>
      <c r="AM53" s="133" t="str">
        <f t="shared" si="53"/>
        <v/>
      </c>
      <c r="AN53" s="134" t="str">
        <f t="shared" si="54"/>
        <v/>
      </c>
      <c r="AO53" s="134" t="str">
        <f t="shared" si="55"/>
        <v/>
      </c>
      <c r="AP53" s="135">
        <f t="shared" si="56"/>
        <v>0</v>
      </c>
      <c r="AQ53" s="137" t="str">
        <f t="shared" si="57"/>
        <v/>
      </c>
      <c r="AR53" s="137"/>
      <c r="AV53" s="301"/>
      <c r="AW53" s="304"/>
      <c r="AX53" s="218" t="s">
        <v>133</v>
      </c>
      <c r="AY53" s="219" t="s">
        <v>134</v>
      </c>
      <c r="AZ53" s="220">
        <v>134.9</v>
      </c>
      <c r="BA53" s="221">
        <v>134</v>
      </c>
      <c r="BB53" s="222">
        <v>0.90000000000000568</v>
      </c>
      <c r="BC53" s="223">
        <v>2</v>
      </c>
      <c r="BD53" s="220">
        <v>32.700000000000003</v>
      </c>
      <c r="BE53" s="221">
        <v>31.2</v>
      </c>
      <c r="BF53" s="221">
        <v>1.5000000000000036</v>
      </c>
      <c r="BG53" s="224">
        <v>2</v>
      </c>
    </row>
    <row r="54" spans="1:59" ht="21">
      <c r="A54" s="38"/>
      <c r="B54" s="59" ph="1"/>
      <c r="C54" s="39"/>
      <c r="D54" s="4"/>
      <c r="E54" s="133" t="str">
        <f t="shared" si="29"/>
        <v/>
      </c>
      <c r="F54" s="4"/>
      <c r="G54" s="133" t="str">
        <f t="shared" si="30"/>
        <v/>
      </c>
      <c r="H54" s="4"/>
      <c r="I54" s="133" t="str">
        <f t="shared" si="31"/>
        <v/>
      </c>
      <c r="J54" s="4"/>
      <c r="K54" s="133" t="str">
        <f t="shared" si="32"/>
        <v/>
      </c>
      <c r="L54" s="134" t="str">
        <f t="shared" si="33"/>
        <v/>
      </c>
      <c r="M54" s="134" t="str">
        <f t="shared" si="34"/>
        <v/>
      </c>
      <c r="N54" s="4"/>
      <c r="O54" s="133" t="str">
        <f t="shared" si="35"/>
        <v/>
      </c>
      <c r="P54" s="134" t="str">
        <f t="shared" si="36"/>
        <v/>
      </c>
      <c r="Q54" s="134" t="str">
        <f t="shared" si="37"/>
        <v/>
      </c>
      <c r="R54" s="4"/>
      <c r="S54" s="133" t="str">
        <f t="shared" si="38"/>
        <v/>
      </c>
      <c r="T54" s="134" t="str">
        <f t="shared" si="39"/>
        <v/>
      </c>
      <c r="U54" s="134" t="str">
        <f t="shared" si="40"/>
        <v/>
      </c>
      <c r="V54" s="4"/>
      <c r="W54" s="133" t="str">
        <f t="shared" si="41"/>
        <v/>
      </c>
      <c r="X54" s="134" t="str">
        <f t="shared" si="42"/>
        <v/>
      </c>
      <c r="Y54" s="134" t="str">
        <f t="shared" si="43"/>
        <v/>
      </c>
      <c r="Z54" s="4"/>
      <c r="AA54" s="133" t="str">
        <f t="shared" si="44"/>
        <v/>
      </c>
      <c r="AB54" s="134" t="str">
        <f t="shared" si="45"/>
        <v/>
      </c>
      <c r="AC54" s="134" t="str">
        <f t="shared" si="46"/>
        <v/>
      </c>
      <c r="AD54" s="4"/>
      <c r="AE54" s="133" t="str">
        <f t="shared" si="47"/>
        <v/>
      </c>
      <c r="AF54" s="134" t="str">
        <f t="shared" si="48"/>
        <v/>
      </c>
      <c r="AG54" s="134" t="str">
        <f t="shared" si="49"/>
        <v/>
      </c>
      <c r="AH54" s="4"/>
      <c r="AI54" s="133" t="str">
        <f t="shared" si="50"/>
        <v/>
      </c>
      <c r="AJ54" s="134" t="str">
        <f t="shared" si="51"/>
        <v/>
      </c>
      <c r="AK54" s="134" t="str">
        <f t="shared" si="52"/>
        <v/>
      </c>
      <c r="AL54" s="4"/>
      <c r="AM54" s="133" t="str">
        <f t="shared" si="53"/>
        <v/>
      </c>
      <c r="AN54" s="134" t="str">
        <f t="shared" si="54"/>
        <v/>
      </c>
      <c r="AO54" s="134" t="str">
        <f t="shared" si="55"/>
        <v/>
      </c>
      <c r="AP54" s="135">
        <f t="shared" si="56"/>
        <v>0</v>
      </c>
      <c r="AQ54" s="137" t="str">
        <f t="shared" si="57"/>
        <v/>
      </c>
      <c r="AR54" s="137"/>
      <c r="AV54" s="301"/>
      <c r="AW54" s="304"/>
      <c r="AX54" s="218" t="s">
        <v>135</v>
      </c>
      <c r="AY54" s="219" t="s">
        <v>136</v>
      </c>
      <c r="AZ54" s="220">
        <v>140.19999999999999</v>
      </c>
      <c r="BA54" s="221">
        <v>139.5</v>
      </c>
      <c r="BB54" s="222">
        <v>0.69999999999998863</v>
      </c>
      <c r="BC54" s="223">
        <v>4</v>
      </c>
      <c r="BD54" s="220">
        <v>36.6</v>
      </c>
      <c r="BE54" s="221">
        <v>35.1</v>
      </c>
      <c r="BF54" s="221">
        <v>1.5</v>
      </c>
      <c r="BG54" s="224">
        <v>4</v>
      </c>
    </row>
    <row r="55" spans="1:59" ht="21.75" thickBot="1">
      <c r="A55" s="38"/>
      <c r="B55" s="58" ph="1"/>
      <c r="C55" s="39"/>
      <c r="D55" s="4"/>
      <c r="E55" s="133" t="str">
        <f t="shared" si="29"/>
        <v/>
      </c>
      <c r="F55" s="4"/>
      <c r="G55" s="133" t="str">
        <f t="shared" si="30"/>
        <v/>
      </c>
      <c r="H55" s="4"/>
      <c r="I55" s="133" t="str">
        <f t="shared" si="31"/>
        <v/>
      </c>
      <c r="J55" s="4"/>
      <c r="K55" s="133" t="str">
        <f t="shared" si="32"/>
        <v/>
      </c>
      <c r="L55" s="134" t="str">
        <f t="shared" si="33"/>
        <v/>
      </c>
      <c r="M55" s="134" t="str">
        <f t="shared" si="34"/>
        <v/>
      </c>
      <c r="N55" s="4"/>
      <c r="O55" s="133" t="str">
        <f t="shared" si="35"/>
        <v/>
      </c>
      <c r="P55" s="134" t="str">
        <f t="shared" si="36"/>
        <v/>
      </c>
      <c r="Q55" s="134" t="str">
        <f t="shared" si="37"/>
        <v/>
      </c>
      <c r="R55" s="4"/>
      <c r="S55" s="133" t="str">
        <f t="shared" si="38"/>
        <v/>
      </c>
      <c r="T55" s="134" t="str">
        <f t="shared" si="39"/>
        <v/>
      </c>
      <c r="U55" s="134" t="str">
        <f t="shared" si="40"/>
        <v/>
      </c>
      <c r="V55" s="4"/>
      <c r="W55" s="133" t="str">
        <f t="shared" si="41"/>
        <v/>
      </c>
      <c r="X55" s="134" t="str">
        <f t="shared" si="42"/>
        <v/>
      </c>
      <c r="Y55" s="134" t="str">
        <f t="shared" si="43"/>
        <v/>
      </c>
      <c r="Z55" s="4"/>
      <c r="AA55" s="133" t="str">
        <f t="shared" si="44"/>
        <v/>
      </c>
      <c r="AB55" s="134" t="str">
        <f t="shared" si="45"/>
        <v/>
      </c>
      <c r="AC55" s="134" t="str">
        <f t="shared" si="46"/>
        <v/>
      </c>
      <c r="AD55" s="4"/>
      <c r="AE55" s="133" t="str">
        <f t="shared" si="47"/>
        <v/>
      </c>
      <c r="AF55" s="134" t="str">
        <f t="shared" si="48"/>
        <v/>
      </c>
      <c r="AG55" s="134" t="str">
        <f t="shared" si="49"/>
        <v/>
      </c>
      <c r="AH55" s="4"/>
      <c r="AI55" s="133" t="str">
        <f t="shared" si="50"/>
        <v/>
      </c>
      <c r="AJ55" s="134" t="str">
        <f t="shared" si="51"/>
        <v/>
      </c>
      <c r="AK55" s="134" t="str">
        <f t="shared" si="52"/>
        <v/>
      </c>
      <c r="AL55" s="4"/>
      <c r="AM55" s="133" t="str">
        <f t="shared" si="53"/>
        <v/>
      </c>
      <c r="AN55" s="134" t="str">
        <f t="shared" si="54"/>
        <v/>
      </c>
      <c r="AO55" s="134" t="str">
        <f t="shared" si="55"/>
        <v/>
      </c>
      <c r="AP55" s="135">
        <f t="shared" si="56"/>
        <v>0</v>
      </c>
      <c r="AQ55" s="137" t="str">
        <f t="shared" si="57"/>
        <v/>
      </c>
      <c r="AR55" s="137"/>
      <c r="AV55" s="301"/>
      <c r="AW55" s="305"/>
      <c r="AX55" s="225" t="s">
        <v>137</v>
      </c>
      <c r="AY55" s="226" t="s">
        <v>138</v>
      </c>
      <c r="AZ55" s="227">
        <v>147.1</v>
      </c>
      <c r="BA55" s="228">
        <v>146.1</v>
      </c>
      <c r="BB55" s="229">
        <v>1</v>
      </c>
      <c r="BC55" s="230">
        <v>4</v>
      </c>
      <c r="BD55" s="227">
        <v>41.5</v>
      </c>
      <c r="BE55" s="228">
        <v>39.6</v>
      </c>
      <c r="BF55" s="228">
        <v>1.8999999999999986</v>
      </c>
      <c r="BG55" s="231">
        <v>4</v>
      </c>
    </row>
    <row r="56" spans="1:59" ht="21">
      <c r="A56" s="38"/>
      <c r="B56" s="59" ph="1"/>
      <c r="C56" s="39"/>
      <c r="D56" s="4"/>
      <c r="E56" s="133" t="str">
        <f t="shared" si="29"/>
        <v/>
      </c>
      <c r="F56" s="4"/>
      <c r="G56" s="133" t="str">
        <f t="shared" si="30"/>
        <v/>
      </c>
      <c r="H56" s="4"/>
      <c r="I56" s="133" t="str">
        <f t="shared" si="31"/>
        <v/>
      </c>
      <c r="J56" s="4"/>
      <c r="K56" s="133" t="str">
        <f t="shared" si="32"/>
        <v/>
      </c>
      <c r="L56" s="134" t="str">
        <f t="shared" si="33"/>
        <v/>
      </c>
      <c r="M56" s="134" t="str">
        <f t="shared" si="34"/>
        <v/>
      </c>
      <c r="N56" s="4"/>
      <c r="O56" s="133" t="str">
        <f t="shared" si="35"/>
        <v/>
      </c>
      <c r="P56" s="134" t="str">
        <f t="shared" si="36"/>
        <v/>
      </c>
      <c r="Q56" s="134" t="str">
        <f t="shared" si="37"/>
        <v/>
      </c>
      <c r="R56" s="4"/>
      <c r="S56" s="133" t="str">
        <f t="shared" si="38"/>
        <v/>
      </c>
      <c r="T56" s="134" t="str">
        <f t="shared" si="39"/>
        <v/>
      </c>
      <c r="U56" s="134" t="str">
        <f t="shared" si="40"/>
        <v/>
      </c>
      <c r="V56" s="4"/>
      <c r="W56" s="133" t="str">
        <f t="shared" si="41"/>
        <v/>
      </c>
      <c r="X56" s="134" t="str">
        <f t="shared" si="42"/>
        <v/>
      </c>
      <c r="Y56" s="134" t="str">
        <f t="shared" si="43"/>
        <v/>
      </c>
      <c r="Z56" s="4"/>
      <c r="AA56" s="133" t="str">
        <f t="shared" si="44"/>
        <v/>
      </c>
      <c r="AB56" s="134" t="str">
        <f t="shared" si="45"/>
        <v/>
      </c>
      <c r="AC56" s="134" t="str">
        <f t="shared" si="46"/>
        <v/>
      </c>
      <c r="AD56" s="4"/>
      <c r="AE56" s="133" t="str">
        <f t="shared" si="47"/>
        <v/>
      </c>
      <c r="AF56" s="134" t="str">
        <f t="shared" si="48"/>
        <v/>
      </c>
      <c r="AG56" s="134" t="str">
        <f t="shared" si="49"/>
        <v/>
      </c>
      <c r="AH56" s="4"/>
      <c r="AI56" s="133" t="str">
        <f t="shared" si="50"/>
        <v/>
      </c>
      <c r="AJ56" s="134" t="str">
        <f t="shared" si="51"/>
        <v/>
      </c>
      <c r="AK56" s="134" t="str">
        <f t="shared" si="52"/>
        <v/>
      </c>
      <c r="AL56" s="4"/>
      <c r="AM56" s="133" t="str">
        <f t="shared" si="53"/>
        <v/>
      </c>
      <c r="AN56" s="134" t="str">
        <f t="shared" si="54"/>
        <v/>
      </c>
      <c r="AO56" s="134" t="str">
        <f t="shared" si="55"/>
        <v/>
      </c>
      <c r="AP56" s="135">
        <f t="shared" si="56"/>
        <v>0</v>
      </c>
      <c r="AQ56" s="137" t="str">
        <f t="shared" si="57"/>
        <v/>
      </c>
      <c r="AR56" s="137"/>
      <c r="AV56" s="301"/>
      <c r="AW56" s="303" t="s">
        <v>139</v>
      </c>
      <c r="AX56" s="211" t="s">
        <v>127</v>
      </c>
      <c r="AY56" s="212" t="s">
        <v>140</v>
      </c>
      <c r="AZ56" s="213">
        <v>154.5</v>
      </c>
      <c r="BA56" s="214">
        <v>153.80000000000001</v>
      </c>
      <c r="BB56" s="214">
        <v>0.69999999999998863</v>
      </c>
      <c r="BC56" s="216">
        <v>6</v>
      </c>
      <c r="BD56" s="213">
        <v>46.9</v>
      </c>
      <c r="BE56" s="214">
        <v>45.2</v>
      </c>
      <c r="BF56" s="214">
        <v>1.6999999999999957</v>
      </c>
      <c r="BG56" s="217">
        <v>6</v>
      </c>
    </row>
    <row r="57" spans="1:59" ht="21">
      <c r="A57" s="38"/>
      <c r="B57" s="60" ph="1"/>
      <c r="C57" s="39"/>
      <c r="D57" s="4"/>
      <c r="E57" s="133" t="str">
        <f t="shared" si="29"/>
        <v/>
      </c>
      <c r="F57" s="4"/>
      <c r="G57" s="133" t="str">
        <f t="shared" si="30"/>
        <v/>
      </c>
      <c r="H57" s="4"/>
      <c r="I57" s="133" t="str">
        <f t="shared" si="31"/>
        <v/>
      </c>
      <c r="J57" s="4"/>
      <c r="K57" s="133" t="str">
        <f t="shared" si="32"/>
        <v/>
      </c>
      <c r="L57" s="134" t="str">
        <f t="shared" si="33"/>
        <v/>
      </c>
      <c r="M57" s="134" t="str">
        <f t="shared" si="34"/>
        <v/>
      </c>
      <c r="N57" s="4"/>
      <c r="O57" s="133" t="str">
        <f t="shared" si="35"/>
        <v/>
      </c>
      <c r="P57" s="134" t="str">
        <f t="shared" si="36"/>
        <v/>
      </c>
      <c r="Q57" s="134" t="str">
        <f t="shared" si="37"/>
        <v/>
      </c>
      <c r="R57" s="4"/>
      <c r="S57" s="133" t="str">
        <f t="shared" si="38"/>
        <v/>
      </c>
      <c r="T57" s="134" t="str">
        <f t="shared" si="39"/>
        <v/>
      </c>
      <c r="U57" s="134" t="str">
        <f t="shared" si="40"/>
        <v/>
      </c>
      <c r="V57" s="4"/>
      <c r="W57" s="133" t="str">
        <f t="shared" si="41"/>
        <v/>
      </c>
      <c r="X57" s="134" t="str">
        <f t="shared" si="42"/>
        <v/>
      </c>
      <c r="Y57" s="134" t="str">
        <f t="shared" si="43"/>
        <v/>
      </c>
      <c r="Z57" s="4"/>
      <c r="AA57" s="133" t="str">
        <f t="shared" si="44"/>
        <v/>
      </c>
      <c r="AB57" s="134" t="str">
        <f t="shared" si="45"/>
        <v/>
      </c>
      <c r="AC57" s="134" t="str">
        <f t="shared" si="46"/>
        <v/>
      </c>
      <c r="AD57" s="4"/>
      <c r="AE57" s="133" t="str">
        <f t="shared" si="47"/>
        <v/>
      </c>
      <c r="AF57" s="134" t="str">
        <f t="shared" si="48"/>
        <v/>
      </c>
      <c r="AG57" s="134" t="str">
        <f t="shared" si="49"/>
        <v/>
      </c>
      <c r="AH57" s="4"/>
      <c r="AI57" s="133" t="str">
        <f t="shared" si="50"/>
        <v/>
      </c>
      <c r="AJ57" s="134" t="str">
        <f t="shared" si="51"/>
        <v/>
      </c>
      <c r="AK57" s="134" t="str">
        <f t="shared" si="52"/>
        <v/>
      </c>
      <c r="AL57" s="4"/>
      <c r="AM57" s="133" t="str">
        <f t="shared" si="53"/>
        <v/>
      </c>
      <c r="AN57" s="134" t="str">
        <f t="shared" si="54"/>
        <v/>
      </c>
      <c r="AO57" s="134" t="str">
        <f t="shared" si="55"/>
        <v/>
      </c>
      <c r="AP57" s="135">
        <f t="shared" si="56"/>
        <v>0</v>
      </c>
      <c r="AQ57" s="137" t="str">
        <f t="shared" si="57"/>
        <v/>
      </c>
      <c r="AR57" s="137"/>
      <c r="AV57" s="301"/>
      <c r="AW57" s="304"/>
      <c r="AX57" s="218" t="s">
        <v>129</v>
      </c>
      <c r="AY57" s="219" t="s">
        <v>141</v>
      </c>
      <c r="AZ57" s="220">
        <v>161.69999999999999</v>
      </c>
      <c r="BA57" s="221">
        <v>161.1</v>
      </c>
      <c r="BB57" s="221">
        <v>0.59999999999999432</v>
      </c>
      <c r="BC57" s="223">
        <v>8</v>
      </c>
      <c r="BD57" s="220">
        <v>51.9</v>
      </c>
      <c r="BE57" s="221">
        <v>50.4</v>
      </c>
      <c r="BF57" s="221">
        <v>1.5</v>
      </c>
      <c r="BG57" s="224">
        <v>4</v>
      </c>
    </row>
    <row r="58" spans="1:59" ht="21.75" thickBot="1">
      <c r="A58" s="38"/>
      <c r="B58" s="60" ph="1"/>
      <c r="C58" s="39"/>
      <c r="D58" s="4"/>
      <c r="E58" s="133" t="str">
        <f t="shared" si="29"/>
        <v/>
      </c>
      <c r="F58" s="4"/>
      <c r="G58" s="133" t="str">
        <f t="shared" si="30"/>
        <v/>
      </c>
      <c r="H58" s="4"/>
      <c r="I58" s="133" t="str">
        <f t="shared" si="31"/>
        <v/>
      </c>
      <c r="J58" s="4"/>
      <c r="K58" s="133" t="str">
        <f t="shared" si="32"/>
        <v/>
      </c>
      <c r="L58" s="134" t="str">
        <f t="shared" si="33"/>
        <v/>
      </c>
      <c r="M58" s="134" t="str">
        <f t="shared" si="34"/>
        <v/>
      </c>
      <c r="N58" s="4"/>
      <c r="O58" s="133" t="str">
        <f t="shared" si="35"/>
        <v/>
      </c>
      <c r="P58" s="134" t="str">
        <f t="shared" si="36"/>
        <v/>
      </c>
      <c r="Q58" s="134" t="str">
        <f t="shared" si="37"/>
        <v/>
      </c>
      <c r="R58" s="4"/>
      <c r="S58" s="133" t="str">
        <f t="shared" si="38"/>
        <v/>
      </c>
      <c r="T58" s="134" t="str">
        <f t="shared" si="39"/>
        <v/>
      </c>
      <c r="U58" s="134" t="str">
        <f t="shared" si="40"/>
        <v/>
      </c>
      <c r="V58" s="4"/>
      <c r="W58" s="133" t="str">
        <f t="shared" si="41"/>
        <v/>
      </c>
      <c r="X58" s="134" t="str">
        <f t="shared" si="42"/>
        <v/>
      </c>
      <c r="Y58" s="134" t="str">
        <f t="shared" si="43"/>
        <v/>
      </c>
      <c r="Z58" s="4"/>
      <c r="AA58" s="133" t="str">
        <f t="shared" si="44"/>
        <v/>
      </c>
      <c r="AB58" s="134" t="str">
        <f t="shared" si="45"/>
        <v/>
      </c>
      <c r="AC58" s="134" t="str">
        <f t="shared" si="46"/>
        <v/>
      </c>
      <c r="AD58" s="4"/>
      <c r="AE58" s="133" t="str">
        <f t="shared" si="47"/>
        <v/>
      </c>
      <c r="AF58" s="134" t="str">
        <f t="shared" si="48"/>
        <v/>
      </c>
      <c r="AG58" s="134" t="str">
        <f t="shared" si="49"/>
        <v/>
      </c>
      <c r="AH58" s="4"/>
      <c r="AI58" s="133" t="str">
        <f t="shared" si="50"/>
        <v/>
      </c>
      <c r="AJ58" s="134" t="str">
        <f t="shared" si="51"/>
        <v/>
      </c>
      <c r="AK58" s="134" t="str">
        <f t="shared" si="52"/>
        <v/>
      </c>
      <c r="AL58" s="4"/>
      <c r="AM58" s="133" t="str">
        <f t="shared" si="53"/>
        <v/>
      </c>
      <c r="AN58" s="134" t="str">
        <f t="shared" si="54"/>
        <v/>
      </c>
      <c r="AO58" s="134" t="str">
        <f t="shared" si="55"/>
        <v/>
      </c>
      <c r="AP58" s="135">
        <f t="shared" si="56"/>
        <v>0</v>
      </c>
      <c r="AQ58" s="137" t="str">
        <f t="shared" si="57"/>
        <v/>
      </c>
      <c r="AR58" s="137"/>
      <c r="AV58" s="301"/>
      <c r="AW58" s="305"/>
      <c r="AX58" s="225" t="s">
        <v>131</v>
      </c>
      <c r="AY58" s="226" t="s">
        <v>142</v>
      </c>
      <c r="AZ58" s="227">
        <v>166.5</v>
      </c>
      <c r="BA58" s="228">
        <v>166.1</v>
      </c>
      <c r="BB58" s="232">
        <v>0.40000000000000568</v>
      </c>
      <c r="BC58" s="230">
        <v>11</v>
      </c>
      <c r="BD58" s="227">
        <v>56.6</v>
      </c>
      <c r="BE58" s="228">
        <v>55</v>
      </c>
      <c r="BF58" s="228">
        <v>1.6000000000000014</v>
      </c>
      <c r="BG58" s="231">
        <v>3</v>
      </c>
    </row>
    <row r="59" spans="1:59" ht="21">
      <c r="A59" s="38"/>
      <c r="B59" s="61" ph="1"/>
      <c r="C59" s="39"/>
      <c r="D59" s="4"/>
      <c r="E59" s="133" t="str">
        <f t="shared" si="29"/>
        <v/>
      </c>
      <c r="F59" s="4"/>
      <c r="G59" s="133" t="str">
        <f t="shared" si="30"/>
        <v/>
      </c>
      <c r="H59" s="4"/>
      <c r="I59" s="133" t="str">
        <f t="shared" si="31"/>
        <v/>
      </c>
      <c r="J59" s="4"/>
      <c r="K59" s="133" t="str">
        <f t="shared" si="32"/>
        <v/>
      </c>
      <c r="L59" s="134" t="str">
        <f t="shared" si="33"/>
        <v/>
      </c>
      <c r="M59" s="134" t="str">
        <f t="shared" si="34"/>
        <v/>
      </c>
      <c r="N59" s="4"/>
      <c r="O59" s="133" t="str">
        <f t="shared" si="35"/>
        <v/>
      </c>
      <c r="P59" s="134" t="str">
        <f t="shared" si="36"/>
        <v/>
      </c>
      <c r="Q59" s="134" t="str">
        <f t="shared" si="37"/>
        <v/>
      </c>
      <c r="R59" s="4"/>
      <c r="S59" s="133" t="str">
        <f t="shared" si="38"/>
        <v/>
      </c>
      <c r="T59" s="134" t="str">
        <f t="shared" si="39"/>
        <v/>
      </c>
      <c r="U59" s="134" t="str">
        <f t="shared" si="40"/>
        <v/>
      </c>
      <c r="V59" s="4"/>
      <c r="W59" s="133" t="str">
        <f t="shared" si="41"/>
        <v/>
      </c>
      <c r="X59" s="134" t="str">
        <f t="shared" si="42"/>
        <v/>
      </c>
      <c r="Y59" s="134" t="str">
        <f t="shared" si="43"/>
        <v/>
      </c>
      <c r="Z59" s="4"/>
      <c r="AA59" s="133" t="str">
        <f t="shared" si="44"/>
        <v/>
      </c>
      <c r="AB59" s="134" t="str">
        <f t="shared" si="45"/>
        <v/>
      </c>
      <c r="AC59" s="134" t="str">
        <f t="shared" si="46"/>
        <v/>
      </c>
      <c r="AD59" s="4"/>
      <c r="AE59" s="133" t="str">
        <f t="shared" si="47"/>
        <v/>
      </c>
      <c r="AF59" s="134" t="str">
        <f t="shared" si="48"/>
        <v/>
      </c>
      <c r="AG59" s="134" t="str">
        <f t="shared" si="49"/>
        <v/>
      </c>
      <c r="AH59" s="4"/>
      <c r="AI59" s="133" t="str">
        <f t="shared" si="50"/>
        <v/>
      </c>
      <c r="AJ59" s="134" t="str">
        <f t="shared" si="51"/>
        <v/>
      </c>
      <c r="AK59" s="134" t="str">
        <f t="shared" si="52"/>
        <v/>
      </c>
      <c r="AL59" s="4"/>
      <c r="AM59" s="133" t="str">
        <f t="shared" si="53"/>
        <v/>
      </c>
      <c r="AN59" s="134" t="str">
        <f t="shared" si="54"/>
        <v/>
      </c>
      <c r="AO59" s="134" t="str">
        <f t="shared" si="55"/>
        <v/>
      </c>
      <c r="AP59" s="135">
        <f t="shared" si="56"/>
        <v>0</v>
      </c>
      <c r="AQ59" s="137" t="str">
        <f t="shared" si="57"/>
        <v/>
      </c>
      <c r="AR59" s="137"/>
      <c r="AV59" s="301"/>
      <c r="AW59" s="303" t="s">
        <v>143</v>
      </c>
      <c r="AX59" s="211" t="s">
        <v>127</v>
      </c>
      <c r="AY59" s="212" t="s">
        <v>144</v>
      </c>
      <c r="AZ59" s="213">
        <v>169.1</v>
      </c>
      <c r="BA59" s="214">
        <v>168.6</v>
      </c>
      <c r="BB59" s="214">
        <v>0.5</v>
      </c>
      <c r="BC59" s="216">
        <v>7</v>
      </c>
      <c r="BD59" s="213">
        <v>61.6</v>
      </c>
      <c r="BE59" s="214">
        <v>59.1</v>
      </c>
      <c r="BF59" s="214">
        <v>2.5</v>
      </c>
      <c r="BG59" s="217">
        <v>2</v>
      </c>
    </row>
    <row r="60" spans="1:59" ht="21">
      <c r="A60" s="38"/>
      <c r="B60" s="61" ph="1"/>
      <c r="C60" s="39"/>
      <c r="D60" s="4"/>
      <c r="E60" s="133" t="str">
        <f t="shared" si="29"/>
        <v/>
      </c>
      <c r="F60" s="4"/>
      <c r="G60" s="133" t="str">
        <f t="shared" si="30"/>
        <v/>
      </c>
      <c r="H60" s="4"/>
      <c r="I60" s="133" t="str">
        <f t="shared" si="31"/>
        <v/>
      </c>
      <c r="J60" s="4"/>
      <c r="K60" s="133" t="str">
        <f t="shared" si="32"/>
        <v/>
      </c>
      <c r="L60" s="134" t="str">
        <f t="shared" si="33"/>
        <v/>
      </c>
      <c r="M60" s="134" t="str">
        <f t="shared" si="34"/>
        <v/>
      </c>
      <c r="N60" s="4"/>
      <c r="O60" s="133" t="str">
        <f t="shared" si="35"/>
        <v/>
      </c>
      <c r="P60" s="134" t="str">
        <f t="shared" si="36"/>
        <v/>
      </c>
      <c r="Q60" s="134" t="str">
        <f t="shared" si="37"/>
        <v/>
      </c>
      <c r="R60" s="4"/>
      <c r="S60" s="133" t="str">
        <f t="shared" si="38"/>
        <v/>
      </c>
      <c r="T60" s="134" t="str">
        <f t="shared" si="39"/>
        <v/>
      </c>
      <c r="U60" s="134" t="str">
        <f t="shared" si="40"/>
        <v/>
      </c>
      <c r="V60" s="4"/>
      <c r="W60" s="133" t="str">
        <f t="shared" si="41"/>
        <v/>
      </c>
      <c r="X60" s="134" t="str">
        <f t="shared" si="42"/>
        <v/>
      </c>
      <c r="Y60" s="134" t="str">
        <f t="shared" si="43"/>
        <v/>
      </c>
      <c r="Z60" s="4"/>
      <c r="AA60" s="133" t="str">
        <f t="shared" si="44"/>
        <v/>
      </c>
      <c r="AB60" s="134" t="str">
        <f t="shared" si="45"/>
        <v/>
      </c>
      <c r="AC60" s="134" t="str">
        <f t="shared" si="46"/>
        <v/>
      </c>
      <c r="AD60" s="4"/>
      <c r="AE60" s="133" t="str">
        <f t="shared" si="47"/>
        <v/>
      </c>
      <c r="AF60" s="134" t="str">
        <f t="shared" si="48"/>
        <v/>
      </c>
      <c r="AG60" s="134" t="str">
        <f t="shared" si="49"/>
        <v/>
      </c>
      <c r="AH60" s="4"/>
      <c r="AI60" s="133" t="str">
        <f t="shared" si="50"/>
        <v/>
      </c>
      <c r="AJ60" s="134" t="str">
        <f t="shared" si="51"/>
        <v/>
      </c>
      <c r="AK60" s="134" t="str">
        <f t="shared" si="52"/>
        <v/>
      </c>
      <c r="AL60" s="4"/>
      <c r="AM60" s="133" t="str">
        <f t="shared" si="53"/>
        <v/>
      </c>
      <c r="AN60" s="134" t="str">
        <f t="shared" si="54"/>
        <v/>
      </c>
      <c r="AO60" s="134" t="str">
        <f t="shared" si="55"/>
        <v/>
      </c>
      <c r="AP60" s="135">
        <f t="shared" si="56"/>
        <v>0</v>
      </c>
      <c r="AQ60" s="137" t="str">
        <f t="shared" si="57"/>
        <v/>
      </c>
      <c r="AR60" s="137"/>
      <c r="AV60" s="301"/>
      <c r="AW60" s="304"/>
      <c r="AX60" s="218" t="s">
        <v>129</v>
      </c>
      <c r="AY60" s="219" t="s">
        <v>145</v>
      </c>
      <c r="AZ60" s="220">
        <v>170.1</v>
      </c>
      <c r="BA60" s="221">
        <v>169.9</v>
      </c>
      <c r="BB60" s="221">
        <v>0.19999999999998863</v>
      </c>
      <c r="BC60" s="223">
        <v>16</v>
      </c>
      <c r="BD60" s="220">
        <v>61.6</v>
      </c>
      <c r="BE60" s="221">
        <v>60.3</v>
      </c>
      <c r="BF60" s="221">
        <v>1.3000000000000043</v>
      </c>
      <c r="BG60" s="224">
        <v>9</v>
      </c>
    </row>
    <row r="61" spans="1:59" ht="21.75" thickBot="1">
      <c r="A61" s="38"/>
      <c r="B61" s="58" ph="1"/>
      <c r="C61" s="39"/>
      <c r="D61" s="4"/>
      <c r="E61" s="133" t="str">
        <f t="shared" si="29"/>
        <v/>
      </c>
      <c r="F61" s="4"/>
      <c r="G61" s="133" t="str">
        <f t="shared" si="30"/>
        <v/>
      </c>
      <c r="H61" s="4"/>
      <c r="I61" s="133" t="str">
        <f t="shared" si="31"/>
        <v/>
      </c>
      <c r="J61" s="4"/>
      <c r="K61" s="133" t="str">
        <f t="shared" si="32"/>
        <v/>
      </c>
      <c r="L61" s="134" t="str">
        <f t="shared" si="33"/>
        <v/>
      </c>
      <c r="M61" s="134" t="str">
        <f t="shared" si="34"/>
        <v/>
      </c>
      <c r="N61" s="4"/>
      <c r="O61" s="133" t="str">
        <f t="shared" si="35"/>
        <v/>
      </c>
      <c r="P61" s="134" t="str">
        <f t="shared" si="36"/>
        <v/>
      </c>
      <c r="Q61" s="134" t="str">
        <f t="shared" si="37"/>
        <v/>
      </c>
      <c r="R61" s="4"/>
      <c r="S61" s="133" t="str">
        <f t="shared" si="38"/>
        <v/>
      </c>
      <c r="T61" s="134" t="str">
        <f t="shared" si="39"/>
        <v/>
      </c>
      <c r="U61" s="134" t="str">
        <f t="shared" si="40"/>
        <v/>
      </c>
      <c r="V61" s="4"/>
      <c r="W61" s="133" t="str">
        <f t="shared" si="41"/>
        <v/>
      </c>
      <c r="X61" s="134" t="str">
        <f t="shared" si="42"/>
        <v/>
      </c>
      <c r="Y61" s="134" t="str">
        <f t="shared" si="43"/>
        <v/>
      </c>
      <c r="Z61" s="4"/>
      <c r="AA61" s="133" t="str">
        <f t="shared" si="44"/>
        <v/>
      </c>
      <c r="AB61" s="134" t="str">
        <f t="shared" si="45"/>
        <v/>
      </c>
      <c r="AC61" s="134" t="str">
        <f t="shared" si="46"/>
        <v/>
      </c>
      <c r="AD61" s="4"/>
      <c r="AE61" s="133" t="str">
        <f t="shared" si="47"/>
        <v/>
      </c>
      <c r="AF61" s="134" t="str">
        <f t="shared" si="48"/>
        <v/>
      </c>
      <c r="AG61" s="134" t="str">
        <f t="shared" si="49"/>
        <v/>
      </c>
      <c r="AH61" s="4"/>
      <c r="AI61" s="133" t="str">
        <f t="shared" si="50"/>
        <v/>
      </c>
      <c r="AJ61" s="134" t="str">
        <f t="shared" si="51"/>
        <v/>
      </c>
      <c r="AK61" s="134" t="str">
        <f t="shared" si="52"/>
        <v/>
      </c>
      <c r="AL61" s="4"/>
      <c r="AM61" s="133" t="str">
        <f t="shared" si="53"/>
        <v/>
      </c>
      <c r="AN61" s="134" t="str">
        <f t="shared" si="54"/>
        <v/>
      </c>
      <c r="AO61" s="134" t="str">
        <f t="shared" si="55"/>
        <v/>
      </c>
      <c r="AP61" s="135">
        <f t="shared" si="56"/>
        <v>0</v>
      </c>
      <c r="AQ61" s="137" t="str">
        <f t="shared" si="57"/>
        <v/>
      </c>
      <c r="AR61" s="137"/>
      <c r="AV61" s="302"/>
      <c r="AW61" s="305"/>
      <c r="AX61" s="225" t="s">
        <v>131</v>
      </c>
      <c r="AY61" s="226" t="s">
        <v>146</v>
      </c>
      <c r="AZ61" s="227">
        <v>170.4</v>
      </c>
      <c r="BA61" s="228">
        <v>170.6</v>
      </c>
      <c r="BB61" s="232">
        <v>-0.19999999999998863</v>
      </c>
      <c r="BC61" s="230">
        <v>28</v>
      </c>
      <c r="BD61" s="227">
        <v>62.9</v>
      </c>
      <c r="BE61" s="228">
        <v>62.2</v>
      </c>
      <c r="BF61" s="228">
        <v>0.69999999999999574</v>
      </c>
      <c r="BG61" s="231">
        <v>11</v>
      </c>
    </row>
    <row r="62" spans="1:59" ht="21" customHeight="1">
      <c r="A62" s="38"/>
      <c r="B62" s="60" ph="1"/>
      <c r="C62" s="39"/>
      <c r="D62" s="4"/>
      <c r="E62" s="133" t="str">
        <f t="shared" si="29"/>
        <v/>
      </c>
      <c r="F62" s="4"/>
      <c r="G62" s="133" t="str">
        <f t="shared" si="30"/>
        <v/>
      </c>
      <c r="H62" s="4"/>
      <c r="I62" s="133" t="str">
        <f t="shared" si="31"/>
        <v/>
      </c>
      <c r="J62" s="4"/>
      <c r="K62" s="133" t="str">
        <f t="shared" si="32"/>
        <v/>
      </c>
      <c r="L62" s="134" t="str">
        <f t="shared" si="33"/>
        <v/>
      </c>
      <c r="M62" s="134" t="str">
        <f t="shared" si="34"/>
        <v/>
      </c>
      <c r="N62" s="4"/>
      <c r="O62" s="133" t="str">
        <f t="shared" si="35"/>
        <v/>
      </c>
      <c r="P62" s="134" t="str">
        <f t="shared" si="36"/>
        <v/>
      </c>
      <c r="Q62" s="134" t="str">
        <f t="shared" si="37"/>
        <v/>
      </c>
      <c r="R62" s="4"/>
      <c r="S62" s="133" t="str">
        <f t="shared" si="38"/>
        <v/>
      </c>
      <c r="T62" s="134" t="str">
        <f t="shared" si="39"/>
        <v/>
      </c>
      <c r="U62" s="134" t="str">
        <f t="shared" si="40"/>
        <v/>
      </c>
      <c r="V62" s="4"/>
      <c r="W62" s="133" t="str">
        <f t="shared" si="41"/>
        <v/>
      </c>
      <c r="X62" s="134" t="str">
        <f t="shared" si="42"/>
        <v/>
      </c>
      <c r="Y62" s="134" t="str">
        <f t="shared" si="43"/>
        <v/>
      </c>
      <c r="Z62" s="4"/>
      <c r="AA62" s="133" t="str">
        <f t="shared" si="44"/>
        <v/>
      </c>
      <c r="AB62" s="134" t="str">
        <f t="shared" si="45"/>
        <v/>
      </c>
      <c r="AC62" s="134" t="str">
        <f t="shared" si="46"/>
        <v/>
      </c>
      <c r="AD62" s="4"/>
      <c r="AE62" s="133" t="str">
        <f t="shared" si="47"/>
        <v/>
      </c>
      <c r="AF62" s="134" t="str">
        <f t="shared" si="48"/>
        <v/>
      </c>
      <c r="AG62" s="134" t="str">
        <f t="shared" si="49"/>
        <v/>
      </c>
      <c r="AH62" s="4"/>
      <c r="AI62" s="133" t="str">
        <f t="shared" si="50"/>
        <v/>
      </c>
      <c r="AJ62" s="134" t="str">
        <f t="shared" si="51"/>
        <v/>
      </c>
      <c r="AK62" s="134" t="str">
        <f t="shared" si="52"/>
        <v/>
      </c>
      <c r="AL62" s="4"/>
      <c r="AM62" s="133" t="str">
        <f t="shared" si="53"/>
        <v/>
      </c>
      <c r="AN62" s="134" t="str">
        <f t="shared" si="54"/>
        <v/>
      </c>
      <c r="AO62" s="134" t="str">
        <f t="shared" si="55"/>
        <v/>
      </c>
      <c r="AP62" s="135">
        <f t="shared" si="56"/>
        <v>0</v>
      </c>
      <c r="AQ62" s="137" t="str">
        <f t="shared" si="57"/>
        <v/>
      </c>
      <c r="AR62" s="137"/>
      <c r="AV62" s="300" t="s">
        <v>147</v>
      </c>
      <c r="AW62" s="303" t="s">
        <v>126</v>
      </c>
      <c r="AX62" s="211" t="s">
        <v>127</v>
      </c>
      <c r="AY62" s="212" t="s">
        <v>128</v>
      </c>
      <c r="AZ62" s="213">
        <v>116.1</v>
      </c>
      <c r="BA62" s="214">
        <v>115.6</v>
      </c>
      <c r="BB62" s="214">
        <v>0.5</v>
      </c>
      <c r="BC62" s="216">
        <v>7</v>
      </c>
      <c r="BD62" s="213">
        <v>21.2</v>
      </c>
      <c r="BE62" s="214">
        <v>21</v>
      </c>
      <c r="BF62" s="214">
        <v>0.19999999999999929</v>
      </c>
      <c r="BG62" s="217">
        <v>9</v>
      </c>
    </row>
    <row r="63" spans="1:59" ht="21">
      <c r="A63" s="38"/>
      <c r="B63" s="60" ph="1"/>
      <c r="C63" s="39"/>
      <c r="D63" s="4"/>
      <c r="E63" s="133" t="str">
        <f t="shared" si="29"/>
        <v/>
      </c>
      <c r="F63" s="4"/>
      <c r="G63" s="133" t="str">
        <f t="shared" si="30"/>
        <v/>
      </c>
      <c r="H63" s="4"/>
      <c r="I63" s="133" t="str">
        <f t="shared" si="31"/>
        <v/>
      </c>
      <c r="J63" s="4"/>
      <c r="K63" s="133" t="str">
        <f t="shared" si="32"/>
        <v/>
      </c>
      <c r="L63" s="134" t="str">
        <f t="shared" si="33"/>
        <v/>
      </c>
      <c r="M63" s="134" t="str">
        <f t="shared" si="34"/>
        <v/>
      </c>
      <c r="N63" s="4"/>
      <c r="O63" s="133" t="str">
        <f t="shared" si="35"/>
        <v/>
      </c>
      <c r="P63" s="134" t="str">
        <f t="shared" si="36"/>
        <v/>
      </c>
      <c r="Q63" s="134" t="str">
        <f t="shared" si="37"/>
        <v/>
      </c>
      <c r="R63" s="4"/>
      <c r="S63" s="133" t="str">
        <f t="shared" si="38"/>
        <v/>
      </c>
      <c r="T63" s="134" t="str">
        <f t="shared" si="39"/>
        <v/>
      </c>
      <c r="U63" s="134" t="str">
        <f t="shared" si="40"/>
        <v/>
      </c>
      <c r="V63" s="4"/>
      <c r="W63" s="133" t="str">
        <f t="shared" si="41"/>
        <v/>
      </c>
      <c r="X63" s="134" t="str">
        <f t="shared" si="42"/>
        <v/>
      </c>
      <c r="Y63" s="134" t="str">
        <f t="shared" si="43"/>
        <v/>
      </c>
      <c r="Z63" s="4"/>
      <c r="AA63" s="133" t="str">
        <f t="shared" si="44"/>
        <v/>
      </c>
      <c r="AB63" s="134" t="str">
        <f t="shared" si="45"/>
        <v/>
      </c>
      <c r="AC63" s="134" t="str">
        <f t="shared" si="46"/>
        <v/>
      </c>
      <c r="AD63" s="4"/>
      <c r="AE63" s="133" t="str">
        <f t="shared" si="47"/>
        <v/>
      </c>
      <c r="AF63" s="134" t="str">
        <f t="shared" si="48"/>
        <v/>
      </c>
      <c r="AG63" s="134" t="str">
        <f t="shared" si="49"/>
        <v/>
      </c>
      <c r="AH63" s="4"/>
      <c r="AI63" s="133" t="str">
        <f t="shared" si="50"/>
        <v/>
      </c>
      <c r="AJ63" s="134" t="str">
        <f t="shared" si="51"/>
        <v/>
      </c>
      <c r="AK63" s="134" t="str">
        <f t="shared" si="52"/>
        <v/>
      </c>
      <c r="AL63" s="4"/>
      <c r="AM63" s="133" t="str">
        <f t="shared" si="53"/>
        <v/>
      </c>
      <c r="AN63" s="134" t="str">
        <f t="shared" si="54"/>
        <v/>
      </c>
      <c r="AO63" s="134" t="str">
        <f t="shared" si="55"/>
        <v/>
      </c>
      <c r="AP63" s="135">
        <f t="shared" si="56"/>
        <v>0</v>
      </c>
      <c r="AQ63" s="137" t="str">
        <f t="shared" si="57"/>
        <v/>
      </c>
      <c r="AR63" s="137"/>
      <c r="AV63" s="301"/>
      <c r="AW63" s="304"/>
      <c r="AX63" s="218" t="s">
        <v>129</v>
      </c>
      <c r="AY63" s="219" t="s">
        <v>130</v>
      </c>
      <c r="AZ63" s="220">
        <v>122.5</v>
      </c>
      <c r="BA63" s="221">
        <v>121.6</v>
      </c>
      <c r="BB63" s="221">
        <v>0.90000000000000568</v>
      </c>
      <c r="BC63" s="223">
        <v>3</v>
      </c>
      <c r="BD63" s="220">
        <v>24.1</v>
      </c>
      <c r="BE63" s="221">
        <v>23.6</v>
      </c>
      <c r="BF63" s="221">
        <v>0.5</v>
      </c>
      <c r="BG63" s="224">
        <v>4</v>
      </c>
    </row>
    <row r="64" spans="1:59" ht="21">
      <c r="A64" s="38"/>
      <c r="B64" s="60" ph="1"/>
      <c r="C64" s="39"/>
      <c r="D64" s="4"/>
      <c r="E64" s="133" t="str">
        <f t="shared" si="29"/>
        <v/>
      </c>
      <c r="F64" s="4"/>
      <c r="G64" s="133" t="str">
        <f t="shared" si="30"/>
        <v/>
      </c>
      <c r="H64" s="4"/>
      <c r="I64" s="133" t="str">
        <f t="shared" si="31"/>
        <v/>
      </c>
      <c r="J64" s="4"/>
      <c r="K64" s="133" t="str">
        <f t="shared" si="32"/>
        <v/>
      </c>
      <c r="L64" s="134" t="str">
        <f t="shared" si="33"/>
        <v/>
      </c>
      <c r="M64" s="134" t="str">
        <f t="shared" si="34"/>
        <v/>
      </c>
      <c r="N64" s="4"/>
      <c r="O64" s="133" t="str">
        <f t="shared" si="35"/>
        <v/>
      </c>
      <c r="P64" s="134" t="str">
        <f t="shared" si="36"/>
        <v/>
      </c>
      <c r="Q64" s="134" t="str">
        <f t="shared" si="37"/>
        <v/>
      </c>
      <c r="R64" s="4"/>
      <c r="S64" s="133" t="str">
        <f t="shared" si="38"/>
        <v/>
      </c>
      <c r="T64" s="134" t="str">
        <f t="shared" si="39"/>
        <v/>
      </c>
      <c r="U64" s="134" t="str">
        <f t="shared" si="40"/>
        <v/>
      </c>
      <c r="V64" s="4"/>
      <c r="W64" s="133" t="str">
        <f t="shared" si="41"/>
        <v/>
      </c>
      <c r="X64" s="134" t="str">
        <f t="shared" si="42"/>
        <v/>
      </c>
      <c r="Y64" s="134" t="str">
        <f t="shared" si="43"/>
        <v/>
      </c>
      <c r="Z64" s="4"/>
      <c r="AA64" s="133" t="str">
        <f t="shared" si="44"/>
        <v/>
      </c>
      <c r="AB64" s="134" t="str">
        <f t="shared" si="45"/>
        <v/>
      </c>
      <c r="AC64" s="134" t="str">
        <f t="shared" si="46"/>
        <v/>
      </c>
      <c r="AD64" s="4"/>
      <c r="AE64" s="133" t="str">
        <f t="shared" si="47"/>
        <v/>
      </c>
      <c r="AF64" s="134" t="str">
        <f t="shared" si="48"/>
        <v/>
      </c>
      <c r="AG64" s="134" t="str">
        <f t="shared" si="49"/>
        <v/>
      </c>
      <c r="AH64" s="4"/>
      <c r="AI64" s="133" t="str">
        <f t="shared" si="50"/>
        <v/>
      </c>
      <c r="AJ64" s="134" t="str">
        <f t="shared" si="51"/>
        <v/>
      </c>
      <c r="AK64" s="134" t="str">
        <f t="shared" si="52"/>
        <v/>
      </c>
      <c r="AL64" s="4"/>
      <c r="AM64" s="133" t="str">
        <f t="shared" si="53"/>
        <v/>
      </c>
      <c r="AN64" s="134" t="str">
        <f t="shared" si="54"/>
        <v/>
      </c>
      <c r="AO64" s="134" t="str">
        <f t="shared" si="55"/>
        <v/>
      </c>
      <c r="AP64" s="135">
        <f t="shared" si="56"/>
        <v>0</v>
      </c>
      <c r="AQ64" s="137" t="str">
        <f t="shared" si="57"/>
        <v/>
      </c>
      <c r="AR64" s="137"/>
      <c r="AV64" s="301"/>
      <c r="AW64" s="304"/>
      <c r="AX64" s="218" t="s">
        <v>131</v>
      </c>
      <c r="AY64" s="219" t="s">
        <v>132</v>
      </c>
      <c r="AZ64" s="220">
        <v>127.9</v>
      </c>
      <c r="BA64" s="221">
        <v>127.5</v>
      </c>
      <c r="BB64" s="221">
        <v>0.40000000000000568</v>
      </c>
      <c r="BC64" s="223">
        <v>8</v>
      </c>
      <c r="BD64" s="220">
        <v>27.6</v>
      </c>
      <c r="BE64" s="221">
        <v>26.8</v>
      </c>
      <c r="BF64" s="221">
        <v>0.80000000000000071</v>
      </c>
      <c r="BG64" s="224">
        <v>4</v>
      </c>
    </row>
    <row r="65" spans="1:59" ht="21">
      <c r="A65" s="38"/>
      <c r="B65" s="60" ph="1"/>
      <c r="C65" s="39"/>
      <c r="D65" s="4"/>
      <c r="E65" s="133" t="str">
        <f t="shared" si="29"/>
        <v/>
      </c>
      <c r="F65" s="4"/>
      <c r="G65" s="133" t="str">
        <f t="shared" si="30"/>
        <v/>
      </c>
      <c r="H65" s="4"/>
      <c r="I65" s="133" t="str">
        <f t="shared" si="31"/>
        <v/>
      </c>
      <c r="J65" s="4"/>
      <c r="K65" s="133" t="str">
        <f t="shared" si="32"/>
        <v/>
      </c>
      <c r="L65" s="134" t="str">
        <f t="shared" si="33"/>
        <v/>
      </c>
      <c r="M65" s="134" t="str">
        <f t="shared" si="34"/>
        <v/>
      </c>
      <c r="N65" s="4"/>
      <c r="O65" s="133" t="str">
        <f t="shared" si="35"/>
        <v/>
      </c>
      <c r="P65" s="134" t="str">
        <f t="shared" si="36"/>
        <v/>
      </c>
      <c r="Q65" s="134" t="str">
        <f t="shared" si="37"/>
        <v/>
      </c>
      <c r="R65" s="4"/>
      <c r="S65" s="133" t="str">
        <f t="shared" si="38"/>
        <v/>
      </c>
      <c r="T65" s="134" t="str">
        <f t="shared" si="39"/>
        <v/>
      </c>
      <c r="U65" s="134" t="str">
        <f t="shared" si="40"/>
        <v/>
      </c>
      <c r="V65" s="4"/>
      <c r="W65" s="133" t="str">
        <f t="shared" si="41"/>
        <v/>
      </c>
      <c r="X65" s="134" t="str">
        <f t="shared" si="42"/>
        <v/>
      </c>
      <c r="Y65" s="134" t="str">
        <f t="shared" si="43"/>
        <v/>
      </c>
      <c r="Z65" s="4"/>
      <c r="AA65" s="133" t="str">
        <f t="shared" si="44"/>
        <v/>
      </c>
      <c r="AB65" s="134" t="str">
        <f t="shared" si="45"/>
        <v/>
      </c>
      <c r="AC65" s="134" t="str">
        <f t="shared" si="46"/>
        <v/>
      </c>
      <c r="AD65" s="4"/>
      <c r="AE65" s="133" t="str">
        <f t="shared" si="47"/>
        <v/>
      </c>
      <c r="AF65" s="134" t="str">
        <f t="shared" si="48"/>
        <v/>
      </c>
      <c r="AG65" s="134" t="str">
        <f t="shared" si="49"/>
        <v/>
      </c>
      <c r="AH65" s="4"/>
      <c r="AI65" s="133" t="str">
        <f t="shared" si="50"/>
        <v/>
      </c>
      <c r="AJ65" s="134" t="str">
        <f t="shared" si="51"/>
        <v/>
      </c>
      <c r="AK65" s="134" t="str">
        <f t="shared" si="52"/>
        <v/>
      </c>
      <c r="AL65" s="4"/>
      <c r="AM65" s="133" t="str">
        <f t="shared" si="53"/>
        <v/>
      </c>
      <c r="AN65" s="134" t="str">
        <f t="shared" si="54"/>
        <v/>
      </c>
      <c r="AO65" s="134" t="str">
        <f t="shared" si="55"/>
        <v/>
      </c>
      <c r="AP65" s="135">
        <f t="shared" si="56"/>
        <v>0</v>
      </c>
      <c r="AQ65" s="137" t="str">
        <f t="shared" si="57"/>
        <v/>
      </c>
      <c r="AR65" s="137"/>
      <c r="AV65" s="301"/>
      <c r="AW65" s="304"/>
      <c r="AX65" s="218" t="s">
        <v>133</v>
      </c>
      <c r="AY65" s="219" t="s">
        <v>134</v>
      </c>
      <c r="AZ65" s="220">
        <v>134.30000000000001</v>
      </c>
      <c r="BA65" s="221">
        <v>133.80000000000001</v>
      </c>
      <c r="BB65" s="221">
        <v>0.5</v>
      </c>
      <c r="BC65" s="223">
        <v>6</v>
      </c>
      <c r="BD65" s="220">
        <v>31.2</v>
      </c>
      <c r="BE65" s="221">
        <v>30.4</v>
      </c>
      <c r="BF65" s="221">
        <v>0.80000000000000071</v>
      </c>
      <c r="BG65" s="224">
        <v>7</v>
      </c>
    </row>
    <row r="66" spans="1:59">
      <c r="A66" s="2"/>
      <c r="B66" s="3"/>
      <c r="C66" s="3"/>
      <c r="D66" s="4"/>
      <c r="E66" s="133" t="str">
        <f t="shared" si="29"/>
        <v/>
      </c>
      <c r="F66" s="4"/>
      <c r="G66" s="133" t="str">
        <f t="shared" si="30"/>
        <v/>
      </c>
      <c r="H66" s="4"/>
      <c r="I66" s="133" t="str">
        <f t="shared" si="31"/>
        <v/>
      </c>
      <c r="J66" s="4"/>
      <c r="K66" s="133" t="str">
        <f t="shared" si="32"/>
        <v/>
      </c>
      <c r="L66" s="134" t="str">
        <f t="shared" si="33"/>
        <v/>
      </c>
      <c r="M66" s="134" t="str">
        <f t="shared" si="34"/>
        <v/>
      </c>
      <c r="N66" s="4"/>
      <c r="O66" s="133" t="str">
        <f t="shared" si="35"/>
        <v/>
      </c>
      <c r="P66" s="134" t="str">
        <f t="shared" si="36"/>
        <v/>
      </c>
      <c r="Q66" s="134" t="str">
        <f t="shared" si="37"/>
        <v/>
      </c>
      <c r="R66" s="4"/>
      <c r="S66" s="133" t="str">
        <f t="shared" si="38"/>
        <v/>
      </c>
      <c r="T66" s="134" t="str">
        <f t="shared" si="39"/>
        <v/>
      </c>
      <c r="U66" s="134" t="str">
        <f t="shared" si="40"/>
        <v/>
      </c>
      <c r="V66" s="4"/>
      <c r="W66" s="133" t="str">
        <f t="shared" si="41"/>
        <v/>
      </c>
      <c r="X66" s="134" t="str">
        <f t="shared" si="42"/>
        <v/>
      </c>
      <c r="Y66" s="134" t="str">
        <f t="shared" si="43"/>
        <v/>
      </c>
      <c r="Z66" s="4"/>
      <c r="AA66" s="133" t="str">
        <f t="shared" si="44"/>
        <v/>
      </c>
      <c r="AB66" s="134" t="str">
        <f t="shared" si="45"/>
        <v/>
      </c>
      <c r="AC66" s="134" t="str">
        <f t="shared" si="46"/>
        <v/>
      </c>
      <c r="AD66" s="4"/>
      <c r="AE66" s="133" t="str">
        <f t="shared" si="47"/>
        <v/>
      </c>
      <c r="AF66" s="134" t="str">
        <f t="shared" si="48"/>
        <v/>
      </c>
      <c r="AG66" s="134" t="str">
        <f t="shared" si="49"/>
        <v/>
      </c>
      <c r="AH66" s="4"/>
      <c r="AI66" s="133" t="str">
        <f t="shared" si="50"/>
        <v/>
      </c>
      <c r="AJ66" s="134" t="str">
        <f t="shared" si="51"/>
        <v/>
      </c>
      <c r="AK66" s="134" t="str">
        <f t="shared" si="52"/>
        <v/>
      </c>
      <c r="AL66" s="4"/>
      <c r="AM66" s="133" t="str">
        <f t="shared" si="53"/>
        <v/>
      </c>
      <c r="AN66" s="134" t="str">
        <f t="shared" si="54"/>
        <v/>
      </c>
      <c r="AO66" s="134" t="str">
        <f t="shared" si="55"/>
        <v/>
      </c>
      <c r="AP66" s="135">
        <f t="shared" si="56"/>
        <v>0</v>
      </c>
      <c r="AQ66" s="137" t="str">
        <f t="shared" si="57"/>
        <v/>
      </c>
      <c r="AR66" s="137"/>
      <c r="AV66" s="301"/>
      <c r="AW66" s="304"/>
      <c r="AX66" s="218" t="s">
        <v>135</v>
      </c>
      <c r="AY66" s="219" t="s">
        <v>136</v>
      </c>
      <c r="AZ66" s="220">
        <v>141.69999999999999</v>
      </c>
      <c r="BA66" s="221">
        <v>140.9</v>
      </c>
      <c r="BB66" s="233">
        <v>0.79999999999998295</v>
      </c>
      <c r="BC66" s="223">
        <v>3</v>
      </c>
      <c r="BD66" s="220">
        <v>36.200000000000003</v>
      </c>
      <c r="BE66" s="221">
        <v>34.9</v>
      </c>
      <c r="BF66" s="221">
        <v>1.3000000000000043</v>
      </c>
      <c r="BG66" s="224">
        <v>3</v>
      </c>
    </row>
    <row r="67" spans="1:59" ht="14.25" thickBot="1">
      <c r="A67" s="2"/>
      <c r="B67" s="3"/>
      <c r="C67" s="3"/>
      <c r="D67" s="4"/>
      <c r="E67" s="133" t="str">
        <f t="shared" si="29"/>
        <v/>
      </c>
      <c r="F67" s="4"/>
      <c r="G67" s="133" t="str">
        <f t="shared" si="30"/>
        <v/>
      </c>
      <c r="H67" s="4"/>
      <c r="I67" s="133" t="str">
        <f t="shared" si="31"/>
        <v/>
      </c>
      <c r="J67" s="4"/>
      <c r="K67" s="133" t="str">
        <f t="shared" si="32"/>
        <v/>
      </c>
      <c r="L67" s="134" t="str">
        <f t="shared" si="33"/>
        <v/>
      </c>
      <c r="M67" s="134" t="str">
        <f t="shared" si="34"/>
        <v/>
      </c>
      <c r="N67" s="4"/>
      <c r="O67" s="133" t="str">
        <f t="shared" si="35"/>
        <v/>
      </c>
      <c r="P67" s="134" t="str">
        <f t="shared" si="36"/>
        <v/>
      </c>
      <c r="Q67" s="134" t="str">
        <f t="shared" si="37"/>
        <v/>
      </c>
      <c r="R67" s="4"/>
      <c r="S67" s="133" t="str">
        <f t="shared" si="38"/>
        <v/>
      </c>
      <c r="T67" s="134" t="str">
        <f t="shared" si="39"/>
        <v/>
      </c>
      <c r="U67" s="134" t="str">
        <f t="shared" si="40"/>
        <v/>
      </c>
      <c r="V67" s="4"/>
      <c r="W67" s="133" t="str">
        <f t="shared" si="41"/>
        <v/>
      </c>
      <c r="X67" s="134" t="str">
        <f t="shared" si="42"/>
        <v/>
      </c>
      <c r="Y67" s="134" t="str">
        <f t="shared" si="43"/>
        <v/>
      </c>
      <c r="Z67" s="4"/>
      <c r="AA67" s="133" t="str">
        <f t="shared" si="44"/>
        <v/>
      </c>
      <c r="AB67" s="134" t="str">
        <f t="shared" si="45"/>
        <v/>
      </c>
      <c r="AC67" s="134" t="str">
        <f t="shared" si="46"/>
        <v/>
      </c>
      <c r="AD67" s="4"/>
      <c r="AE67" s="133" t="str">
        <f t="shared" si="47"/>
        <v/>
      </c>
      <c r="AF67" s="134" t="str">
        <f t="shared" si="48"/>
        <v/>
      </c>
      <c r="AG67" s="134" t="str">
        <f t="shared" si="49"/>
        <v/>
      </c>
      <c r="AH67" s="4"/>
      <c r="AI67" s="133" t="str">
        <f t="shared" si="50"/>
        <v/>
      </c>
      <c r="AJ67" s="134" t="str">
        <f t="shared" si="51"/>
        <v/>
      </c>
      <c r="AK67" s="134" t="str">
        <f t="shared" si="52"/>
        <v/>
      </c>
      <c r="AL67" s="4"/>
      <c r="AM67" s="133" t="str">
        <f t="shared" si="53"/>
        <v/>
      </c>
      <c r="AN67" s="134" t="str">
        <f t="shared" si="54"/>
        <v/>
      </c>
      <c r="AO67" s="134" t="str">
        <f t="shared" si="55"/>
        <v/>
      </c>
      <c r="AP67" s="135">
        <f t="shared" si="56"/>
        <v>0</v>
      </c>
      <c r="AQ67" s="137" t="str">
        <f t="shared" si="57"/>
        <v/>
      </c>
      <c r="AR67" s="137"/>
      <c r="AV67" s="301"/>
      <c r="AW67" s="305"/>
      <c r="AX67" s="225" t="s">
        <v>137</v>
      </c>
      <c r="AY67" s="226" t="s">
        <v>138</v>
      </c>
      <c r="AZ67" s="227">
        <v>147.6</v>
      </c>
      <c r="BA67" s="228">
        <v>147.4</v>
      </c>
      <c r="BB67" s="232">
        <v>0.19999999999998863</v>
      </c>
      <c r="BC67" s="230">
        <v>12</v>
      </c>
      <c r="BD67" s="227">
        <v>40.799999999999997</v>
      </c>
      <c r="BE67" s="228">
        <v>39.799999999999997</v>
      </c>
      <c r="BF67" s="228">
        <v>1</v>
      </c>
      <c r="BG67" s="231">
        <v>6</v>
      </c>
    </row>
    <row r="68" spans="1:59">
      <c r="A68" s="2"/>
      <c r="B68" s="3"/>
      <c r="C68" s="3"/>
      <c r="D68" s="4"/>
      <c r="E68" s="133" t="str">
        <f t="shared" si="29"/>
        <v/>
      </c>
      <c r="F68" s="4"/>
      <c r="G68" s="133" t="str">
        <f t="shared" si="30"/>
        <v/>
      </c>
      <c r="H68" s="4"/>
      <c r="I68" s="133" t="str">
        <f t="shared" si="31"/>
        <v/>
      </c>
      <c r="J68" s="4"/>
      <c r="K68" s="133" t="str">
        <f t="shared" si="32"/>
        <v/>
      </c>
      <c r="L68" s="134" t="str">
        <f t="shared" si="33"/>
        <v/>
      </c>
      <c r="M68" s="134" t="str">
        <f t="shared" si="34"/>
        <v/>
      </c>
      <c r="N68" s="4"/>
      <c r="O68" s="133" t="str">
        <f t="shared" si="35"/>
        <v/>
      </c>
      <c r="P68" s="134" t="str">
        <f t="shared" si="36"/>
        <v/>
      </c>
      <c r="Q68" s="134" t="str">
        <f t="shared" si="37"/>
        <v/>
      </c>
      <c r="R68" s="4"/>
      <c r="S68" s="133" t="str">
        <f t="shared" si="38"/>
        <v/>
      </c>
      <c r="T68" s="134" t="str">
        <f t="shared" si="39"/>
        <v/>
      </c>
      <c r="U68" s="134" t="str">
        <f t="shared" si="40"/>
        <v/>
      </c>
      <c r="V68" s="4"/>
      <c r="W68" s="133" t="str">
        <f t="shared" si="41"/>
        <v/>
      </c>
      <c r="X68" s="134" t="str">
        <f t="shared" si="42"/>
        <v/>
      </c>
      <c r="Y68" s="134" t="str">
        <f t="shared" si="43"/>
        <v/>
      </c>
      <c r="Z68" s="4"/>
      <c r="AA68" s="133" t="str">
        <f t="shared" si="44"/>
        <v/>
      </c>
      <c r="AB68" s="134" t="str">
        <f t="shared" si="45"/>
        <v/>
      </c>
      <c r="AC68" s="134" t="str">
        <f t="shared" si="46"/>
        <v/>
      </c>
      <c r="AD68" s="4"/>
      <c r="AE68" s="133" t="str">
        <f t="shared" si="47"/>
        <v/>
      </c>
      <c r="AF68" s="134" t="str">
        <f t="shared" si="48"/>
        <v/>
      </c>
      <c r="AG68" s="134" t="str">
        <f t="shared" si="49"/>
        <v/>
      </c>
      <c r="AH68" s="4"/>
      <c r="AI68" s="133" t="str">
        <f t="shared" si="50"/>
        <v/>
      </c>
      <c r="AJ68" s="134" t="str">
        <f t="shared" si="51"/>
        <v/>
      </c>
      <c r="AK68" s="134" t="str">
        <f t="shared" si="52"/>
        <v/>
      </c>
      <c r="AL68" s="4"/>
      <c r="AM68" s="133" t="str">
        <f t="shared" si="53"/>
        <v/>
      </c>
      <c r="AN68" s="134" t="str">
        <f t="shared" si="54"/>
        <v/>
      </c>
      <c r="AO68" s="134" t="str">
        <f t="shared" si="55"/>
        <v/>
      </c>
      <c r="AP68" s="135">
        <f t="shared" si="56"/>
        <v>0</v>
      </c>
      <c r="AQ68" s="137" t="str">
        <f t="shared" si="57"/>
        <v/>
      </c>
      <c r="AR68" s="137"/>
      <c r="AV68" s="301"/>
      <c r="AW68" s="303" t="s">
        <v>139</v>
      </c>
      <c r="AX68" s="211" t="s">
        <v>127</v>
      </c>
      <c r="AY68" s="212" t="s">
        <v>140</v>
      </c>
      <c r="AZ68" s="213">
        <v>152.6</v>
      </c>
      <c r="BA68" s="214">
        <v>152.4</v>
      </c>
      <c r="BB68" s="214">
        <v>0.19999999999998863</v>
      </c>
      <c r="BC68" s="216">
        <v>11</v>
      </c>
      <c r="BD68" s="213">
        <v>44.8</v>
      </c>
      <c r="BE68" s="214">
        <v>44.4</v>
      </c>
      <c r="BF68" s="214">
        <v>0.39999999999999858</v>
      </c>
      <c r="BG68" s="217">
        <v>17</v>
      </c>
    </row>
    <row r="69" spans="1:59">
      <c r="A69" s="2"/>
      <c r="B69" s="3"/>
      <c r="C69" s="3"/>
      <c r="D69" s="4"/>
      <c r="E69" s="133" t="str">
        <f t="shared" si="29"/>
        <v/>
      </c>
      <c r="F69" s="4"/>
      <c r="G69" s="133" t="str">
        <f t="shared" si="30"/>
        <v/>
      </c>
      <c r="H69" s="4"/>
      <c r="I69" s="133" t="str">
        <f t="shared" si="31"/>
        <v/>
      </c>
      <c r="J69" s="4"/>
      <c r="K69" s="133" t="str">
        <f t="shared" si="32"/>
        <v/>
      </c>
      <c r="L69" s="134" t="str">
        <f t="shared" si="33"/>
        <v/>
      </c>
      <c r="M69" s="134" t="str">
        <f t="shared" si="34"/>
        <v/>
      </c>
      <c r="N69" s="4"/>
      <c r="O69" s="133" t="str">
        <f t="shared" si="35"/>
        <v/>
      </c>
      <c r="P69" s="134" t="str">
        <f t="shared" si="36"/>
        <v/>
      </c>
      <c r="Q69" s="134" t="str">
        <f t="shared" si="37"/>
        <v/>
      </c>
      <c r="R69" s="4"/>
      <c r="S69" s="133" t="str">
        <f t="shared" si="38"/>
        <v/>
      </c>
      <c r="T69" s="134" t="str">
        <f t="shared" si="39"/>
        <v/>
      </c>
      <c r="U69" s="134" t="str">
        <f t="shared" si="40"/>
        <v/>
      </c>
      <c r="V69" s="4"/>
      <c r="W69" s="133" t="str">
        <f t="shared" si="41"/>
        <v/>
      </c>
      <c r="X69" s="134" t="str">
        <f t="shared" si="42"/>
        <v/>
      </c>
      <c r="Y69" s="134" t="str">
        <f t="shared" si="43"/>
        <v/>
      </c>
      <c r="Z69" s="4"/>
      <c r="AA69" s="133" t="str">
        <f t="shared" si="44"/>
        <v/>
      </c>
      <c r="AB69" s="134" t="str">
        <f t="shared" si="45"/>
        <v/>
      </c>
      <c r="AC69" s="134" t="str">
        <f t="shared" si="46"/>
        <v/>
      </c>
      <c r="AD69" s="4"/>
      <c r="AE69" s="133" t="str">
        <f t="shared" si="47"/>
        <v/>
      </c>
      <c r="AF69" s="134" t="str">
        <f t="shared" si="48"/>
        <v/>
      </c>
      <c r="AG69" s="134" t="str">
        <f t="shared" si="49"/>
        <v/>
      </c>
      <c r="AH69" s="4"/>
      <c r="AI69" s="133" t="str">
        <f t="shared" si="50"/>
        <v/>
      </c>
      <c r="AJ69" s="134" t="str">
        <f t="shared" si="51"/>
        <v/>
      </c>
      <c r="AK69" s="134" t="str">
        <f t="shared" si="52"/>
        <v/>
      </c>
      <c r="AL69" s="4"/>
      <c r="AM69" s="133" t="str">
        <f t="shared" si="53"/>
        <v/>
      </c>
      <c r="AN69" s="134" t="str">
        <f t="shared" si="54"/>
        <v/>
      </c>
      <c r="AO69" s="134" t="str">
        <f t="shared" si="55"/>
        <v/>
      </c>
      <c r="AP69" s="135">
        <f t="shared" si="56"/>
        <v>0</v>
      </c>
      <c r="AQ69" s="137" t="str">
        <f t="shared" si="57"/>
        <v/>
      </c>
      <c r="AR69" s="137"/>
      <c r="AV69" s="301"/>
      <c r="AW69" s="304"/>
      <c r="AX69" s="218" t="s">
        <v>129</v>
      </c>
      <c r="AY69" s="219" t="s">
        <v>141</v>
      </c>
      <c r="AZ69" s="220">
        <v>155.19999999999999</v>
      </c>
      <c r="BA69" s="221">
        <v>155</v>
      </c>
      <c r="BB69" s="233">
        <v>0.19999999999998863</v>
      </c>
      <c r="BC69" s="223">
        <v>10</v>
      </c>
      <c r="BD69" s="220">
        <v>48</v>
      </c>
      <c r="BE69" s="221">
        <v>47.5</v>
      </c>
      <c r="BF69" s="221">
        <v>0.5</v>
      </c>
      <c r="BG69" s="224">
        <v>13</v>
      </c>
    </row>
    <row r="70" spans="1:59" ht="14.25" thickBot="1">
      <c r="A70" s="2"/>
      <c r="B70" s="3"/>
      <c r="C70" s="3"/>
      <c r="D70" s="4"/>
      <c r="E70" s="133" t="str">
        <f t="shared" si="29"/>
        <v/>
      </c>
      <c r="F70" s="4"/>
      <c r="G70" s="133" t="str">
        <f t="shared" si="30"/>
        <v/>
      </c>
      <c r="H70" s="4"/>
      <c r="I70" s="133" t="str">
        <f t="shared" si="31"/>
        <v/>
      </c>
      <c r="J70" s="4"/>
      <c r="K70" s="133" t="str">
        <f t="shared" si="32"/>
        <v/>
      </c>
      <c r="L70" s="134" t="str">
        <f t="shared" si="33"/>
        <v/>
      </c>
      <c r="M70" s="134" t="str">
        <f t="shared" si="34"/>
        <v/>
      </c>
      <c r="N70" s="4"/>
      <c r="O70" s="133" t="str">
        <f t="shared" si="35"/>
        <v/>
      </c>
      <c r="P70" s="134" t="str">
        <f t="shared" si="36"/>
        <v/>
      </c>
      <c r="Q70" s="134" t="str">
        <f t="shared" si="37"/>
        <v/>
      </c>
      <c r="R70" s="4"/>
      <c r="S70" s="133" t="str">
        <f t="shared" si="38"/>
        <v/>
      </c>
      <c r="T70" s="134" t="str">
        <f t="shared" si="39"/>
        <v/>
      </c>
      <c r="U70" s="134" t="str">
        <f t="shared" si="40"/>
        <v/>
      </c>
      <c r="V70" s="4"/>
      <c r="W70" s="133" t="str">
        <f t="shared" si="41"/>
        <v/>
      </c>
      <c r="X70" s="134" t="str">
        <f t="shared" si="42"/>
        <v/>
      </c>
      <c r="Y70" s="134" t="str">
        <f t="shared" si="43"/>
        <v/>
      </c>
      <c r="Z70" s="4"/>
      <c r="AA70" s="133" t="str">
        <f t="shared" si="44"/>
        <v/>
      </c>
      <c r="AB70" s="134" t="str">
        <f t="shared" si="45"/>
        <v/>
      </c>
      <c r="AC70" s="134" t="str">
        <f t="shared" si="46"/>
        <v/>
      </c>
      <c r="AD70" s="4"/>
      <c r="AE70" s="133" t="str">
        <f t="shared" si="47"/>
        <v/>
      </c>
      <c r="AF70" s="134" t="str">
        <f t="shared" si="48"/>
        <v/>
      </c>
      <c r="AG70" s="134" t="str">
        <f t="shared" si="49"/>
        <v/>
      </c>
      <c r="AH70" s="4"/>
      <c r="AI70" s="133" t="str">
        <f t="shared" si="50"/>
        <v/>
      </c>
      <c r="AJ70" s="134" t="str">
        <f t="shared" si="51"/>
        <v/>
      </c>
      <c r="AK70" s="134" t="str">
        <f t="shared" si="52"/>
        <v/>
      </c>
      <c r="AL70" s="4"/>
      <c r="AM70" s="133" t="str">
        <f t="shared" si="53"/>
        <v/>
      </c>
      <c r="AN70" s="134" t="str">
        <f t="shared" si="54"/>
        <v/>
      </c>
      <c r="AO70" s="134" t="str">
        <f t="shared" si="55"/>
        <v/>
      </c>
      <c r="AP70" s="135">
        <f t="shared" si="56"/>
        <v>0</v>
      </c>
      <c r="AQ70" s="137" t="str">
        <f t="shared" si="57"/>
        <v/>
      </c>
      <c r="AR70" s="137"/>
      <c r="AV70" s="301"/>
      <c r="AW70" s="305"/>
      <c r="AX70" s="225" t="s">
        <v>131</v>
      </c>
      <c r="AY70" s="226" t="s">
        <v>142</v>
      </c>
      <c r="AZ70" s="227">
        <v>156.69999999999999</v>
      </c>
      <c r="BA70" s="228">
        <v>156.4</v>
      </c>
      <c r="BB70" s="232">
        <v>0.29999999999998295</v>
      </c>
      <c r="BC70" s="230">
        <v>8</v>
      </c>
      <c r="BD70" s="227">
        <v>50.2</v>
      </c>
      <c r="BE70" s="228">
        <v>49.7</v>
      </c>
      <c r="BF70" s="228">
        <v>0.5</v>
      </c>
      <c r="BG70" s="231">
        <v>11</v>
      </c>
    </row>
    <row r="71" spans="1:59">
      <c r="A71" s="2"/>
      <c r="B71" s="3"/>
      <c r="C71" s="3"/>
      <c r="D71" s="4"/>
      <c r="E71" s="133" t="str">
        <f t="shared" si="29"/>
        <v/>
      </c>
      <c r="F71" s="4"/>
      <c r="G71" s="133" t="str">
        <f t="shared" si="30"/>
        <v/>
      </c>
      <c r="H71" s="4"/>
      <c r="I71" s="133" t="str">
        <f t="shared" si="31"/>
        <v/>
      </c>
      <c r="J71" s="4"/>
      <c r="K71" s="133" t="str">
        <f t="shared" si="32"/>
        <v/>
      </c>
      <c r="L71" s="134" t="str">
        <f t="shared" si="33"/>
        <v/>
      </c>
      <c r="M71" s="134" t="str">
        <f t="shared" si="34"/>
        <v/>
      </c>
      <c r="N71" s="4"/>
      <c r="O71" s="133" t="str">
        <f t="shared" si="35"/>
        <v/>
      </c>
      <c r="P71" s="134" t="str">
        <f t="shared" si="36"/>
        <v/>
      </c>
      <c r="Q71" s="134" t="str">
        <f t="shared" si="37"/>
        <v/>
      </c>
      <c r="R71" s="4"/>
      <c r="S71" s="133" t="str">
        <f t="shared" si="38"/>
        <v/>
      </c>
      <c r="T71" s="134" t="str">
        <f t="shared" si="39"/>
        <v/>
      </c>
      <c r="U71" s="134" t="str">
        <f t="shared" si="40"/>
        <v/>
      </c>
      <c r="V71" s="4"/>
      <c r="W71" s="133" t="str">
        <f t="shared" si="41"/>
        <v/>
      </c>
      <c r="X71" s="134" t="str">
        <f t="shared" si="42"/>
        <v/>
      </c>
      <c r="Y71" s="134" t="str">
        <f t="shared" si="43"/>
        <v/>
      </c>
      <c r="Z71" s="4"/>
      <c r="AA71" s="133" t="str">
        <f t="shared" si="44"/>
        <v/>
      </c>
      <c r="AB71" s="134" t="str">
        <f t="shared" si="45"/>
        <v/>
      </c>
      <c r="AC71" s="134" t="str">
        <f t="shared" si="46"/>
        <v/>
      </c>
      <c r="AD71" s="4"/>
      <c r="AE71" s="133" t="str">
        <f t="shared" si="47"/>
        <v/>
      </c>
      <c r="AF71" s="134" t="str">
        <f t="shared" si="48"/>
        <v/>
      </c>
      <c r="AG71" s="134" t="str">
        <f t="shared" si="49"/>
        <v/>
      </c>
      <c r="AH71" s="4"/>
      <c r="AI71" s="133" t="str">
        <f t="shared" si="50"/>
        <v/>
      </c>
      <c r="AJ71" s="134" t="str">
        <f t="shared" si="51"/>
        <v/>
      </c>
      <c r="AK71" s="134" t="str">
        <f t="shared" si="52"/>
        <v/>
      </c>
      <c r="AL71" s="4"/>
      <c r="AM71" s="133" t="str">
        <f t="shared" si="53"/>
        <v/>
      </c>
      <c r="AN71" s="134" t="str">
        <f t="shared" si="54"/>
        <v/>
      </c>
      <c r="AO71" s="134" t="str">
        <f t="shared" si="55"/>
        <v/>
      </c>
      <c r="AP71" s="135">
        <f t="shared" si="56"/>
        <v>0</v>
      </c>
      <c r="AQ71" s="137" t="str">
        <f t="shared" si="57"/>
        <v/>
      </c>
      <c r="AR71" s="137"/>
      <c r="AV71" s="301"/>
      <c r="AW71" s="303" t="s">
        <v>143</v>
      </c>
      <c r="AX71" s="211" t="s">
        <v>127</v>
      </c>
      <c r="AY71" s="212" t="s">
        <v>144</v>
      </c>
      <c r="AZ71" s="213">
        <v>157.5</v>
      </c>
      <c r="BA71" s="214">
        <v>157</v>
      </c>
      <c r="BB71" s="214">
        <v>0.5</v>
      </c>
      <c r="BC71" s="216">
        <v>4</v>
      </c>
      <c r="BD71" s="213">
        <v>52.7</v>
      </c>
      <c r="BE71" s="214">
        <v>51</v>
      </c>
      <c r="BF71" s="214">
        <v>1.7000000000000028</v>
      </c>
      <c r="BG71" s="217">
        <v>2</v>
      </c>
    </row>
    <row r="72" spans="1:59">
      <c r="A72" s="2"/>
      <c r="B72" s="3"/>
      <c r="C72" s="3"/>
      <c r="D72" s="4"/>
      <c r="E72" s="133" t="str">
        <f t="shared" si="29"/>
        <v/>
      </c>
      <c r="F72" s="4"/>
      <c r="G72" s="133" t="str">
        <f t="shared" si="30"/>
        <v/>
      </c>
      <c r="H72" s="4"/>
      <c r="I72" s="133" t="str">
        <f t="shared" si="31"/>
        <v/>
      </c>
      <c r="J72" s="4"/>
      <c r="K72" s="133" t="str">
        <f t="shared" si="32"/>
        <v/>
      </c>
      <c r="L72" s="134" t="str">
        <f t="shared" si="33"/>
        <v/>
      </c>
      <c r="M72" s="134" t="str">
        <f t="shared" si="34"/>
        <v/>
      </c>
      <c r="N72" s="4"/>
      <c r="O72" s="133" t="str">
        <f t="shared" si="35"/>
        <v/>
      </c>
      <c r="P72" s="134" t="str">
        <f t="shared" si="36"/>
        <v/>
      </c>
      <c r="Q72" s="134" t="str">
        <f t="shared" si="37"/>
        <v/>
      </c>
      <c r="R72" s="4"/>
      <c r="S72" s="133" t="str">
        <f t="shared" si="38"/>
        <v/>
      </c>
      <c r="T72" s="134" t="str">
        <f t="shared" si="39"/>
        <v/>
      </c>
      <c r="U72" s="134" t="str">
        <f t="shared" si="40"/>
        <v/>
      </c>
      <c r="V72" s="4"/>
      <c r="W72" s="133" t="str">
        <f t="shared" si="41"/>
        <v/>
      </c>
      <c r="X72" s="134" t="str">
        <f t="shared" si="42"/>
        <v/>
      </c>
      <c r="Y72" s="134" t="str">
        <f t="shared" si="43"/>
        <v/>
      </c>
      <c r="Z72" s="4"/>
      <c r="AA72" s="133" t="str">
        <f t="shared" si="44"/>
        <v/>
      </c>
      <c r="AB72" s="134" t="str">
        <f t="shared" si="45"/>
        <v/>
      </c>
      <c r="AC72" s="134" t="str">
        <f t="shared" si="46"/>
        <v/>
      </c>
      <c r="AD72" s="4"/>
      <c r="AE72" s="133" t="str">
        <f t="shared" si="47"/>
        <v/>
      </c>
      <c r="AF72" s="134" t="str">
        <f t="shared" si="48"/>
        <v/>
      </c>
      <c r="AG72" s="134" t="str">
        <f t="shared" si="49"/>
        <v/>
      </c>
      <c r="AH72" s="4"/>
      <c r="AI72" s="133" t="str">
        <f t="shared" si="50"/>
        <v/>
      </c>
      <c r="AJ72" s="134" t="str">
        <f t="shared" si="51"/>
        <v/>
      </c>
      <c r="AK72" s="134" t="str">
        <f t="shared" si="52"/>
        <v/>
      </c>
      <c r="AL72" s="4"/>
      <c r="AM72" s="133" t="str">
        <f t="shared" si="53"/>
        <v/>
      </c>
      <c r="AN72" s="134" t="str">
        <f t="shared" si="54"/>
        <v/>
      </c>
      <c r="AO72" s="134" t="str">
        <f t="shared" si="55"/>
        <v/>
      </c>
      <c r="AP72" s="135">
        <f t="shared" si="56"/>
        <v>0</v>
      </c>
      <c r="AQ72" s="137" t="str">
        <f t="shared" si="57"/>
        <v/>
      </c>
      <c r="AR72" s="137"/>
      <c r="AV72" s="301"/>
      <c r="AW72" s="304"/>
      <c r="AX72" s="218" t="s">
        <v>129</v>
      </c>
      <c r="AY72" s="219" t="s">
        <v>145</v>
      </c>
      <c r="AZ72" s="220">
        <v>158</v>
      </c>
      <c r="BA72" s="221">
        <v>157.5</v>
      </c>
      <c r="BB72" s="233">
        <v>0.5</v>
      </c>
      <c r="BC72" s="223">
        <v>6</v>
      </c>
      <c r="BD72" s="220">
        <v>52.5</v>
      </c>
      <c r="BE72" s="221">
        <v>51.9</v>
      </c>
      <c r="BF72" s="221">
        <v>0.60000000000000142</v>
      </c>
      <c r="BG72" s="224">
        <v>13</v>
      </c>
    </row>
    <row r="73" spans="1:59" ht="14.25" thickBot="1">
      <c r="A73" s="2"/>
      <c r="B73" s="3"/>
      <c r="C73" s="3"/>
      <c r="D73" s="4"/>
      <c r="E73" s="133" t="str">
        <f t="shared" si="29"/>
        <v/>
      </c>
      <c r="F73" s="4"/>
      <c r="G73" s="133" t="str">
        <f t="shared" si="30"/>
        <v/>
      </c>
      <c r="H73" s="4"/>
      <c r="I73" s="133" t="str">
        <f t="shared" si="31"/>
        <v/>
      </c>
      <c r="J73" s="4"/>
      <c r="K73" s="133" t="str">
        <f t="shared" si="32"/>
        <v/>
      </c>
      <c r="L73" s="134" t="str">
        <f t="shared" si="33"/>
        <v/>
      </c>
      <c r="M73" s="134" t="str">
        <f t="shared" si="34"/>
        <v/>
      </c>
      <c r="N73" s="4"/>
      <c r="O73" s="133" t="str">
        <f t="shared" si="35"/>
        <v/>
      </c>
      <c r="P73" s="134" t="str">
        <f t="shared" si="36"/>
        <v/>
      </c>
      <c r="Q73" s="134" t="str">
        <f t="shared" si="37"/>
        <v/>
      </c>
      <c r="R73" s="4"/>
      <c r="S73" s="133" t="str">
        <f t="shared" si="38"/>
        <v/>
      </c>
      <c r="T73" s="134" t="str">
        <f t="shared" si="39"/>
        <v/>
      </c>
      <c r="U73" s="134" t="str">
        <f t="shared" si="40"/>
        <v/>
      </c>
      <c r="V73" s="4"/>
      <c r="W73" s="133" t="str">
        <f t="shared" si="41"/>
        <v/>
      </c>
      <c r="X73" s="134" t="str">
        <f t="shared" si="42"/>
        <v/>
      </c>
      <c r="Y73" s="134" t="str">
        <f t="shared" si="43"/>
        <v/>
      </c>
      <c r="Z73" s="4"/>
      <c r="AA73" s="133" t="str">
        <f t="shared" si="44"/>
        <v/>
      </c>
      <c r="AB73" s="134" t="str">
        <f t="shared" si="45"/>
        <v/>
      </c>
      <c r="AC73" s="134" t="str">
        <f t="shared" si="46"/>
        <v/>
      </c>
      <c r="AD73" s="4"/>
      <c r="AE73" s="133" t="str">
        <f t="shared" si="47"/>
        <v/>
      </c>
      <c r="AF73" s="134" t="str">
        <f t="shared" si="48"/>
        <v/>
      </c>
      <c r="AG73" s="134" t="str">
        <f t="shared" si="49"/>
        <v/>
      </c>
      <c r="AH73" s="4"/>
      <c r="AI73" s="133" t="str">
        <f t="shared" si="50"/>
        <v/>
      </c>
      <c r="AJ73" s="134" t="str">
        <f t="shared" si="51"/>
        <v/>
      </c>
      <c r="AK73" s="134" t="str">
        <f t="shared" si="52"/>
        <v/>
      </c>
      <c r="AL73" s="4"/>
      <c r="AM73" s="133" t="str">
        <f t="shared" si="53"/>
        <v/>
      </c>
      <c r="AN73" s="134" t="str">
        <f t="shared" si="54"/>
        <v/>
      </c>
      <c r="AO73" s="134" t="str">
        <f t="shared" si="55"/>
        <v/>
      </c>
      <c r="AP73" s="135">
        <f t="shared" si="56"/>
        <v>0</v>
      </c>
      <c r="AQ73" s="137" t="str">
        <f t="shared" si="57"/>
        <v/>
      </c>
      <c r="AR73" s="137"/>
      <c r="AV73" s="302"/>
      <c r="AW73" s="305"/>
      <c r="AX73" s="225" t="s">
        <v>131</v>
      </c>
      <c r="AY73" s="226" t="s">
        <v>146</v>
      </c>
      <c r="AZ73" s="227">
        <v>158.1</v>
      </c>
      <c r="BA73" s="228">
        <v>157.9</v>
      </c>
      <c r="BB73" s="232">
        <v>0.19999999999998863</v>
      </c>
      <c r="BC73" s="230">
        <v>13</v>
      </c>
      <c r="BD73" s="227">
        <v>53.6</v>
      </c>
      <c r="BE73" s="228">
        <v>52.5</v>
      </c>
      <c r="BF73" s="228">
        <v>1.1000000000000014</v>
      </c>
      <c r="BG73" s="231">
        <v>5</v>
      </c>
    </row>
    <row r="74" spans="1:59">
      <c r="A74" s="2"/>
      <c r="B74" s="3"/>
      <c r="C74" s="3"/>
      <c r="D74" s="4"/>
      <c r="E74" s="133" t="str">
        <f t="shared" ref="E74:E108" si="58">IF((D74&lt;&gt;0),((D74-$D$5)*10/STDEVP($D$10:$D$309)+50),"")</f>
        <v/>
      </c>
      <c r="F74" s="4"/>
      <c r="G74" s="133" t="str">
        <f t="shared" ref="G74:G108" si="59">IF((F74&lt;&gt;0),((F74-$F$5)*10/STDEVP($F$10:$F$309)+50),"")</f>
        <v/>
      </c>
      <c r="H74" s="4"/>
      <c r="I74" s="133" t="str">
        <f t="shared" ref="I74:I108" si="60">IF((H74&lt;&gt;0),((H74-$H$5)*10/STDEVP($H$10:$H$309)+50),"")</f>
        <v/>
      </c>
      <c r="J74" s="4"/>
      <c r="K74" s="133" t="str">
        <f t="shared" ref="K74:K108" si="61">IF((J74&lt;&gt;0),((J74-$J$5)*10/STDEVP($J$10:$J$309)+50),"")</f>
        <v/>
      </c>
      <c r="L74" s="134" t="str">
        <f t="shared" si="33"/>
        <v/>
      </c>
      <c r="M74" s="134" t="str">
        <f t="shared" si="34"/>
        <v/>
      </c>
      <c r="N74" s="4"/>
      <c r="O74" s="133" t="str">
        <f t="shared" ref="O74:O108" si="62">IF((N74&lt;&gt;0),((N74-$N$5)*10/STDEVP($N$10:$N$309)+50),"")</f>
        <v/>
      </c>
      <c r="P74" s="134" t="str">
        <f t="shared" si="36"/>
        <v/>
      </c>
      <c r="Q74" s="134" t="str">
        <f t="shared" si="37"/>
        <v/>
      </c>
      <c r="R74" s="4"/>
      <c r="S74" s="133" t="str">
        <f t="shared" ref="S74:S108" si="63">IF((R74&lt;&gt;0),((R74-$R$5)*10/STDEVP($R$10:$R$309)+50),"")</f>
        <v/>
      </c>
      <c r="T74" s="134" t="str">
        <f t="shared" si="39"/>
        <v/>
      </c>
      <c r="U74" s="134" t="str">
        <f t="shared" si="40"/>
        <v/>
      </c>
      <c r="V74" s="4"/>
      <c r="W74" s="133" t="str">
        <f t="shared" ref="W74:W108" si="64">IF((V74&lt;&gt;0),((V74-$V$5)*10/STDEVP($V$10:$V$309)+50),"")</f>
        <v/>
      </c>
      <c r="X74" s="134" t="str">
        <f t="shared" si="42"/>
        <v/>
      </c>
      <c r="Y74" s="134" t="str">
        <f t="shared" si="43"/>
        <v/>
      </c>
      <c r="Z74" s="4"/>
      <c r="AA74" s="133" t="str">
        <f t="shared" ref="AA74:AA108" si="65">IF((Z74&lt;&gt;0),((Z74-$Z$5)*10/STDEVP($Z$10:$Z$309)+50),"")</f>
        <v/>
      </c>
      <c r="AB74" s="134" t="str">
        <f t="shared" si="45"/>
        <v/>
      </c>
      <c r="AC74" s="134" t="str">
        <f t="shared" si="46"/>
        <v/>
      </c>
      <c r="AD74" s="4"/>
      <c r="AE74" s="133" t="str">
        <f t="shared" ref="AE74:AE108" si="66">IF((AD74&lt;&gt;0),((AD74-$AD$5)*(-1)*10/STDEVP($AD$10:$AD$309)+50),"")</f>
        <v/>
      </c>
      <c r="AF74" s="134" t="str">
        <f t="shared" si="48"/>
        <v/>
      </c>
      <c r="AG74" s="134" t="str">
        <f t="shared" si="49"/>
        <v/>
      </c>
      <c r="AH74" s="4"/>
      <c r="AI74" s="133" t="str">
        <f t="shared" ref="AI74:AI108" si="67">IF((AH74&lt;&gt;0),((AH74-$AH$5)*10/STDEVP($AH$10:$AH$309)+50),"")</f>
        <v/>
      </c>
      <c r="AJ74" s="134" t="str">
        <f t="shared" si="51"/>
        <v/>
      </c>
      <c r="AK74" s="134" t="str">
        <f t="shared" si="52"/>
        <v/>
      </c>
      <c r="AL74" s="4"/>
      <c r="AM74" s="133" t="str">
        <f t="shared" ref="AM74:AM108" si="68">IF((AL74&lt;&gt;0),((AL74-$AL$5)*10/STDEVP($AL$10:$AL$309)+50),"")</f>
        <v/>
      </c>
      <c r="AN74" s="134" t="str">
        <f t="shared" si="54"/>
        <v/>
      </c>
      <c r="AO74" s="134" t="str">
        <f t="shared" si="55"/>
        <v/>
      </c>
      <c r="AP74" s="135">
        <f t="shared" si="56"/>
        <v>0</v>
      </c>
      <c r="AQ74" s="137" t="str">
        <f t="shared" si="57"/>
        <v/>
      </c>
      <c r="AR74" s="137"/>
    </row>
    <row r="75" spans="1:59">
      <c r="A75" s="2"/>
      <c r="B75" s="3"/>
      <c r="C75" s="3"/>
      <c r="D75" s="4"/>
      <c r="E75" s="133" t="str">
        <f t="shared" si="58"/>
        <v/>
      </c>
      <c r="F75" s="4"/>
      <c r="G75" s="133" t="str">
        <f t="shared" si="59"/>
        <v/>
      </c>
      <c r="H75" s="4"/>
      <c r="I75" s="133" t="str">
        <f t="shared" si="60"/>
        <v/>
      </c>
      <c r="J75" s="4"/>
      <c r="K75" s="133" t="str">
        <f t="shared" si="61"/>
        <v/>
      </c>
      <c r="L75" s="134" t="str">
        <f t="shared" ref="L75:L108" si="69">IF((J75&lt;&gt;0),RANK(J75,$J$10:$J$309),"")</f>
        <v/>
      </c>
      <c r="M75" s="134" t="str">
        <f t="shared" ref="M75:M108" si="70">IF((J75&lt;&gt;0),VLOOKUP(J75,$L$311:$M$320,2),"")</f>
        <v/>
      </c>
      <c r="N75" s="4"/>
      <c r="O75" s="133" t="str">
        <f t="shared" si="62"/>
        <v/>
      </c>
      <c r="P75" s="134" t="str">
        <f t="shared" ref="P75:P108" si="71">IF((N75&lt;&gt;0),RANK(N75,$N$10:$N$309),"")</f>
        <v/>
      </c>
      <c r="Q75" s="134" t="str">
        <f t="shared" ref="Q75:Q108" si="72">IF((N75&lt;&gt;0),VLOOKUP(N75,$P$311:$Q$320,2),"")</f>
        <v/>
      </c>
      <c r="R75" s="4"/>
      <c r="S75" s="133" t="str">
        <f t="shared" si="63"/>
        <v/>
      </c>
      <c r="T75" s="134" t="str">
        <f t="shared" ref="T75:T108" si="73">IF((R75&lt;&gt;0),RANK(R75,$R$10:$R$309),"")</f>
        <v/>
      </c>
      <c r="U75" s="134" t="str">
        <f t="shared" ref="U75:U108" si="74">IF((R75&lt;&gt;0),VLOOKUP(R75,$T$311:$U$320,2),"")</f>
        <v/>
      </c>
      <c r="V75" s="4"/>
      <c r="W75" s="133" t="str">
        <f t="shared" si="64"/>
        <v/>
      </c>
      <c r="X75" s="134" t="str">
        <f t="shared" ref="X75:X108" si="75">IF((V75&lt;&gt;0),RANK(V75,$V$10:$V$309),"")</f>
        <v/>
      </c>
      <c r="Y75" s="134" t="str">
        <f t="shared" ref="Y75:Y108" si="76">IF((V75&lt;&gt;0),VLOOKUP(V75,$X$311:$Y$320,2),"")</f>
        <v/>
      </c>
      <c r="Z75" s="4"/>
      <c r="AA75" s="133" t="str">
        <f t="shared" si="65"/>
        <v/>
      </c>
      <c r="AB75" s="134" t="str">
        <f t="shared" ref="AB75:AB108" si="77">IF((Z75&lt;&gt;0),RANK(Z75,$Z$10:$Z$309),"")</f>
        <v/>
      </c>
      <c r="AC75" s="134" t="str">
        <f t="shared" ref="AC75:AC108" si="78">IF((Z75&lt;&gt;0),VLOOKUP(Z75,$AB$311:$AC$320,2),"")</f>
        <v/>
      </c>
      <c r="AD75" s="4"/>
      <c r="AE75" s="133" t="str">
        <f t="shared" si="66"/>
        <v/>
      </c>
      <c r="AF75" s="134" t="str">
        <f t="shared" ref="AF75:AF108" si="79">IF((AD75&lt;&gt;0),RANK(AE75,$AE$10:$AE$309),"")</f>
        <v/>
      </c>
      <c r="AG75" s="134" t="str">
        <f t="shared" si="49"/>
        <v/>
      </c>
      <c r="AH75" s="4"/>
      <c r="AI75" s="133" t="str">
        <f t="shared" si="67"/>
        <v/>
      </c>
      <c r="AJ75" s="134" t="str">
        <f t="shared" si="51"/>
        <v/>
      </c>
      <c r="AK75" s="134" t="str">
        <f t="shared" ref="AK75:AK108" si="80">IF((AH75&lt;&gt;0),VLOOKUP(AH75,$AJ$311:$AK$320,2),"")</f>
        <v/>
      </c>
      <c r="AL75" s="4"/>
      <c r="AM75" s="133" t="str">
        <f t="shared" si="68"/>
        <v/>
      </c>
      <c r="AN75" s="134" t="str">
        <f t="shared" ref="AN75:AN108" si="81">IF((AL75&lt;&gt;0),RANK(AL75,$AL$10:$AL$309),"")</f>
        <v/>
      </c>
      <c r="AO75" s="134" t="str">
        <f t="shared" ref="AO75:AO108" si="82">IF((AL75&lt;&gt;0),VLOOKUP(AL75,$AN$311:$AO$320,2),"")</f>
        <v/>
      </c>
      <c r="AP75" s="135">
        <f t="shared" ref="AP75:AP108" si="83">SUM(M75,Q75,U75,Y75,,AC75,AG75,AK75,AO75)</f>
        <v>0</v>
      </c>
      <c r="AQ75" s="137" t="str">
        <f t="shared" ref="AQ75:AQ108" si="84">IF(AND(J75&lt;&gt;0,N75&lt;&gt;0,R75&lt;&gt;0,V75&lt;&gt;0,Z75&lt;&gt;0,AD75&lt;&gt;0,AH75&lt;&gt;0,AL75&lt;&gt;0),VLOOKUP(AP75,$AP$311:$AQ$315,2),"")</f>
        <v/>
      </c>
      <c r="AR75" s="137"/>
    </row>
    <row r="76" spans="1:59">
      <c r="A76" s="2"/>
      <c r="B76" s="3"/>
      <c r="C76" s="3"/>
      <c r="D76" s="4"/>
      <c r="E76" s="133" t="str">
        <f t="shared" si="58"/>
        <v/>
      </c>
      <c r="F76" s="4"/>
      <c r="G76" s="133" t="str">
        <f t="shared" si="59"/>
        <v/>
      </c>
      <c r="H76" s="4"/>
      <c r="I76" s="133" t="str">
        <f t="shared" si="60"/>
        <v/>
      </c>
      <c r="J76" s="4"/>
      <c r="K76" s="133" t="str">
        <f t="shared" si="61"/>
        <v/>
      </c>
      <c r="L76" s="134" t="str">
        <f t="shared" si="69"/>
        <v/>
      </c>
      <c r="M76" s="134" t="str">
        <f t="shared" si="70"/>
        <v/>
      </c>
      <c r="N76" s="4"/>
      <c r="O76" s="133" t="str">
        <f t="shared" si="62"/>
        <v/>
      </c>
      <c r="P76" s="134" t="str">
        <f t="shared" si="71"/>
        <v/>
      </c>
      <c r="Q76" s="134" t="str">
        <f t="shared" si="72"/>
        <v/>
      </c>
      <c r="R76" s="4"/>
      <c r="S76" s="133" t="str">
        <f t="shared" si="63"/>
        <v/>
      </c>
      <c r="T76" s="134" t="str">
        <f t="shared" si="73"/>
        <v/>
      </c>
      <c r="U76" s="134" t="str">
        <f t="shared" si="74"/>
        <v/>
      </c>
      <c r="V76" s="4"/>
      <c r="W76" s="133" t="str">
        <f t="shared" si="64"/>
        <v/>
      </c>
      <c r="X76" s="134" t="str">
        <f t="shared" si="75"/>
        <v/>
      </c>
      <c r="Y76" s="134" t="str">
        <f t="shared" si="76"/>
        <v/>
      </c>
      <c r="Z76" s="4"/>
      <c r="AA76" s="133" t="str">
        <f t="shared" si="65"/>
        <v/>
      </c>
      <c r="AB76" s="134" t="str">
        <f t="shared" si="77"/>
        <v/>
      </c>
      <c r="AC76" s="134" t="str">
        <f t="shared" si="78"/>
        <v/>
      </c>
      <c r="AD76" s="4"/>
      <c r="AE76" s="133" t="str">
        <f t="shared" si="66"/>
        <v/>
      </c>
      <c r="AF76" s="134" t="str">
        <f t="shared" si="79"/>
        <v/>
      </c>
      <c r="AG76" s="134" t="str">
        <f t="shared" ref="AG76:AG108" si="85">IF((AD76&lt;&gt;0),VLOOKUP(AD76,$AF$311:$AG$320,2),"")</f>
        <v/>
      </c>
      <c r="AH76" s="4"/>
      <c r="AI76" s="133" t="str">
        <f t="shared" si="67"/>
        <v/>
      </c>
      <c r="AJ76" s="134" t="str">
        <f t="shared" ref="AJ76:AJ108" si="86">IF((AH76&lt;&gt;0),RANK(AH76,$AH$10:$AH$309),"")</f>
        <v/>
      </c>
      <c r="AK76" s="134" t="str">
        <f t="shared" si="80"/>
        <v/>
      </c>
      <c r="AL76" s="4"/>
      <c r="AM76" s="133" t="str">
        <f t="shared" si="68"/>
        <v/>
      </c>
      <c r="AN76" s="134" t="str">
        <f t="shared" si="81"/>
        <v/>
      </c>
      <c r="AO76" s="134" t="str">
        <f t="shared" si="82"/>
        <v/>
      </c>
      <c r="AP76" s="135">
        <f t="shared" si="83"/>
        <v>0</v>
      </c>
      <c r="AQ76" s="137" t="str">
        <f t="shared" si="84"/>
        <v/>
      </c>
      <c r="AR76" s="137"/>
    </row>
    <row r="77" spans="1:59">
      <c r="A77" s="2"/>
      <c r="B77" s="3"/>
      <c r="C77" s="3"/>
      <c r="D77" s="4"/>
      <c r="E77" s="133" t="str">
        <f t="shared" si="58"/>
        <v/>
      </c>
      <c r="F77" s="4"/>
      <c r="G77" s="133" t="str">
        <f t="shared" si="59"/>
        <v/>
      </c>
      <c r="H77" s="4"/>
      <c r="I77" s="133" t="str">
        <f t="shared" si="60"/>
        <v/>
      </c>
      <c r="J77" s="4"/>
      <c r="K77" s="133" t="str">
        <f t="shared" si="61"/>
        <v/>
      </c>
      <c r="L77" s="134" t="str">
        <f t="shared" si="69"/>
        <v/>
      </c>
      <c r="M77" s="134" t="str">
        <f t="shared" si="70"/>
        <v/>
      </c>
      <c r="N77" s="4"/>
      <c r="O77" s="133" t="str">
        <f t="shared" si="62"/>
        <v/>
      </c>
      <c r="P77" s="134" t="str">
        <f t="shared" si="71"/>
        <v/>
      </c>
      <c r="Q77" s="134" t="str">
        <f t="shared" si="72"/>
        <v/>
      </c>
      <c r="R77" s="4"/>
      <c r="S77" s="133" t="str">
        <f t="shared" si="63"/>
        <v/>
      </c>
      <c r="T77" s="134" t="str">
        <f t="shared" si="73"/>
        <v/>
      </c>
      <c r="U77" s="134" t="str">
        <f t="shared" si="74"/>
        <v/>
      </c>
      <c r="V77" s="4"/>
      <c r="W77" s="133" t="str">
        <f t="shared" si="64"/>
        <v/>
      </c>
      <c r="X77" s="134" t="str">
        <f t="shared" si="75"/>
        <v/>
      </c>
      <c r="Y77" s="134" t="str">
        <f t="shared" si="76"/>
        <v/>
      </c>
      <c r="Z77" s="4"/>
      <c r="AA77" s="133" t="str">
        <f t="shared" si="65"/>
        <v/>
      </c>
      <c r="AB77" s="134" t="str">
        <f t="shared" si="77"/>
        <v/>
      </c>
      <c r="AC77" s="134" t="str">
        <f t="shared" si="78"/>
        <v/>
      </c>
      <c r="AD77" s="4"/>
      <c r="AE77" s="133" t="str">
        <f t="shared" si="66"/>
        <v/>
      </c>
      <c r="AF77" s="134" t="str">
        <f t="shared" si="79"/>
        <v/>
      </c>
      <c r="AG77" s="134" t="str">
        <f t="shared" si="85"/>
        <v/>
      </c>
      <c r="AH77" s="4"/>
      <c r="AI77" s="133" t="str">
        <f t="shared" si="67"/>
        <v/>
      </c>
      <c r="AJ77" s="134" t="str">
        <f t="shared" si="86"/>
        <v/>
      </c>
      <c r="AK77" s="134" t="str">
        <f t="shared" si="80"/>
        <v/>
      </c>
      <c r="AL77" s="4"/>
      <c r="AM77" s="133" t="str">
        <f t="shared" si="68"/>
        <v/>
      </c>
      <c r="AN77" s="134" t="str">
        <f t="shared" si="81"/>
        <v/>
      </c>
      <c r="AO77" s="134" t="str">
        <f t="shared" si="82"/>
        <v/>
      </c>
      <c r="AP77" s="135">
        <f t="shared" si="83"/>
        <v>0</v>
      </c>
      <c r="AQ77" s="137" t="str">
        <f t="shared" si="84"/>
        <v/>
      </c>
      <c r="AR77" s="137"/>
    </row>
    <row r="78" spans="1:59">
      <c r="A78" s="2"/>
      <c r="B78" s="3"/>
      <c r="C78" s="3"/>
      <c r="D78" s="4"/>
      <c r="E78" s="133" t="str">
        <f t="shared" si="58"/>
        <v/>
      </c>
      <c r="F78" s="4"/>
      <c r="G78" s="133" t="str">
        <f t="shared" si="59"/>
        <v/>
      </c>
      <c r="H78" s="4"/>
      <c r="I78" s="133" t="str">
        <f t="shared" si="60"/>
        <v/>
      </c>
      <c r="J78" s="4"/>
      <c r="K78" s="133" t="str">
        <f t="shared" si="61"/>
        <v/>
      </c>
      <c r="L78" s="134" t="str">
        <f t="shared" si="69"/>
        <v/>
      </c>
      <c r="M78" s="134" t="str">
        <f t="shared" si="70"/>
        <v/>
      </c>
      <c r="N78" s="4"/>
      <c r="O78" s="133" t="str">
        <f t="shared" si="62"/>
        <v/>
      </c>
      <c r="P78" s="134" t="str">
        <f t="shared" si="71"/>
        <v/>
      </c>
      <c r="Q78" s="134" t="str">
        <f t="shared" si="72"/>
        <v/>
      </c>
      <c r="R78" s="4"/>
      <c r="S78" s="133" t="str">
        <f t="shared" si="63"/>
        <v/>
      </c>
      <c r="T78" s="134" t="str">
        <f t="shared" si="73"/>
        <v/>
      </c>
      <c r="U78" s="134" t="str">
        <f t="shared" si="74"/>
        <v/>
      </c>
      <c r="V78" s="4"/>
      <c r="W78" s="133" t="str">
        <f t="shared" si="64"/>
        <v/>
      </c>
      <c r="X78" s="134" t="str">
        <f t="shared" si="75"/>
        <v/>
      </c>
      <c r="Y78" s="134" t="str">
        <f t="shared" si="76"/>
        <v/>
      </c>
      <c r="Z78" s="4"/>
      <c r="AA78" s="133" t="str">
        <f t="shared" si="65"/>
        <v/>
      </c>
      <c r="AB78" s="134" t="str">
        <f t="shared" si="77"/>
        <v/>
      </c>
      <c r="AC78" s="134" t="str">
        <f t="shared" si="78"/>
        <v/>
      </c>
      <c r="AD78" s="4"/>
      <c r="AE78" s="133" t="str">
        <f t="shared" si="66"/>
        <v/>
      </c>
      <c r="AF78" s="134" t="str">
        <f t="shared" si="79"/>
        <v/>
      </c>
      <c r="AG78" s="134" t="str">
        <f t="shared" si="85"/>
        <v/>
      </c>
      <c r="AH78" s="4"/>
      <c r="AI78" s="133" t="str">
        <f t="shared" si="67"/>
        <v/>
      </c>
      <c r="AJ78" s="134" t="str">
        <f t="shared" si="86"/>
        <v/>
      </c>
      <c r="AK78" s="134" t="str">
        <f t="shared" si="80"/>
        <v/>
      </c>
      <c r="AL78" s="4"/>
      <c r="AM78" s="133" t="str">
        <f t="shared" si="68"/>
        <v/>
      </c>
      <c r="AN78" s="134" t="str">
        <f t="shared" si="81"/>
        <v/>
      </c>
      <c r="AO78" s="134" t="str">
        <f t="shared" si="82"/>
        <v/>
      </c>
      <c r="AP78" s="135">
        <f t="shared" si="83"/>
        <v>0</v>
      </c>
      <c r="AQ78" s="137" t="str">
        <f t="shared" si="84"/>
        <v/>
      </c>
      <c r="AR78" s="137"/>
    </row>
    <row r="79" spans="1:59">
      <c r="A79" s="2"/>
      <c r="B79" s="3"/>
      <c r="C79" s="3"/>
      <c r="D79" s="4"/>
      <c r="E79" s="133" t="str">
        <f t="shared" si="58"/>
        <v/>
      </c>
      <c r="F79" s="4"/>
      <c r="G79" s="133" t="str">
        <f t="shared" si="59"/>
        <v/>
      </c>
      <c r="H79" s="4"/>
      <c r="I79" s="133" t="str">
        <f t="shared" si="60"/>
        <v/>
      </c>
      <c r="J79" s="4"/>
      <c r="K79" s="133" t="str">
        <f t="shared" si="61"/>
        <v/>
      </c>
      <c r="L79" s="134" t="str">
        <f t="shared" si="69"/>
        <v/>
      </c>
      <c r="M79" s="134" t="str">
        <f t="shared" si="70"/>
        <v/>
      </c>
      <c r="N79" s="4"/>
      <c r="O79" s="133" t="str">
        <f t="shared" si="62"/>
        <v/>
      </c>
      <c r="P79" s="134" t="str">
        <f t="shared" si="71"/>
        <v/>
      </c>
      <c r="Q79" s="134" t="str">
        <f t="shared" si="72"/>
        <v/>
      </c>
      <c r="R79" s="4"/>
      <c r="S79" s="133" t="str">
        <f t="shared" si="63"/>
        <v/>
      </c>
      <c r="T79" s="134" t="str">
        <f t="shared" si="73"/>
        <v/>
      </c>
      <c r="U79" s="134" t="str">
        <f t="shared" si="74"/>
        <v/>
      </c>
      <c r="V79" s="4"/>
      <c r="W79" s="133" t="str">
        <f t="shared" si="64"/>
        <v/>
      </c>
      <c r="X79" s="134" t="str">
        <f t="shared" si="75"/>
        <v/>
      </c>
      <c r="Y79" s="134" t="str">
        <f t="shared" si="76"/>
        <v/>
      </c>
      <c r="Z79" s="4"/>
      <c r="AA79" s="133" t="str">
        <f t="shared" si="65"/>
        <v/>
      </c>
      <c r="AB79" s="134" t="str">
        <f t="shared" si="77"/>
        <v/>
      </c>
      <c r="AC79" s="134" t="str">
        <f t="shared" si="78"/>
        <v/>
      </c>
      <c r="AD79" s="4"/>
      <c r="AE79" s="133" t="str">
        <f t="shared" si="66"/>
        <v/>
      </c>
      <c r="AF79" s="134" t="str">
        <f t="shared" si="79"/>
        <v/>
      </c>
      <c r="AG79" s="134" t="str">
        <f t="shared" si="85"/>
        <v/>
      </c>
      <c r="AH79" s="4"/>
      <c r="AI79" s="133" t="str">
        <f t="shared" si="67"/>
        <v/>
      </c>
      <c r="AJ79" s="134" t="str">
        <f t="shared" si="86"/>
        <v/>
      </c>
      <c r="AK79" s="134" t="str">
        <f t="shared" si="80"/>
        <v/>
      </c>
      <c r="AL79" s="4"/>
      <c r="AM79" s="133" t="str">
        <f t="shared" si="68"/>
        <v/>
      </c>
      <c r="AN79" s="134" t="str">
        <f t="shared" si="81"/>
        <v/>
      </c>
      <c r="AO79" s="134" t="str">
        <f t="shared" si="82"/>
        <v/>
      </c>
      <c r="AP79" s="135">
        <f t="shared" si="83"/>
        <v>0</v>
      </c>
      <c r="AQ79" s="137" t="str">
        <f t="shared" si="84"/>
        <v/>
      </c>
      <c r="AR79" s="137"/>
    </row>
    <row r="80" spans="1:59">
      <c r="A80" s="2"/>
      <c r="B80" s="3"/>
      <c r="C80" s="3"/>
      <c r="D80" s="4"/>
      <c r="E80" s="133" t="str">
        <f t="shared" si="58"/>
        <v/>
      </c>
      <c r="F80" s="4"/>
      <c r="G80" s="133" t="str">
        <f t="shared" si="59"/>
        <v/>
      </c>
      <c r="H80" s="4"/>
      <c r="I80" s="133" t="str">
        <f t="shared" si="60"/>
        <v/>
      </c>
      <c r="J80" s="4"/>
      <c r="K80" s="133" t="str">
        <f t="shared" si="61"/>
        <v/>
      </c>
      <c r="L80" s="134" t="str">
        <f t="shared" si="69"/>
        <v/>
      </c>
      <c r="M80" s="134" t="str">
        <f t="shared" si="70"/>
        <v/>
      </c>
      <c r="N80" s="4"/>
      <c r="O80" s="133" t="str">
        <f t="shared" si="62"/>
        <v/>
      </c>
      <c r="P80" s="134" t="str">
        <f t="shared" si="71"/>
        <v/>
      </c>
      <c r="Q80" s="134" t="str">
        <f t="shared" si="72"/>
        <v/>
      </c>
      <c r="R80" s="4"/>
      <c r="S80" s="133" t="str">
        <f t="shared" si="63"/>
        <v/>
      </c>
      <c r="T80" s="134" t="str">
        <f t="shared" si="73"/>
        <v/>
      </c>
      <c r="U80" s="134" t="str">
        <f t="shared" si="74"/>
        <v/>
      </c>
      <c r="V80" s="4"/>
      <c r="W80" s="133" t="str">
        <f t="shared" si="64"/>
        <v/>
      </c>
      <c r="X80" s="134" t="str">
        <f t="shared" si="75"/>
        <v/>
      </c>
      <c r="Y80" s="134" t="str">
        <f t="shared" si="76"/>
        <v/>
      </c>
      <c r="Z80" s="4"/>
      <c r="AA80" s="133" t="str">
        <f t="shared" si="65"/>
        <v/>
      </c>
      <c r="AB80" s="134" t="str">
        <f t="shared" si="77"/>
        <v/>
      </c>
      <c r="AC80" s="134" t="str">
        <f t="shared" si="78"/>
        <v/>
      </c>
      <c r="AD80" s="4"/>
      <c r="AE80" s="133" t="str">
        <f t="shared" si="66"/>
        <v/>
      </c>
      <c r="AF80" s="134" t="str">
        <f t="shared" si="79"/>
        <v/>
      </c>
      <c r="AG80" s="134" t="str">
        <f t="shared" si="85"/>
        <v/>
      </c>
      <c r="AH80" s="4"/>
      <c r="AI80" s="133" t="str">
        <f t="shared" si="67"/>
        <v/>
      </c>
      <c r="AJ80" s="134" t="str">
        <f t="shared" si="86"/>
        <v/>
      </c>
      <c r="AK80" s="134" t="str">
        <f t="shared" si="80"/>
        <v/>
      </c>
      <c r="AL80" s="4"/>
      <c r="AM80" s="133" t="str">
        <f t="shared" si="68"/>
        <v/>
      </c>
      <c r="AN80" s="134" t="str">
        <f t="shared" si="81"/>
        <v/>
      </c>
      <c r="AO80" s="134" t="str">
        <f t="shared" si="82"/>
        <v/>
      </c>
      <c r="AP80" s="135">
        <f t="shared" si="83"/>
        <v>0</v>
      </c>
      <c r="AQ80" s="137" t="str">
        <f t="shared" si="84"/>
        <v/>
      </c>
      <c r="AR80" s="137"/>
    </row>
    <row r="81" spans="1:44">
      <c r="A81" s="2"/>
      <c r="B81" s="3"/>
      <c r="C81" s="3"/>
      <c r="D81" s="4"/>
      <c r="E81" s="133" t="str">
        <f t="shared" si="58"/>
        <v/>
      </c>
      <c r="F81" s="4"/>
      <c r="G81" s="133" t="str">
        <f t="shared" si="59"/>
        <v/>
      </c>
      <c r="H81" s="4"/>
      <c r="I81" s="133" t="str">
        <f t="shared" si="60"/>
        <v/>
      </c>
      <c r="J81" s="4"/>
      <c r="K81" s="133" t="str">
        <f t="shared" si="61"/>
        <v/>
      </c>
      <c r="L81" s="134" t="str">
        <f t="shared" si="69"/>
        <v/>
      </c>
      <c r="M81" s="134" t="str">
        <f t="shared" si="70"/>
        <v/>
      </c>
      <c r="N81" s="4"/>
      <c r="O81" s="133" t="str">
        <f t="shared" si="62"/>
        <v/>
      </c>
      <c r="P81" s="134" t="str">
        <f t="shared" si="71"/>
        <v/>
      </c>
      <c r="Q81" s="134" t="str">
        <f t="shared" si="72"/>
        <v/>
      </c>
      <c r="R81" s="4"/>
      <c r="S81" s="133" t="str">
        <f t="shared" si="63"/>
        <v/>
      </c>
      <c r="T81" s="134" t="str">
        <f t="shared" si="73"/>
        <v/>
      </c>
      <c r="U81" s="134" t="str">
        <f t="shared" si="74"/>
        <v/>
      </c>
      <c r="V81" s="4"/>
      <c r="W81" s="133" t="str">
        <f t="shared" si="64"/>
        <v/>
      </c>
      <c r="X81" s="134" t="str">
        <f t="shared" si="75"/>
        <v/>
      </c>
      <c r="Y81" s="134" t="str">
        <f t="shared" si="76"/>
        <v/>
      </c>
      <c r="Z81" s="4"/>
      <c r="AA81" s="133" t="str">
        <f t="shared" si="65"/>
        <v/>
      </c>
      <c r="AB81" s="134" t="str">
        <f t="shared" si="77"/>
        <v/>
      </c>
      <c r="AC81" s="134" t="str">
        <f t="shared" si="78"/>
        <v/>
      </c>
      <c r="AD81" s="4"/>
      <c r="AE81" s="133" t="str">
        <f t="shared" si="66"/>
        <v/>
      </c>
      <c r="AF81" s="134" t="str">
        <f t="shared" si="79"/>
        <v/>
      </c>
      <c r="AG81" s="134" t="str">
        <f t="shared" si="85"/>
        <v/>
      </c>
      <c r="AH81" s="4"/>
      <c r="AI81" s="133" t="str">
        <f t="shared" si="67"/>
        <v/>
      </c>
      <c r="AJ81" s="134" t="str">
        <f t="shared" si="86"/>
        <v/>
      </c>
      <c r="AK81" s="134" t="str">
        <f t="shared" si="80"/>
        <v/>
      </c>
      <c r="AL81" s="4"/>
      <c r="AM81" s="133" t="str">
        <f t="shared" si="68"/>
        <v/>
      </c>
      <c r="AN81" s="134" t="str">
        <f t="shared" si="81"/>
        <v/>
      </c>
      <c r="AO81" s="134" t="str">
        <f t="shared" si="82"/>
        <v/>
      </c>
      <c r="AP81" s="135">
        <f t="shared" si="83"/>
        <v>0</v>
      </c>
      <c r="AQ81" s="137" t="str">
        <f t="shared" si="84"/>
        <v/>
      </c>
      <c r="AR81" s="137"/>
    </row>
    <row r="82" spans="1:44">
      <c r="A82" s="2"/>
      <c r="B82" s="3"/>
      <c r="C82" s="3"/>
      <c r="D82" s="4"/>
      <c r="E82" s="133" t="str">
        <f t="shared" si="58"/>
        <v/>
      </c>
      <c r="F82" s="4"/>
      <c r="G82" s="133" t="str">
        <f t="shared" si="59"/>
        <v/>
      </c>
      <c r="H82" s="4"/>
      <c r="I82" s="133" t="str">
        <f t="shared" si="60"/>
        <v/>
      </c>
      <c r="J82" s="4"/>
      <c r="K82" s="133" t="str">
        <f t="shared" si="61"/>
        <v/>
      </c>
      <c r="L82" s="134" t="str">
        <f t="shared" si="69"/>
        <v/>
      </c>
      <c r="M82" s="134" t="str">
        <f t="shared" si="70"/>
        <v/>
      </c>
      <c r="N82" s="4"/>
      <c r="O82" s="133" t="str">
        <f t="shared" si="62"/>
        <v/>
      </c>
      <c r="P82" s="134" t="str">
        <f t="shared" si="71"/>
        <v/>
      </c>
      <c r="Q82" s="134" t="str">
        <f t="shared" si="72"/>
        <v/>
      </c>
      <c r="R82" s="4"/>
      <c r="S82" s="133" t="str">
        <f t="shared" si="63"/>
        <v/>
      </c>
      <c r="T82" s="134" t="str">
        <f t="shared" si="73"/>
        <v/>
      </c>
      <c r="U82" s="134" t="str">
        <f t="shared" si="74"/>
        <v/>
      </c>
      <c r="V82" s="4"/>
      <c r="W82" s="133" t="str">
        <f t="shared" si="64"/>
        <v/>
      </c>
      <c r="X82" s="134" t="str">
        <f t="shared" si="75"/>
        <v/>
      </c>
      <c r="Y82" s="134" t="str">
        <f t="shared" si="76"/>
        <v/>
      </c>
      <c r="Z82" s="4"/>
      <c r="AA82" s="133" t="str">
        <f t="shared" si="65"/>
        <v/>
      </c>
      <c r="AB82" s="134" t="str">
        <f t="shared" si="77"/>
        <v/>
      </c>
      <c r="AC82" s="134" t="str">
        <f t="shared" si="78"/>
        <v/>
      </c>
      <c r="AD82" s="4"/>
      <c r="AE82" s="133" t="str">
        <f t="shared" si="66"/>
        <v/>
      </c>
      <c r="AF82" s="134" t="str">
        <f t="shared" si="79"/>
        <v/>
      </c>
      <c r="AG82" s="134" t="str">
        <f t="shared" si="85"/>
        <v/>
      </c>
      <c r="AH82" s="4"/>
      <c r="AI82" s="133" t="str">
        <f t="shared" si="67"/>
        <v/>
      </c>
      <c r="AJ82" s="134" t="str">
        <f t="shared" si="86"/>
        <v/>
      </c>
      <c r="AK82" s="134" t="str">
        <f t="shared" si="80"/>
        <v/>
      </c>
      <c r="AL82" s="4"/>
      <c r="AM82" s="133" t="str">
        <f t="shared" si="68"/>
        <v/>
      </c>
      <c r="AN82" s="134" t="str">
        <f t="shared" si="81"/>
        <v/>
      </c>
      <c r="AO82" s="134" t="str">
        <f t="shared" si="82"/>
        <v/>
      </c>
      <c r="AP82" s="135">
        <f t="shared" si="83"/>
        <v>0</v>
      </c>
      <c r="AQ82" s="137" t="str">
        <f t="shared" si="84"/>
        <v/>
      </c>
      <c r="AR82" s="137"/>
    </row>
    <row r="83" spans="1:44">
      <c r="A83" s="2"/>
      <c r="B83" s="3"/>
      <c r="C83" s="3"/>
      <c r="D83" s="4"/>
      <c r="E83" s="133" t="str">
        <f t="shared" si="58"/>
        <v/>
      </c>
      <c r="F83" s="4"/>
      <c r="G83" s="133" t="str">
        <f t="shared" si="59"/>
        <v/>
      </c>
      <c r="H83" s="4"/>
      <c r="I83" s="133" t="str">
        <f t="shared" si="60"/>
        <v/>
      </c>
      <c r="J83" s="4"/>
      <c r="K83" s="133" t="str">
        <f t="shared" si="61"/>
        <v/>
      </c>
      <c r="L83" s="134" t="str">
        <f t="shared" si="69"/>
        <v/>
      </c>
      <c r="M83" s="134" t="str">
        <f t="shared" si="70"/>
        <v/>
      </c>
      <c r="N83" s="4"/>
      <c r="O83" s="133" t="str">
        <f t="shared" si="62"/>
        <v/>
      </c>
      <c r="P83" s="134" t="str">
        <f t="shared" si="71"/>
        <v/>
      </c>
      <c r="Q83" s="134" t="str">
        <f t="shared" si="72"/>
        <v/>
      </c>
      <c r="R83" s="4"/>
      <c r="S83" s="133" t="str">
        <f t="shared" si="63"/>
        <v/>
      </c>
      <c r="T83" s="134" t="str">
        <f t="shared" si="73"/>
        <v/>
      </c>
      <c r="U83" s="134" t="str">
        <f t="shared" si="74"/>
        <v/>
      </c>
      <c r="V83" s="4"/>
      <c r="W83" s="133" t="str">
        <f t="shared" si="64"/>
        <v/>
      </c>
      <c r="X83" s="134" t="str">
        <f t="shared" si="75"/>
        <v/>
      </c>
      <c r="Y83" s="134" t="str">
        <f t="shared" si="76"/>
        <v/>
      </c>
      <c r="Z83" s="4"/>
      <c r="AA83" s="133" t="str">
        <f t="shared" si="65"/>
        <v/>
      </c>
      <c r="AB83" s="134" t="str">
        <f t="shared" si="77"/>
        <v/>
      </c>
      <c r="AC83" s="134" t="str">
        <f t="shared" si="78"/>
        <v/>
      </c>
      <c r="AD83" s="4"/>
      <c r="AE83" s="133" t="str">
        <f t="shared" si="66"/>
        <v/>
      </c>
      <c r="AF83" s="134" t="str">
        <f t="shared" si="79"/>
        <v/>
      </c>
      <c r="AG83" s="134" t="str">
        <f t="shared" si="85"/>
        <v/>
      </c>
      <c r="AH83" s="4"/>
      <c r="AI83" s="133" t="str">
        <f t="shared" si="67"/>
        <v/>
      </c>
      <c r="AJ83" s="134" t="str">
        <f t="shared" si="86"/>
        <v/>
      </c>
      <c r="AK83" s="134" t="str">
        <f t="shared" si="80"/>
        <v/>
      </c>
      <c r="AL83" s="4"/>
      <c r="AM83" s="133" t="str">
        <f t="shared" si="68"/>
        <v/>
      </c>
      <c r="AN83" s="134" t="str">
        <f t="shared" si="81"/>
        <v/>
      </c>
      <c r="AO83" s="134" t="str">
        <f t="shared" si="82"/>
        <v/>
      </c>
      <c r="AP83" s="135">
        <f t="shared" si="83"/>
        <v>0</v>
      </c>
      <c r="AQ83" s="137" t="str">
        <f t="shared" si="84"/>
        <v/>
      </c>
      <c r="AR83" s="137"/>
    </row>
    <row r="84" spans="1:44">
      <c r="A84" s="2"/>
      <c r="B84" s="3"/>
      <c r="C84" s="3"/>
      <c r="D84" s="4"/>
      <c r="E84" s="133" t="str">
        <f t="shared" si="58"/>
        <v/>
      </c>
      <c r="F84" s="4"/>
      <c r="G84" s="133" t="str">
        <f t="shared" si="59"/>
        <v/>
      </c>
      <c r="H84" s="4"/>
      <c r="I84" s="133" t="str">
        <f t="shared" si="60"/>
        <v/>
      </c>
      <c r="J84" s="4"/>
      <c r="K84" s="133" t="str">
        <f t="shared" si="61"/>
        <v/>
      </c>
      <c r="L84" s="134" t="str">
        <f t="shared" si="69"/>
        <v/>
      </c>
      <c r="M84" s="134" t="str">
        <f t="shared" si="70"/>
        <v/>
      </c>
      <c r="N84" s="4"/>
      <c r="O84" s="133" t="str">
        <f t="shared" si="62"/>
        <v/>
      </c>
      <c r="P84" s="134" t="str">
        <f t="shared" si="71"/>
        <v/>
      </c>
      <c r="Q84" s="134" t="str">
        <f t="shared" si="72"/>
        <v/>
      </c>
      <c r="R84" s="4"/>
      <c r="S84" s="133" t="str">
        <f t="shared" si="63"/>
        <v/>
      </c>
      <c r="T84" s="134" t="str">
        <f t="shared" si="73"/>
        <v/>
      </c>
      <c r="U84" s="134" t="str">
        <f t="shared" si="74"/>
        <v/>
      </c>
      <c r="V84" s="4"/>
      <c r="W84" s="133" t="str">
        <f t="shared" si="64"/>
        <v/>
      </c>
      <c r="X84" s="134" t="str">
        <f t="shared" si="75"/>
        <v/>
      </c>
      <c r="Y84" s="134" t="str">
        <f t="shared" si="76"/>
        <v/>
      </c>
      <c r="Z84" s="4"/>
      <c r="AA84" s="133" t="str">
        <f t="shared" si="65"/>
        <v/>
      </c>
      <c r="AB84" s="134" t="str">
        <f t="shared" si="77"/>
        <v/>
      </c>
      <c r="AC84" s="134" t="str">
        <f t="shared" si="78"/>
        <v/>
      </c>
      <c r="AD84" s="4"/>
      <c r="AE84" s="133" t="str">
        <f t="shared" si="66"/>
        <v/>
      </c>
      <c r="AF84" s="134" t="str">
        <f t="shared" si="79"/>
        <v/>
      </c>
      <c r="AG84" s="134" t="str">
        <f t="shared" si="85"/>
        <v/>
      </c>
      <c r="AH84" s="4"/>
      <c r="AI84" s="133" t="str">
        <f t="shared" si="67"/>
        <v/>
      </c>
      <c r="AJ84" s="134" t="str">
        <f t="shared" si="86"/>
        <v/>
      </c>
      <c r="AK84" s="134" t="str">
        <f t="shared" si="80"/>
        <v/>
      </c>
      <c r="AL84" s="4"/>
      <c r="AM84" s="133" t="str">
        <f t="shared" si="68"/>
        <v/>
      </c>
      <c r="AN84" s="134" t="str">
        <f t="shared" si="81"/>
        <v/>
      </c>
      <c r="AO84" s="134" t="str">
        <f t="shared" si="82"/>
        <v/>
      </c>
      <c r="AP84" s="135">
        <f t="shared" si="83"/>
        <v>0</v>
      </c>
      <c r="AQ84" s="137" t="str">
        <f t="shared" si="84"/>
        <v/>
      </c>
      <c r="AR84" s="137"/>
    </row>
    <row r="85" spans="1:44">
      <c r="A85" s="2"/>
      <c r="B85" s="3"/>
      <c r="C85" s="3"/>
      <c r="D85" s="4"/>
      <c r="E85" s="133" t="str">
        <f t="shared" si="58"/>
        <v/>
      </c>
      <c r="F85" s="4"/>
      <c r="G85" s="133" t="str">
        <f t="shared" si="59"/>
        <v/>
      </c>
      <c r="H85" s="4"/>
      <c r="I85" s="133" t="str">
        <f t="shared" si="60"/>
        <v/>
      </c>
      <c r="J85" s="4"/>
      <c r="K85" s="133" t="str">
        <f t="shared" si="61"/>
        <v/>
      </c>
      <c r="L85" s="134" t="str">
        <f t="shared" si="69"/>
        <v/>
      </c>
      <c r="M85" s="134" t="str">
        <f t="shared" si="70"/>
        <v/>
      </c>
      <c r="N85" s="4"/>
      <c r="O85" s="133" t="str">
        <f t="shared" si="62"/>
        <v/>
      </c>
      <c r="P85" s="134" t="str">
        <f t="shared" si="71"/>
        <v/>
      </c>
      <c r="Q85" s="134" t="str">
        <f t="shared" si="72"/>
        <v/>
      </c>
      <c r="R85" s="4"/>
      <c r="S85" s="133" t="str">
        <f t="shared" si="63"/>
        <v/>
      </c>
      <c r="T85" s="134" t="str">
        <f t="shared" si="73"/>
        <v/>
      </c>
      <c r="U85" s="134" t="str">
        <f t="shared" si="74"/>
        <v/>
      </c>
      <c r="V85" s="4"/>
      <c r="W85" s="133" t="str">
        <f t="shared" si="64"/>
        <v/>
      </c>
      <c r="X85" s="134" t="str">
        <f t="shared" si="75"/>
        <v/>
      </c>
      <c r="Y85" s="134" t="str">
        <f t="shared" si="76"/>
        <v/>
      </c>
      <c r="Z85" s="4"/>
      <c r="AA85" s="133" t="str">
        <f t="shared" si="65"/>
        <v/>
      </c>
      <c r="AB85" s="134" t="str">
        <f t="shared" si="77"/>
        <v/>
      </c>
      <c r="AC85" s="134" t="str">
        <f t="shared" si="78"/>
        <v/>
      </c>
      <c r="AD85" s="4"/>
      <c r="AE85" s="133" t="str">
        <f t="shared" si="66"/>
        <v/>
      </c>
      <c r="AF85" s="134" t="str">
        <f t="shared" si="79"/>
        <v/>
      </c>
      <c r="AG85" s="134" t="str">
        <f t="shared" si="85"/>
        <v/>
      </c>
      <c r="AH85" s="4"/>
      <c r="AI85" s="133" t="str">
        <f t="shared" si="67"/>
        <v/>
      </c>
      <c r="AJ85" s="134" t="str">
        <f t="shared" si="86"/>
        <v/>
      </c>
      <c r="AK85" s="134" t="str">
        <f t="shared" si="80"/>
        <v/>
      </c>
      <c r="AL85" s="4"/>
      <c r="AM85" s="133" t="str">
        <f t="shared" si="68"/>
        <v/>
      </c>
      <c r="AN85" s="134" t="str">
        <f t="shared" si="81"/>
        <v/>
      </c>
      <c r="AO85" s="134" t="str">
        <f t="shared" si="82"/>
        <v/>
      </c>
      <c r="AP85" s="135">
        <f t="shared" si="83"/>
        <v>0</v>
      </c>
      <c r="AQ85" s="137" t="str">
        <f t="shared" si="84"/>
        <v/>
      </c>
      <c r="AR85" s="137"/>
    </row>
    <row r="86" spans="1:44">
      <c r="A86" s="2"/>
      <c r="B86" s="3"/>
      <c r="C86" s="3"/>
      <c r="D86" s="4"/>
      <c r="E86" s="133" t="str">
        <f t="shared" si="58"/>
        <v/>
      </c>
      <c r="F86" s="4"/>
      <c r="G86" s="133" t="str">
        <f t="shared" si="59"/>
        <v/>
      </c>
      <c r="H86" s="4"/>
      <c r="I86" s="133" t="str">
        <f t="shared" si="60"/>
        <v/>
      </c>
      <c r="J86" s="4"/>
      <c r="K86" s="133" t="str">
        <f t="shared" si="61"/>
        <v/>
      </c>
      <c r="L86" s="134" t="str">
        <f t="shared" si="69"/>
        <v/>
      </c>
      <c r="M86" s="134" t="str">
        <f t="shared" si="70"/>
        <v/>
      </c>
      <c r="N86" s="4"/>
      <c r="O86" s="133" t="str">
        <f t="shared" si="62"/>
        <v/>
      </c>
      <c r="P86" s="134" t="str">
        <f t="shared" si="71"/>
        <v/>
      </c>
      <c r="Q86" s="134" t="str">
        <f t="shared" si="72"/>
        <v/>
      </c>
      <c r="R86" s="4"/>
      <c r="S86" s="133" t="str">
        <f t="shared" si="63"/>
        <v/>
      </c>
      <c r="T86" s="134" t="str">
        <f t="shared" si="73"/>
        <v/>
      </c>
      <c r="U86" s="134" t="str">
        <f t="shared" si="74"/>
        <v/>
      </c>
      <c r="V86" s="4"/>
      <c r="W86" s="133" t="str">
        <f t="shared" si="64"/>
        <v/>
      </c>
      <c r="X86" s="134" t="str">
        <f t="shared" si="75"/>
        <v/>
      </c>
      <c r="Y86" s="134" t="str">
        <f t="shared" si="76"/>
        <v/>
      </c>
      <c r="Z86" s="4"/>
      <c r="AA86" s="133" t="str">
        <f t="shared" si="65"/>
        <v/>
      </c>
      <c r="AB86" s="134" t="str">
        <f t="shared" si="77"/>
        <v/>
      </c>
      <c r="AC86" s="134" t="str">
        <f t="shared" si="78"/>
        <v/>
      </c>
      <c r="AD86" s="4"/>
      <c r="AE86" s="133" t="str">
        <f t="shared" si="66"/>
        <v/>
      </c>
      <c r="AF86" s="134" t="str">
        <f t="shared" si="79"/>
        <v/>
      </c>
      <c r="AG86" s="134" t="str">
        <f t="shared" si="85"/>
        <v/>
      </c>
      <c r="AH86" s="4"/>
      <c r="AI86" s="133" t="str">
        <f t="shared" si="67"/>
        <v/>
      </c>
      <c r="AJ86" s="134" t="str">
        <f t="shared" si="86"/>
        <v/>
      </c>
      <c r="AK86" s="134" t="str">
        <f t="shared" si="80"/>
        <v/>
      </c>
      <c r="AL86" s="4"/>
      <c r="AM86" s="133" t="str">
        <f t="shared" si="68"/>
        <v/>
      </c>
      <c r="AN86" s="134" t="str">
        <f t="shared" si="81"/>
        <v/>
      </c>
      <c r="AO86" s="134" t="str">
        <f t="shared" si="82"/>
        <v/>
      </c>
      <c r="AP86" s="135">
        <f t="shared" si="83"/>
        <v>0</v>
      </c>
      <c r="AQ86" s="137" t="str">
        <f t="shared" si="84"/>
        <v/>
      </c>
      <c r="AR86" s="137"/>
    </row>
    <row r="87" spans="1:44">
      <c r="A87" s="2"/>
      <c r="B87" s="3"/>
      <c r="C87" s="3"/>
      <c r="D87" s="4"/>
      <c r="E87" s="133" t="str">
        <f t="shared" si="58"/>
        <v/>
      </c>
      <c r="F87" s="4"/>
      <c r="G87" s="133" t="str">
        <f t="shared" si="59"/>
        <v/>
      </c>
      <c r="H87" s="4"/>
      <c r="I87" s="133" t="str">
        <f t="shared" si="60"/>
        <v/>
      </c>
      <c r="J87" s="4"/>
      <c r="K87" s="133" t="str">
        <f t="shared" si="61"/>
        <v/>
      </c>
      <c r="L87" s="134" t="str">
        <f t="shared" si="69"/>
        <v/>
      </c>
      <c r="M87" s="134" t="str">
        <f t="shared" si="70"/>
        <v/>
      </c>
      <c r="N87" s="4"/>
      <c r="O87" s="133" t="str">
        <f t="shared" si="62"/>
        <v/>
      </c>
      <c r="P87" s="134" t="str">
        <f t="shared" si="71"/>
        <v/>
      </c>
      <c r="Q87" s="134" t="str">
        <f t="shared" si="72"/>
        <v/>
      </c>
      <c r="R87" s="4"/>
      <c r="S87" s="133" t="str">
        <f t="shared" si="63"/>
        <v/>
      </c>
      <c r="T87" s="134" t="str">
        <f t="shared" si="73"/>
        <v/>
      </c>
      <c r="U87" s="134" t="str">
        <f t="shared" si="74"/>
        <v/>
      </c>
      <c r="V87" s="4"/>
      <c r="W87" s="133" t="str">
        <f t="shared" si="64"/>
        <v/>
      </c>
      <c r="X87" s="134" t="str">
        <f t="shared" si="75"/>
        <v/>
      </c>
      <c r="Y87" s="134" t="str">
        <f t="shared" si="76"/>
        <v/>
      </c>
      <c r="Z87" s="4"/>
      <c r="AA87" s="133" t="str">
        <f t="shared" si="65"/>
        <v/>
      </c>
      <c r="AB87" s="134" t="str">
        <f t="shared" si="77"/>
        <v/>
      </c>
      <c r="AC87" s="134" t="str">
        <f t="shared" si="78"/>
        <v/>
      </c>
      <c r="AD87" s="4"/>
      <c r="AE87" s="133" t="str">
        <f t="shared" si="66"/>
        <v/>
      </c>
      <c r="AF87" s="134" t="str">
        <f t="shared" si="79"/>
        <v/>
      </c>
      <c r="AG87" s="134" t="str">
        <f t="shared" si="85"/>
        <v/>
      </c>
      <c r="AH87" s="4"/>
      <c r="AI87" s="133" t="str">
        <f t="shared" si="67"/>
        <v/>
      </c>
      <c r="AJ87" s="134" t="str">
        <f t="shared" si="86"/>
        <v/>
      </c>
      <c r="AK87" s="134" t="str">
        <f t="shared" si="80"/>
        <v/>
      </c>
      <c r="AL87" s="4"/>
      <c r="AM87" s="133" t="str">
        <f t="shared" si="68"/>
        <v/>
      </c>
      <c r="AN87" s="134" t="str">
        <f t="shared" si="81"/>
        <v/>
      </c>
      <c r="AO87" s="134" t="str">
        <f t="shared" si="82"/>
        <v/>
      </c>
      <c r="AP87" s="135">
        <f t="shared" si="83"/>
        <v>0</v>
      </c>
      <c r="AQ87" s="137" t="str">
        <f t="shared" si="84"/>
        <v/>
      </c>
      <c r="AR87" s="137"/>
    </row>
    <row r="88" spans="1:44">
      <c r="A88" s="2"/>
      <c r="B88" s="3"/>
      <c r="C88" s="3"/>
      <c r="D88" s="4"/>
      <c r="E88" s="133" t="str">
        <f t="shared" si="58"/>
        <v/>
      </c>
      <c r="F88" s="4"/>
      <c r="G88" s="133" t="str">
        <f t="shared" si="59"/>
        <v/>
      </c>
      <c r="H88" s="4"/>
      <c r="I88" s="133" t="str">
        <f t="shared" si="60"/>
        <v/>
      </c>
      <c r="J88" s="4"/>
      <c r="K88" s="133" t="str">
        <f t="shared" si="61"/>
        <v/>
      </c>
      <c r="L88" s="134" t="str">
        <f t="shared" si="69"/>
        <v/>
      </c>
      <c r="M88" s="134" t="str">
        <f t="shared" si="70"/>
        <v/>
      </c>
      <c r="N88" s="4"/>
      <c r="O88" s="133" t="str">
        <f t="shared" si="62"/>
        <v/>
      </c>
      <c r="P88" s="134" t="str">
        <f t="shared" si="71"/>
        <v/>
      </c>
      <c r="Q88" s="134" t="str">
        <f t="shared" si="72"/>
        <v/>
      </c>
      <c r="R88" s="4"/>
      <c r="S88" s="133" t="str">
        <f t="shared" si="63"/>
        <v/>
      </c>
      <c r="T88" s="134" t="str">
        <f t="shared" si="73"/>
        <v/>
      </c>
      <c r="U88" s="134" t="str">
        <f t="shared" si="74"/>
        <v/>
      </c>
      <c r="V88" s="4"/>
      <c r="W88" s="133" t="str">
        <f t="shared" si="64"/>
        <v/>
      </c>
      <c r="X88" s="134" t="str">
        <f t="shared" si="75"/>
        <v/>
      </c>
      <c r="Y88" s="134" t="str">
        <f t="shared" si="76"/>
        <v/>
      </c>
      <c r="Z88" s="4"/>
      <c r="AA88" s="133" t="str">
        <f t="shared" si="65"/>
        <v/>
      </c>
      <c r="AB88" s="134" t="str">
        <f t="shared" si="77"/>
        <v/>
      </c>
      <c r="AC88" s="134" t="str">
        <f t="shared" si="78"/>
        <v/>
      </c>
      <c r="AD88" s="4"/>
      <c r="AE88" s="133" t="str">
        <f t="shared" si="66"/>
        <v/>
      </c>
      <c r="AF88" s="134" t="str">
        <f t="shared" si="79"/>
        <v/>
      </c>
      <c r="AG88" s="134" t="str">
        <f t="shared" si="85"/>
        <v/>
      </c>
      <c r="AH88" s="4"/>
      <c r="AI88" s="133" t="str">
        <f t="shared" si="67"/>
        <v/>
      </c>
      <c r="AJ88" s="134" t="str">
        <f t="shared" si="86"/>
        <v/>
      </c>
      <c r="AK88" s="134" t="str">
        <f t="shared" si="80"/>
        <v/>
      </c>
      <c r="AL88" s="4"/>
      <c r="AM88" s="133" t="str">
        <f t="shared" si="68"/>
        <v/>
      </c>
      <c r="AN88" s="134" t="str">
        <f t="shared" si="81"/>
        <v/>
      </c>
      <c r="AO88" s="134" t="str">
        <f t="shared" si="82"/>
        <v/>
      </c>
      <c r="AP88" s="135">
        <f t="shared" si="83"/>
        <v>0</v>
      </c>
      <c r="AQ88" s="137" t="str">
        <f t="shared" si="84"/>
        <v/>
      </c>
      <c r="AR88" s="137"/>
    </row>
    <row r="89" spans="1:44">
      <c r="A89" s="2"/>
      <c r="B89" s="3"/>
      <c r="C89" s="3"/>
      <c r="D89" s="4"/>
      <c r="E89" s="133" t="str">
        <f t="shared" si="58"/>
        <v/>
      </c>
      <c r="F89" s="4"/>
      <c r="G89" s="133" t="str">
        <f t="shared" si="59"/>
        <v/>
      </c>
      <c r="H89" s="4"/>
      <c r="I89" s="133" t="str">
        <f t="shared" si="60"/>
        <v/>
      </c>
      <c r="J89" s="4"/>
      <c r="K89" s="133" t="str">
        <f t="shared" si="61"/>
        <v/>
      </c>
      <c r="L89" s="134" t="str">
        <f t="shared" si="69"/>
        <v/>
      </c>
      <c r="M89" s="134" t="str">
        <f t="shared" si="70"/>
        <v/>
      </c>
      <c r="N89" s="4"/>
      <c r="O89" s="133" t="str">
        <f t="shared" si="62"/>
        <v/>
      </c>
      <c r="P89" s="134" t="str">
        <f t="shared" si="71"/>
        <v/>
      </c>
      <c r="Q89" s="134" t="str">
        <f t="shared" si="72"/>
        <v/>
      </c>
      <c r="R89" s="4"/>
      <c r="S89" s="133" t="str">
        <f t="shared" si="63"/>
        <v/>
      </c>
      <c r="T89" s="134" t="str">
        <f t="shared" si="73"/>
        <v/>
      </c>
      <c r="U89" s="134" t="str">
        <f t="shared" si="74"/>
        <v/>
      </c>
      <c r="V89" s="4"/>
      <c r="W89" s="133" t="str">
        <f t="shared" si="64"/>
        <v/>
      </c>
      <c r="X89" s="134" t="str">
        <f t="shared" si="75"/>
        <v/>
      </c>
      <c r="Y89" s="134" t="str">
        <f t="shared" si="76"/>
        <v/>
      </c>
      <c r="Z89" s="4"/>
      <c r="AA89" s="133" t="str">
        <f t="shared" si="65"/>
        <v/>
      </c>
      <c r="AB89" s="134" t="str">
        <f t="shared" si="77"/>
        <v/>
      </c>
      <c r="AC89" s="134" t="str">
        <f t="shared" si="78"/>
        <v/>
      </c>
      <c r="AD89" s="4"/>
      <c r="AE89" s="133" t="str">
        <f t="shared" si="66"/>
        <v/>
      </c>
      <c r="AF89" s="134" t="str">
        <f t="shared" si="79"/>
        <v/>
      </c>
      <c r="AG89" s="134" t="str">
        <f t="shared" si="85"/>
        <v/>
      </c>
      <c r="AH89" s="4"/>
      <c r="AI89" s="133" t="str">
        <f t="shared" si="67"/>
        <v/>
      </c>
      <c r="AJ89" s="134" t="str">
        <f t="shared" si="86"/>
        <v/>
      </c>
      <c r="AK89" s="134" t="str">
        <f t="shared" si="80"/>
        <v/>
      </c>
      <c r="AL89" s="4"/>
      <c r="AM89" s="133" t="str">
        <f t="shared" si="68"/>
        <v/>
      </c>
      <c r="AN89" s="134" t="str">
        <f t="shared" si="81"/>
        <v/>
      </c>
      <c r="AO89" s="134" t="str">
        <f t="shared" si="82"/>
        <v/>
      </c>
      <c r="AP89" s="135">
        <f t="shared" si="83"/>
        <v>0</v>
      </c>
      <c r="AQ89" s="137" t="str">
        <f t="shared" si="84"/>
        <v/>
      </c>
      <c r="AR89" s="137"/>
    </row>
    <row r="90" spans="1:44">
      <c r="A90" s="2"/>
      <c r="B90" s="3"/>
      <c r="C90" s="3"/>
      <c r="D90" s="4"/>
      <c r="E90" s="133" t="str">
        <f t="shared" si="58"/>
        <v/>
      </c>
      <c r="F90" s="4"/>
      <c r="G90" s="133" t="str">
        <f t="shared" si="59"/>
        <v/>
      </c>
      <c r="H90" s="4"/>
      <c r="I90" s="133" t="str">
        <f t="shared" si="60"/>
        <v/>
      </c>
      <c r="J90" s="4"/>
      <c r="K90" s="133" t="str">
        <f t="shared" si="61"/>
        <v/>
      </c>
      <c r="L90" s="134" t="str">
        <f t="shared" si="69"/>
        <v/>
      </c>
      <c r="M90" s="134" t="str">
        <f t="shared" si="70"/>
        <v/>
      </c>
      <c r="N90" s="4"/>
      <c r="O90" s="133" t="str">
        <f t="shared" si="62"/>
        <v/>
      </c>
      <c r="P90" s="134" t="str">
        <f t="shared" si="71"/>
        <v/>
      </c>
      <c r="Q90" s="134" t="str">
        <f t="shared" si="72"/>
        <v/>
      </c>
      <c r="R90" s="4"/>
      <c r="S90" s="133" t="str">
        <f t="shared" si="63"/>
        <v/>
      </c>
      <c r="T90" s="134" t="str">
        <f t="shared" si="73"/>
        <v/>
      </c>
      <c r="U90" s="134" t="str">
        <f t="shared" si="74"/>
        <v/>
      </c>
      <c r="V90" s="4"/>
      <c r="W90" s="133" t="str">
        <f t="shared" si="64"/>
        <v/>
      </c>
      <c r="X90" s="134" t="str">
        <f t="shared" si="75"/>
        <v/>
      </c>
      <c r="Y90" s="134" t="str">
        <f t="shared" si="76"/>
        <v/>
      </c>
      <c r="Z90" s="4"/>
      <c r="AA90" s="133" t="str">
        <f t="shared" si="65"/>
        <v/>
      </c>
      <c r="AB90" s="134" t="str">
        <f t="shared" si="77"/>
        <v/>
      </c>
      <c r="AC90" s="134" t="str">
        <f t="shared" si="78"/>
        <v/>
      </c>
      <c r="AD90" s="4"/>
      <c r="AE90" s="133" t="str">
        <f t="shared" si="66"/>
        <v/>
      </c>
      <c r="AF90" s="134" t="str">
        <f t="shared" si="79"/>
        <v/>
      </c>
      <c r="AG90" s="134" t="str">
        <f t="shared" si="85"/>
        <v/>
      </c>
      <c r="AH90" s="4"/>
      <c r="AI90" s="133" t="str">
        <f t="shared" si="67"/>
        <v/>
      </c>
      <c r="AJ90" s="134" t="str">
        <f t="shared" si="86"/>
        <v/>
      </c>
      <c r="AK90" s="134" t="str">
        <f t="shared" si="80"/>
        <v/>
      </c>
      <c r="AL90" s="4"/>
      <c r="AM90" s="133" t="str">
        <f t="shared" si="68"/>
        <v/>
      </c>
      <c r="AN90" s="134" t="str">
        <f t="shared" si="81"/>
        <v/>
      </c>
      <c r="AO90" s="134" t="str">
        <f t="shared" si="82"/>
        <v/>
      </c>
      <c r="AP90" s="135">
        <f t="shared" si="83"/>
        <v>0</v>
      </c>
      <c r="AQ90" s="137" t="str">
        <f t="shared" si="84"/>
        <v/>
      </c>
      <c r="AR90" s="137"/>
    </row>
    <row r="91" spans="1:44">
      <c r="A91" s="2"/>
      <c r="B91" s="3"/>
      <c r="C91" s="3"/>
      <c r="D91" s="4"/>
      <c r="E91" s="133" t="str">
        <f t="shared" si="58"/>
        <v/>
      </c>
      <c r="F91" s="4"/>
      <c r="G91" s="133" t="str">
        <f t="shared" si="59"/>
        <v/>
      </c>
      <c r="H91" s="4"/>
      <c r="I91" s="133" t="str">
        <f t="shared" si="60"/>
        <v/>
      </c>
      <c r="J91" s="4"/>
      <c r="K91" s="133" t="str">
        <f t="shared" si="61"/>
        <v/>
      </c>
      <c r="L91" s="134" t="str">
        <f t="shared" si="69"/>
        <v/>
      </c>
      <c r="M91" s="134" t="str">
        <f t="shared" si="70"/>
        <v/>
      </c>
      <c r="N91" s="4"/>
      <c r="O91" s="133" t="str">
        <f t="shared" si="62"/>
        <v/>
      </c>
      <c r="P91" s="134" t="str">
        <f t="shared" si="71"/>
        <v/>
      </c>
      <c r="Q91" s="134" t="str">
        <f t="shared" si="72"/>
        <v/>
      </c>
      <c r="R91" s="4"/>
      <c r="S91" s="133" t="str">
        <f t="shared" si="63"/>
        <v/>
      </c>
      <c r="T91" s="134" t="str">
        <f t="shared" si="73"/>
        <v/>
      </c>
      <c r="U91" s="134" t="str">
        <f t="shared" si="74"/>
        <v/>
      </c>
      <c r="V91" s="4"/>
      <c r="W91" s="133" t="str">
        <f t="shared" si="64"/>
        <v/>
      </c>
      <c r="X91" s="134" t="str">
        <f t="shared" si="75"/>
        <v/>
      </c>
      <c r="Y91" s="134" t="str">
        <f t="shared" si="76"/>
        <v/>
      </c>
      <c r="Z91" s="4"/>
      <c r="AA91" s="133" t="str">
        <f t="shared" si="65"/>
        <v/>
      </c>
      <c r="AB91" s="134" t="str">
        <f t="shared" si="77"/>
        <v/>
      </c>
      <c r="AC91" s="134" t="str">
        <f t="shared" si="78"/>
        <v/>
      </c>
      <c r="AD91" s="4"/>
      <c r="AE91" s="133" t="str">
        <f t="shared" si="66"/>
        <v/>
      </c>
      <c r="AF91" s="134" t="str">
        <f t="shared" si="79"/>
        <v/>
      </c>
      <c r="AG91" s="134" t="str">
        <f t="shared" si="85"/>
        <v/>
      </c>
      <c r="AH91" s="4"/>
      <c r="AI91" s="133" t="str">
        <f t="shared" si="67"/>
        <v/>
      </c>
      <c r="AJ91" s="134" t="str">
        <f t="shared" si="86"/>
        <v/>
      </c>
      <c r="AK91" s="134" t="str">
        <f t="shared" si="80"/>
        <v/>
      </c>
      <c r="AL91" s="4"/>
      <c r="AM91" s="133" t="str">
        <f t="shared" si="68"/>
        <v/>
      </c>
      <c r="AN91" s="134" t="str">
        <f t="shared" si="81"/>
        <v/>
      </c>
      <c r="AO91" s="134" t="str">
        <f t="shared" si="82"/>
        <v/>
      </c>
      <c r="AP91" s="135">
        <f t="shared" si="83"/>
        <v>0</v>
      </c>
      <c r="AQ91" s="137" t="str">
        <f t="shared" si="84"/>
        <v/>
      </c>
      <c r="AR91" s="137"/>
    </row>
    <row r="92" spans="1:44">
      <c r="A92" s="2"/>
      <c r="B92" s="3"/>
      <c r="C92" s="3"/>
      <c r="D92" s="4"/>
      <c r="E92" s="133" t="str">
        <f t="shared" si="58"/>
        <v/>
      </c>
      <c r="F92" s="4"/>
      <c r="G92" s="133" t="str">
        <f t="shared" si="59"/>
        <v/>
      </c>
      <c r="H92" s="4"/>
      <c r="I92" s="133" t="str">
        <f t="shared" si="60"/>
        <v/>
      </c>
      <c r="J92" s="4"/>
      <c r="K92" s="133" t="str">
        <f t="shared" si="61"/>
        <v/>
      </c>
      <c r="L92" s="134" t="str">
        <f t="shared" si="69"/>
        <v/>
      </c>
      <c r="M92" s="134" t="str">
        <f t="shared" si="70"/>
        <v/>
      </c>
      <c r="N92" s="4"/>
      <c r="O92" s="133" t="str">
        <f t="shared" si="62"/>
        <v/>
      </c>
      <c r="P92" s="134" t="str">
        <f t="shared" si="71"/>
        <v/>
      </c>
      <c r="Q92" s="134" t="str">
        <f t="shared" si="72"/>
        <v/>
      </c>
      <c r="R92" s="4"/>
      <c r="S92" s="133" t="str">
        <f t="shared" si="63"/>
        <v/>
      </c>
      <c r="T92" s="134" t="str">
        <f t="shared" si="73"/>
        <v/>
      </c>
      <c r="U92" s="134" t="str">
        <f t="shared" si="74"/>
        <v/>
      </c>
      <c r="V92" s="4"/>
      <c r="W92" s="133" t="str">
        <f t="shared" si="64"/>
        <v/>
      </c>
      <c r="X92" s="134" t="str">
        <f t="shared" si="75"/>
        <v/>
      </c>
      <c r="Y92" s="134" t="str">
        <f t="shared" si="76"/>
        <v/>
      </c>
      <c r="Z92" s="4"/>
      <c r="AA92" s="133" t="str">
        <f t="shared" si="65"/>
        <v/>
      </c>
      <c r="AB92" s="134" t="str">
        <f t="shared" si="77"/>
        <v/>
      </c>
      <c r="AC92" s="134" t="str">
        <f t="shared" si="78"/>
        <v/>
      </c>
      <c r="AD92" s="4"/>
      <c r="AE92" s="133" t="str">
        <f t="shared" si="66"/>
        <v/>
      </c>
      <c r="AF92" s="134" t="str">
        <f t="shared" si="79"/>
        <v/>
      </c>
      <c r="AG92" s="134" t="str">
        <f t="shared" si="85"/>
        <v/>
      </c>
      <c r="AH92" s="4"/>
      <c r="AI92" s="133" t="str">
        <f t="shared" si="67"/>
        <v/>
      </c>
      <c r="AJ92" s="134" t="str">
        <f t="shared" si="86"/>
        <v/>
      </c>
      <c r="AK92" s="134" t="str">
        <f t="shared" si="80"/>
        <v/>
      </c>
      <c r="AL92" s="4"/>
      <c r="AM92" s="133" t="str">
        <f t="shared" si="68"/>
        <v/>
      </c>
      <c r="AN92" s="134" t="str">
        <f t="shared" si="81"/>
        <v/>
      </c>
      <c r="AO92" s="134" t="str">
        <f t="shared" si="82"/>
        <v/>
      </c>
      <c r="AP92" s="135">
        <f t="shared" si="83"/>
        <v>0</v>
      </c>
      <c r="AQ92" s="137" t="str">
        <f t="shared" si="84"/>
        <v/>
      </c>
      <c r="AR92" s="137"/>
    </row>
    <row r="93" spans="1:44">
      <c r="A93" s="2"/>
      <c r="B93" s="3"/>
      <c r="C93" s="3"/>
      <c r="D93" s="4"/>
      <c r="E93" s="133" t="str">
        <f t="shared" si="58"/>
        <v/>
      </c>
      <c r="F93" s="4"/>
      <c r="G93" s="133" t="str">
        <f t="shared" si="59"/>
        <v/>
      </c>
      <c r="H93" s="4"/>
      <c r="I93" s="133" t="str">
        <f t="shared" si="60"/>
        <v/>
      </c>
      <c r="J93" s="4"/>
      <c r="K93" s="133" t="str">
        <f t="shared" si="61"/>
        <v/>
      </c>
      <c r="L93" s="134" t="str">
        <f t="shared" si="69"/>
        <v/>
      </c>
      <c r="M93" s="134" t="str">
        <f t="shared" si="70"/>
        <v/>
      </c>
      <c r="N93" s="4"/>
      <c r="O93" s="133" t="str">
        <f t="shared" si="62"/>
        <v/>
      </c>
      <c r="P93" s="134" t="str">
        <f t="shared" si="71"/>
        <v/>
      </c>
      <c r="Q93" s="134" t="str">
        <f t="shared" si="72"/>
        <v/>
      </c>
      <c r="R93" s="4"/>
      <c r="S93" s="133" t="str">
        <f t="shared" si="63"/>
        <v/>
      </c>
      <c r="T93" s="134" t="str">
        <f t="shared" si="73"/>
        <v/>
      </c>
      <c r="U93" s="134" t="str">
        <f t="shared" si="74"/>
        <v/>
      </c>
      <c r="V93" s="4"/>
      <c r="W93" s="133" t="str">
        <f t="shared" si="64"/>
        <v/>
      </c>
      <c r="X93" s="134" t="str">
        <f t="shared" si="75"/>
        <v/>
      </c>
      <c r="Y93" s="134" t="str">
        <f t="shared" si="76"/>
        <v/>
      </c>
      <c r="Z93" s="4"/>
      <c r="AA93" s="133" t="str">
        <f t="shared" si="65"/>
        <v/>
      </c>
      <c r="AB93" s="134" t="str">
        <f t="shared" si="77"/>
        <v/>
      </c>
      <c r="AC93" s="134" t="str">
        <f t="shared" si="78"/>
        <v/>
      </c>
      <c r="AD93" s="4"/>
      <c r="AE93" s="133" t="str">
        <f t="shared" si="66"/>
        <v/>
      </c>
      <c r="AF93" s="134" t="str">
        <f t="shared" si="79"/>
        <v/>
      </c>
      <c r="AG93" s="134" t="str">
        <f t="shared" si="85"/>
        <v/>
      </c>
      <c r="AH93" s="4"/>
      <c r="AI93" s="133" t="str">
        <f t="shared" si="67"/>
        <v/>
      </c>
      <c r="AJ93" s="134" t="str">
        <f t="shared" si="86"/>
        <v/>
      </c>
      <c r="AK93" s="134" t="str">
        <f t="shared" si="80"/>
        <v/>
      </c>
      <c r="AL93" s="4"/>
      <c r="AM93" s="133" t="str">
        <f t="shared" si="68"/>
        <v/>
      </c>
      <c r="AN93" s="134" t="str">
        <f t="shared" si="81"/>
        <v/>
      </c>
      <c r="AO93" s="134" t="str">
        <f t="shared" si="82"/>
        <v/>
      </c>
      <c r="AP93" s="135">
        <f t="shared" si="83"/>
        <v>0</v>
      </c>
      <c r="AQ93" s="137" t="str">
        <f t="shared" si="84"/>
        <v/>
      </c>
      <c r="AR93" s="137"/>
    </row>
    <row r="94" spans="1:44">
      <c r="A94" s="2"/>
      <c r="B94" s="3"/>
      <c r="C94" s="3"/>
      <c r="D94" s="4"/>
      <c r="E94" s="133" t="str">
        <f t="shared" si="58"/>
        <v/>
      </c>
      <c r="F94" s="4"/>
      <c r="G94" s="133" t="str">
        <f t="shared" si="59"/>
        <v/>
      </c>
      <c r="H94" s="4"/>
      <c r="I94" s="133" t="str">
        <f t="shared" si="60"/>
        <v/>
      </c>
      <c r="J94" s="4"/>
      <c r="K94" s="133" t="str">
        <f t="shared" si="61"/>
        <v/>
      </c>
      <c r="L94" s="134" t="str">
        <f t="shared" si="69"/>
        <v/>
      </c>
      <c r="M94" s="134" t="str">
        <f t="shared" si="70"/>
        <v/>
      </c>
      <c r="N94" s="4"/>
      <c r="O94" s="133" t="str">
        <f t="shared" si="62"/>
        <v/>
      </c>
      <c r="P94" s="134" t="str">
        <f t="shared" si="71"/>
        <v/>
      </c>
      <c r="Q94" s="134" t="str">
        <f t="shared" si="72"/>
        <v/>
      </c>
      <c r="R94" s="4"/>
      <c r="S94" s="133" t="str">
        <f t="shared" si="63"/>
        <v/>
      </c>
      <c r="T94" s="134" t="str">
        <f t="shared" si="73"/>
        <v/>
      </c>
      <c r="U94" s="134" t="str">
        <f t="shared" si="74"/>
        <v/>
      </c>
      <c r="V94" s="4"/>
      <c r="W94" s="133" t="str">
        <f t="shared" si="64"/>
        <v/>
      </c>
      <c r="X94" s="134" t="str">
        <f t="shared" si="75"/>
        <v/>
      </c>
      <c r="Y94" s="134" t="str">
        <f t="shared" si="76"/>
        <v/>
      </c>
      <c r="Z94" s="4"/>
      <c r="AA94" s="133" t="str">
        <f t="shared" si="65"/>
        <v/>
      </c>
      <c r="AB94" s="134" t="str">
        <f t="shared" si="77"/>
        <v/>
      </c>
      <c r="AC94" s="134" t="str">
        <f t="shared" si="78"/>
        <v/>
      </c>
      <c r="AD94" s="4"/>
      <c r="AE94" s="133" t="str">
        <f t="shared" si="66"/>
        <v/>
      </c>
      <c r="AF94" s="134" t="str">
        <f t="shared" si="79"/>
        <v/>
      </c>
      <c r="AG94" s="134" t="str">
        <f t="shared" si="85"/>
        <v/>
      </c>
      <c r="AH94" s="4"/>
      <c r="AI94" s="133" t="str">
        <f t="shared" si="67"/>
        <v/>
      </c>
      <c r="AJ94" s="134" t="str">
        <f t="shared" si="86"/>
        <v/>
      </c>
      <c r="AK94" s="134" t="str">
        <f t="shared" si="80"/>
        <v/>
      </c>
      <c r="AL94" s="4"/>
      <c r="AM94" s="133" t="str">
        <f t="shared" si="68"/>
        <v/>
      </c>
      <c r="AN94" s="134" t="str">
        <f t="shared" si="81"/>
        <v/>
      </c>
      <c r="AO94" s="134" t="str">
        <f t="shared" si="82"/>
        <v/>
      </c>
      <c r="AP94" s="135">
        <f t="shared" si="83"/>
        <v>0</v>
      </c>
      <c r="AQ94" s="137" t="str">
        <f t="shared" si="84"/>
        <v/>
      </c>
      <c r="AR94" s="137"/>
    </row>
    <row r="95" spans="1:44">
      <c r="A95" s="2"/>
      <c r="B95" s="3"/>
      <c r="C95" s="3"/>
      <c r="D95" s="4"/>
      <c r="E95" s="133" t="str">
        <f t="shared" si="58"/>
        <v/>
      </c>
      <c r="F95" s="4"/>
      <c r="G95" s="133" t="str">
        <f t="shared" si="59"/>
        <v/>
      </c>
      <c r="H95" s="4"/>
      <c r="I95" s="133" t="str">
        <f t="shared" si="60"/>
        <v/>
      </c>
      <c r="J95" s="4"/>
      <c r="K95" s="133" t="str">
        <f t="shared" si="61"/>
        <v/>
      </c>
      <c r="L95" s="134" t="str">
        <f t="shared" si="69"/>
        <v/>
      </c>
      <c r="M95" s="134" t="str">
        <f t="shared" si="70"/>
        <v/>
      </c>
      <c r="N95" s="4"/>
      <c r="O95" s="133" t="str">
        <f t="shared" si="62"/>
        <v/>
      </c>
      <c r="P95" s="134" t="str">
        <f t="shared" si="71"/>
        <v/>
      </c>
      <c r="Q95" s="134" t="str">
        <f t="shared" si="72"/>
        <v/>
      </c>
      <c r="R95" s="4"/>
      <c r="S95" s="133" t="str">
        <f t="shared" si="63"/>
        <v/>
      </c>
      <c r="T95" s="134" t="str">
        <f t="shared" si="73"/>
        <v/>
      </c>
      <c r="U95" s="134" t="str">
        <f t="shared" si="74"/>
        <v/>
      </c>
      <c r="V95" s="4"/>
      <c r="W95" s="133" t="str">
        <f t="shared" si="64"/>
        <v/>
      </c>
      <c r="X95" s="134" t="str">
        <f t="shared" si="75"/>
        <v/>
      </c>
      <c r="Y95" s="134" t="str">
        <f t="shared" si="76"/>
        <v/>
      </c>
      <c r="Z95" s="4"/>
      <c r="AA95" s="133" t="str">
        <f t="shared" si="65"/>
        <v/>
      </c>
      <c r="AB95" s="134" t="str">
        <f t="shared" si="77"/>
        <v/>
      </c>
      <c r="AC95" s="134" t="str">
        <f t="shared" si="78"/>
        <v/>
      </c>
      <c r="AD95" s="4"/>
      <c r="AE95" s="133" t="str">
        <f t="shared" si="66"/>
        <v/>
      </c>
      <c r="AF95" s="134" t="str">
        <f t="shared" si="79"/>
        <v/>
      </c>
      <c r="AG95" s="134" t="str">
        <f t="shared" si="85"/>
        <v/>
      </c>
      <c r="AH95" s="4"/>
      <c r="AI95" s="133" t="str">
        <f t="shared" si="67"/>
        <v/>
      </c>
      <c r="AJ95" s="134" t="str">
        <f t="shared" si="86"/>
        <v/>
      </c>
      <c r="AK95" s="134" t="str">
        <f t="shared" si="80"/>
        <v/>
      </c>
      <c r="AL95" s="4"/>
      <c r="AM95" s="133" t="str">
        <f t="shared" si="68"/>
        <v/>
      </c>
      <c r="AN95" s="134" t="str">
        <f t="shared" si="81"/>
        <v/>
      </c>
      <c r="AO95" s="134" t="str">
        <f t="shared" si="82"/>
        <v/>
      </c>
      <c r="AP95" s="135">
        <f t="shared" si="83"/>
        <v>0</v>
      </c>
      <c r="AQ95" s="137" t="str">
        <f t="shared" si="84"/>
        <v/>
      </c>
      <c r="AR95" s="137"/>
    </row>
    <row r="96" spans="1:44">
      <c r="A96" s="2"/>
      <c r="B96" s="3"/>
      <c r="C96" s="3"/>
      <c r="D96" s="4"/>
      <c r="E96" s="133" t="str">
        <f t="shared" si="58"/>
        <v/>
      </c>
      <c r="F96" s="4"/>
      <c r="G96" s="133" t="str">
        <f t="shared" si="59"/>
        <v/>
      </c>
      <c r="H96" s="4"/>
      <c r="I96" s="133" t="str">
        <f t="shared" si="60"/>
        <v/>
      </c>
      <c r="J96" s="4"/>
      <c r="K96" s="133" t="str">
        <f t="shared" si="61"/>
        <v/>
      </c>
      <c r="L96" s="134" t="str">
        <f t="shared" si="69"/>
        <v/>
      </c>
      <c r="M96" s="134" t="str">
        <f t="shared" si="70"/>
        <v/>
      </c>
      <c r="N96" s="4"/>
      <c r="O96" s="133" t="str">
        <f t="shared" si="62"/>
        <v/>
      </c>
      <c r="P96" s="134" t="str">
        <f t="shared" si="71"/>
        <v/>
      </c>
      <c r="Q96" s="134" t="str">
        <f t="shared" si="72"/>
        <v/>
      </c>
      <c r="R96" s="4"/>
      <c r="S96" s="133" t="str">
        <f t="shared" si="63"/>
        <v/>
      </c>
      <c r="T96" s="134" t="str">
        <f t="shared" si="73"/>
        <v/>
      </c>
      <c r="U96" s="134" t="str">
        <f t="shared" si="74"/>
        <v/>
      </c>
      <c r="V96" s="4"/>
      <c r="W96" s="133" t="str">
        <f t="shared" si="64"/>
        <v/>
      </c>
      <c r="X96" s="134" t="str">
        <f t="shared" si="75"/>
        <v/>
      </c>
      <c r="Y96" s="134" t="str">
        <f t="shared" si="76"/>
        <v/>
      </c>
      <c r="Z96" s="4"/>
      <c r="AA96" s="133" t="str">
        <f t="shared" si="65"/>
        <v/>
      </c>
      <c r="AB96" s="134" t="str">
        <f t="shared" si="77"/>
        <v/>
      </c>
      <c r="AC96" s="134" t="str">
        <f t="shared" si="78"/>
        <v/>
      </c>
      <c r="AD96" s="4"/>
      <c r="AE96" s="133" t="str">
        <f t="shared" si="66"/>
        <v/>
      </c>
      <c r="AF96" s="134" t="str">
        <f t="shared" si="79"/>
        <v/>
      </c>
      <c r="AG96" s="134" t="str">
        <f t="shared" si="85"/>
        <v/>
      </c>
      <c r="AH96" s="4"/>
      <c r="AI96" s="133" t="str">
        <f t="shared" si="67"/>
        <v/>
      </c>
      <c r="AJ96" s="134" t="str">
        <f t="shared" si="86"/>
        <v/>
      </c>
      <c r="AK96" s="134" t="str">
        <f t="shared" si="80"/>
        <v/>
      </c>
      <c r="AL96" s="4"/>
      <c r="AM96" s="133" t="str">
        <f t="shared" si="68"/>
        <v/>
      </c>
      <c r="AN96" s="134" t="str">
        <f t="shared" si="81"/>
        <v/>
      </c>
      <c r="AO96" s="134" t="str">
        <f t="shared" si="82"/>
        <v/>
      </c>
      <c r="AP96" s="135">
        <f t="shared" si="83"/>
        <v>0</v>
      </c>
      <c r="AQ96" s="137" t="str">
        <f t="shared" si="84"/>
        <v/>
      </c>
      <c r="AR96" s="137"/>
    </row>
    <row r="97" spans="1:44">
      <c r="A97" s="2"/>
      <c r="B97" s="3"/>
      <c r="C97" s="3"/>
      <c r="D97" s="4"/>
      <c r="E97" s="133" t="str">
        <f t="shared" si="58"/>
        <v/>
      </c>
      <c r="F97" s="4"/>
      <c r="G97" s="133" t="str">
        <f t="shared" si="59"/>
        <v/>
      </c>
      <c r="H97" s="4"/>
      <c r="I97" s="133" t="str">
        <f t="shared" si="60"/>
        <v/>
      </c>
      <c r="J97" s="4"/>
      <c r="K97" s="133" t="str">
        <f t="shared" si="61"/>
        <v/>
      </c>
      <c r="L97" s="134" t="str">
        <f t="shared" si="69"/>
        <v/>
      </c>
      <c r="M97" s="134" t="str">
        <f t="shared" si="70"/>
        <v/>
      </c>
      <c r="N97" s="4"/>
      <c r="O97" s="133" t="str">
        <f t="shared" si="62"/>
        <v/>
      </c>
      <c r="P97" s="134" t="str">
        <f t="shared" si="71"/>
        <v/>
      </c>
      <c r="Q97" s="134" t="str">
        <f t="shared" si="72"/>
        <v/>
      </c>
      <c r="R97" s="4"/>
      <c r="S97" s="133" t="str">
        <f t="shared" si="63"/>
        <v/>
      </c>
      <c r="T97" s="134" t="str">
        <f t="shared" si="73"/>
        <v/>
      </c>
      <c r="U97" s="134" t="str">
        <f t="shared" si="74"/>
        <v/>
      </c>
      <c r="V97" s="4"/>
      <c r="W97" s="133" t="str">
        <f t="shared" si="64"/>
        <v/>
      </c>
      <c r="X97" s="134" t="str">
        <f t="shared" si="75"/>
        <v/>
      </c>
      <c r="Y97" s="134" t="str">
        <f t="shared" si="76"/>
        <v/>
      </c>
      <c r="Z97" s="4"/>
      <c r="AA97" s="133" t="str">
        <f t="shared" si="65"/>
        <v/>
      </c>
      <c r="AB97" s="134" t="str">
        <f t="shared" si="77"/>
        <v/>
      </c>
      <c r="AC97" s="134" t="str">
        <f t="shared" si="78"/>
        <v/>
      </c>
      <c r="AD97" s="4"/>
      <c r="AE97" s="133" t="str">
        <f t="shared" si="66"/>
        <v/>
      </c>
      <c r="AF97" s="134" t="str">
        <f t="shared" si="79"/>
        <v/>
      </c>
      <c r="AG97" s="134" t="str">
        <f t="shared" si="85"/>
        <v/>
      </c>
      <c r="AH97" s="4"/>
      <c r="AI97" s="133" t="str">
        <f t="shared" si="67"/>
        <v/>
      </c>
      <c r="AJ97" s="134" t="str">
        <f t="shared" si="86"/>
        <v/>
      </c>
      <c r="AK97" s="134" t="str">
        <f t="shared" si="80"/>
        <v/>
      </c>
      <c r="AL97" s="4"/>
      <c r="AM97" s="133" t="str">
        <f t="shared" si="68"/>
        <v/>
      </c>
      <c r="AN97" s="134" t="str">
        <f t="shared" si="81"/>
        <v/>
      </c>
      <c r="AO97" s="134" t="str">
        <f t="shared" si="82"/>
        <v/>
      </c>
      <c r="AP97" s="135">
        <f t="shared" si="83"/>
        <v>0</v>
      </c>
      <c r="AQ97" s="137" t="str">
        <f t="shared" si="84"/>
        <v/>
      </c>
      <c r="AR97" s="137"/>
    </row>
    <row r="98" spans="1:44">
      <c r="A98" s="2"/>
      <c r="B98" s="3"/>
      <c r="C98" s="3"/>
      <c r="D98" s="4"/>
      <c r="E98" s="133" t="str">
        <f t="shared" si="58"/>
        <v/>
      </c>
      <c r="F98" s="4"/>
      <c r="G98" s="133" t="str">
        <f t="shared" si="59"/>
        <v/>
      </c>
      <c r="H98" s="4"/>
      <c r="I98" s="133" t="str">
        <f t="shared" si="60"/>
        <v/>
      </c>
      <c r="J98" s="4"/>
      <c r="K98" s="133" t="str">
        <f t="shared" si="61"/>
        <v/>
      </c>
      <c r="L98" s="134" t="str">
        <f t="shared" si="69"/>
        <v/>
      </c>
      <c r="M98" s="134" t="str">
        <f t="shared" si="70"/>
        <v/>
      </c>
      <c r="N98" s="4"/>
      <c r="O98" s="133" t="str">
        <f t="shared" si="62"/>
        <v/>
      </c>
      <c r="P98" s="134" t="str">
        <f t="shared" si="71"/>
        <v/>
      </c>
      <c r="Q98" s="134" t="str">
        <f t="shared" si="72"/>
        <v/>
      </c>
      <c r="R98" s="4"/>
      <c r="S98" s="133" t="str">
        <f t="shared" si="63"/>
        <v/>
      </c>
      <c r="T98" s="134" t="str">
        <f t="shared" si="73"/>
        <v/>
      </c>
      <c r="U98" s="134" t="str">
        <f t="shared" si="74"/>
        <v/>
      </c>
      <c r="V98" s="4"/>
      <c r="W98" s="133" t="str">
        <f t="shared" si="64"/>
        <v/>
      </c>
      <c r="X98" s="134" t="str">
        <f t="shared" si="75"/>
        <v/>
      </c>
      <c r="Y98" s="134" t="str">
        <f t="shared" si="76"/>
        <v/>
      </c>
      <c r="Z98" s="4"/>
      <c r="AA98" s="133" t="str">
        <f t="shared" si="65"/>
        <v/>
      </c>
      <c r="AB98" s="134" t="str">
        <f t="shared" si="77"/>
        <v/>
      </c>
      <c r="AC98" s="134" t="str">
        <f t="shared" si="78"/>
        <v/>
      </c>
      <c r="AD98" s="4"/>
      <c r="AE98" s="133" t="str">
        <f t="shared" si="66"/>
        <v/>
      </c>
      <c r="AF98" s="134" t="str">
        <f t="shared" si="79"/>
        <v/>
      </c>
      <c r="AG98" s="134" t="str">
        <f t="shared" si="85"/>
        <v/>
      </c>
      <c r="AH98" s="4"/>
      <c r="AI98" s="133" t="str">
        <f t="shared" si="67"/>
        <v/>
      </c>
      <c r="AJ98" s="134" t="str">
        <f t="shared" si="86"/>
        <v/>
      </c>
      <c r="AK98" s="134" t="str">
        <f t="shared" si="80"/>
        <v/>
      </c>
      <c r="AL98" s="4"/>
      <c r="AM98" s="133" t="str">
        <f t="shared" si="68"/>
        <v/>
      </c>
      <c r="AN98" s="134" t="str">
        <f t="shared" si="81"/>
        <v/>
      </c>
      <c r="AO98" s="134" t="str">
        <f t="shared" si="82"/>
        <v/>
      </c>
      <c r="AP98" s="135">
        <f t="shared" si="83"/>
        <v>0</v>
      </c>
      <c r="AQ98" s="137" t="str">
        <f t="shared" si="84"/>
        <v/>
      </c>
      <c r="AR98" s="137"/>
    </row>
    <row r="99" spans="1:44">
      <c r="A99" s="2"/>
      <c r="B99" s="3"/>
      <c r="C99" s="3"/>
      <c r="D99" s="4"/>
      <c r="E99" s="133" t="str">
        <f t="shared" si="58"/>
        <v/>
      </c>
      <c r="F99" s="4"/>
      <c r="G99" s="133" t="str">
        <f t="shared" si="59"/>
        <v/>
      </c>
      <c r="H99" s="4"/>
      <c r="I99" s="133" t="str">
        <f t="shared" si="60"/>
        <v/>
      </c>
      <c r="J99" s="4"/>
      <c r="K99" s="133" t="str">
        <f t="shared" si="61"/>
        <v/>
      </c>
      <c r="L99" s="134" t="str">
        <f t="shared" si="69"/>
        <v/>
      </c>
      <c r="M99" s="134" t="str">
        <f t="shared" si="70"/>
        <v/>
      </c>
      <c r="N99" s="4"/>
      <c r="O99" s="133" t="str">
        <f t="shared" si="62"/>
        <v/>
      </c>
      <c r="P99" s="134" t="str">
        <f t="shared" si="71"/>
        <v/>
      </c>
      <c r="Q99" s="134" t="str">
        <f t="shared" si="72"/>
        <v/>
      </c>
      <c r="R99" s="4"/>
      <c r="S99" s="133" t="str">
        <f t="shared" si="63"/>
        <v/>
      </c>
      <c r="T99" s="134" t="str">
        <f t="shared" si="73"/>
        <v/>
      </c>
      <c r="U99" s="134" t="str">
        <f t="shared" si="74"/>
        <v/>
      </c>
      <c r="V99" s="4"/>
      <c r="W99" s="133" t="str">
        <f t="shared" si="64"/>
        <v/>
      </c>
      <c r="X99" s="134" t="str">
        <f t="shared" si="75"/>
        <v/>
      </c>
      <c r="Y99" s="134" t="str">
        <f t="shared" si="76"/>
        <v/>
      </c>
      <c r="Z99" s="4"/>
      <c r="AA99" s="133" t="str">
        <f t="shared" si="65"/>
        <v/>
      </c>
      <c r="AB99" s="134" t="str">
        <f t="shared" si="77"/>
        <v/>
      </c>
      <c r="AC99" s="134" t="str">
        <f t="shared" si="78"/>
        <v/>
      </c>
      <c r="AD99" s="4"/>
      <c r="AE99" s="133" t="str">
        <f t="shared" si="66"/>
        <v/>
      </c>
      <c r="AF99" s="134" t="str">
        <f t="shared" si="79"/>
        <v/>
      </c>
      <c r="AG99" s="134" t="str">
        <f t="shared" si="85"/>
        <v/>
      </c>
      <c r="AH99" s="4"/>
      <c r="AI99" s="133" t="str">
        <f t="shared" si="67"/>
        <v/>
      </c>
      <c r="AJ99" s="134" t="str">
        <f t="shared" si="86"/>
        <v/>
      </c>
      <c r="AK99" s="134" t="str">
        <f t="shared" si="80"/>
        <v/>
      </c>
      <c r="AL99" s="4"/>
      <c r="AM99" s="133" t="str">
        <f t="shared" si="68"/>
        <v/>
      </c>
      <c r="AN99" s="134" t="str">
        <f t="shared" si="81"/>
        <v/>
      </c>
      <c r="AO99" s="134" t="str">
        <f t="shared" si="82"/>
        <v/>
      </c>
      <c r="AP99" s="135">
        <f t="shared" si="83"/>
        <v>0</v>
      </c>
      <c r="AQ99" s="137" t="str">
        <f t="shared" si="84"/>
        <v/>
      </c>
      <c r="AR99" s="137"/>
    </row>
    <row r="100" spans="1:44">
      <c r="A100" s="2"/>
      <c r="B100" s="3"/>
      <c r="C100" s="3"/>
      <c r="D100" s="4"/>
      <c r="E100" s="133" t="str">
        <f t="shared" si="58"/>
        <v/>
      </c>
      <c r="F100" s="4"/>
      <c r="G100" s="133" t="str">
        <f t="shared" si="59"/>
        <v/>
      </c>
      <c r="H100" s="4"/>
      <c r="I100" s="133" t="str">
        <f t="shared" si="60"/>
        <v/>
      </c>
      <c r="J100" s="4"/>
      <c r="K100" s="133" t="str">
        <f t="shared" si="61"/>
        <v/>
      </c>
      <c r="L100" s="134" t="str">
        <f t="shared" si="69"/>
        <v/>
      </c>
      <c r="M100" s="134" t="str">
        <f t="shared" si="70"/>
        <v/>
      </c>
      <c r="N100" s="4"/>
      <c r="O100" s="133" t="str">
        <f t="shared" si="62"/>
        <v/>
      </c>
      <c r="P100" s="134" t="str">
        <f t="shared" si="71"/>
        <v/>
      </c>
      <c r="Q100" s="134" t="str">
        <f t="shared" si="72"/>
        <v/>
      </c>
      <c r="R100" s="4"/>
      <c r="S100" s="133" t="str">
        <f t="shared" si="63"/>
        <v/>
      </c>
      <c r="T100" s="134" t="str">
        <f t="shared" si="73"/>
        <v/>
      </c>
      <c r="U100" s="134" t="str">
        <f t="shared" si="74"/>
        <v/>
      </c>
      <c r="V100" s="4"/>
      <c r="W100" s="133" t="str">
        <f t="shared" si="64"/>
        <v/>
      </c>
      <c r="X100" s="134" t="str">
        <f t="shared" si="75"/>
        <v/>
      </c>
      <c r="Y100" s="134" t="str">
        <f t="shared" si="76"/>
        <v/>
      </c>
      <c r="Z100" s="4"/>
      <c r="AA100" s="133" t="str">
        <f t="shared" si="65"/>
        <v/>
      </c>
      <c r="AB100" s="134" t="str">
        <f t="shared" si="77"/>
        <v/>
      </c>
      <c r="AC100" s="134" t="str">
        <f t="shared" si="78"/>
        <v/>
      </c>
      <c r="AD100" s="4"/>
      <c r="AE100" s="133" t="str">
        <f t="shared" si="66"/>
        <v/>
      </c>
      <c r="AF100" s="134" t="str">
        <f t="shared" si="79"/>
        <v/>
      </c>
      <c r="AG100" s="134" t="str">
        <f t="shared" si="85"/>
        <v/>
      </c>
      <c r="AH100" s="4"/>
      <c r="AI100" s="133" t="str">
        <f t="shared" si="67"/>
        <v/>
      </c>
      <c r="AJ100" s="134" t="str">
        <f t="shared" si="86"/>
        <v/>
      </c>
      <c r="AK100" s="134" t="str">
        <f t="shared" si="80"/>
        <v/>
      </c>
      <c r="AL100" s="4"/>
      <c r="AM100" s="133" t="str">
        <f t="shared" si="68"/>
        <v/>
      </c>
      <c r="AN100" s="134" t="str">
        <f t="shared" si="81"/>
        <v/>
      </c>
      <c r="AO100" s="134" t="str">
        <f t="shared" si="82"/>
        <v/>
      </c>
      <c r="AP100" s="135">
        <f t="shared" si="83"/>
        <v>0</v>
      </c>
      <c r="AQ100" s="137" t="str">
        <f t="shared" si="84"/>
        <v/>
      </c>
      <c r="AR100" s="137"/>
    </row>
    <row r="101" spans="1:44">
      <c r="A101" s="2"/>
      <c r="B101" s="3"/>
      <c r="C101" s="3"/>
      <c r="D101" s="4"/>
      <c r="E101" s="133" t="str">
        <f t="shared" si="58"/>
        <v/>
      </c>
      <c r="F101" s="4"/>
      <c r="G101" s="133" t="str">
        <f t="shared" si="59"/>
        <v/>
      </c>
      <c r="H101" s="4"/>
      <c r="I101" s="133" t="str">
        <f t="shared" si="60"/>
        <v/>
      </c>
      <c r="J101" s="4"/>
      <c r="K101" s="133" t="str">
        <f t="shared" si="61"/>
        <v/>
      </c>
      <c r="L101" s="134" t="str">
        <f t="shared" si="69"/>
        <v/>
      </c>
      <c r="M101" s="134" t="str">
        <f t="shared" si="70"/>
        <v/>
      </c>
      <c r="N101" s="4"/>
      <c r="O101" s="133" t="str">
        <f t="shared" si="62"/>
        <v/>
      </c>
      <c r="P101" s="134" t="str">
        <f t="shared" si="71"/>
        <v/>
      </c>
      <c r="Q101" s="134" t="str">
        <f t="shared" si="72"/>
        <v/>
      </c>
      <c r="R101" s="4"/>
      <c r="S101" s="133" t="str">
        <f t="shared" si="63"/>
        <v/>
      </c>
      <c r="T101" s="134" t="str">
        <f t="shared" si="73"/>
        <v/>
      </c>
      <c r="U101" s="134" t="str">
        <f t="shared" si="74"/>
        <v/>
      </c>
      <c r="V101" s="4"/>
      <c r="W101" s="133" t="str">
        <f t="shared" si="64"/>
        <v/>
      </c>
      <c r="X101" s="134" t="str">
        <f t="shared" si="75"/>
        <v/>
      </c>
      <c r="Y101" s="134" t="str">
        <f t="shared" si="76"/>
        <v/>
      </c>
      <c r="Z101" s="4"/>
      <c r="AA101" s="133" t="str">
        <f t="shared" si="65"/>
        <v/>
      </c>
      <c r="AB101" s="134" t="str">
        <f t="shared" si="77"/>
        <v/>
      </c>
      <c r="AC101" s="134" t="str">
        <f t="shared" si="78"/>
        <v/>
      </c>
      <c r="AD101" s="4"/>
      <c r="AE101" s="133" t="str">
        <f t="shared" si="66"/>
        <v/>
      </c>
      <c r="AF101" s="134" t="str">
        <f t="shared" si="79"/>
        <v/>
      </c>
      <c r="AG101" s="134" t="str">
        <f t="shared" si="85"/>
        <v/>
      </c>
      <c r="AH101" s="4"/>
      <c r="AI101" s="133" t="str">
        <f t="shared" si="67"/>
        <v/>
      </c>
      <c r="AJ101" s="134" t="str">
        <f t="shared" si="86"/>
        <v/>
      </c>
      <c r="AK101" s="134" t="str">
        <f t="shared" si="80"/>
        <v/>
      </c>
      <c r="AL101" s="4"/>
      <c r="AM101" s="133" t="str">
        <f t="shared" si="68"/>
        <v/>
      </c>
      <c r="AN101" s="134" t="str">
        <f t="shared" si="81"/>
        <v/>
      </c>
      <c r="AO101" s="134" t="str">
        <f t="shared" si="82"/>
        <v/>
      </c>
      <c r="AP101" s="135">
        <f t="shared" si="83"/>
        <v>0</v>
      </c>
      <c r="AQ101" s="137" t="str">
        <f t="shared" si="84"/>
        <v/>
      </c>
      <c r="AR101" s="137"/>
    </row>
    <row r="102" spans="1:44">
      <c r="A102" s="2"/>
      <c r="B102" s="3"/>
      <c r="C102" s="3"/>
      <c r="D102" s="4"/>
      <c r="E102" s="133" t="str">
        <f t="shared" si="58"/>
        <v/>
      </c>
      <c r="F102" s="4"/>
      <c r="G102" s="133" t="str">
        <f t="shared" si="59"/>
        <v/>
      </c>
      <c r="H102" s="4"/>
      <c r="I102" s="133" t="str">
        <f t="shared" si="60"/>
        <v/>
      </c>
      <c r="J102" s="4"/>
      <c r="K102" s="133" t="str">
        <f t="shared" si="61"/>
        <v/>
      </c>
      <c r="L102" s="134" t="str">
        <f t="shared" si="69"/>
        <v/>
      </c>
      <c r="M102" s="134" t="str">
        <f t="shared" si="70"/>
        <v/>
      </c>
      <c r="N102" s="4"/>
      <c r="O102" s="133" t="str">
        <f t="shared" si="62"/>
        <v/>
      </c>
      <c r="P102" s="134" t="str">
        <f t="shared" si="71"/>
        <v/>
      </c>
      <c r="Q102" s="134" t="str">
        <f t="shared" si="72"/>
        <v/>
      </c>
      <c r="R102" s="4"/>
      <c r="S102" s="133" t="str">
        <f t="shared" si="63"/>
        <v/>
      </c>
      <c r="T102" s="134" t="str">
        <f t="shared" si="73"/>
        <v/>
      </c>
      <c r="U102" s="134" t="str">
        <f t="shared" si="74"/>
        <v/>
      </c>
      <c r="V102" s="4"/>
      <c r="W102" s="133" t="str">
        <f t="shared" si="64"/>
        <v/>
      </c>
      <c r="X102" s="134" t="str">
        <f t="shared" si="75"/>
        <v/>
      </c>
      <c r="Y102" s="134" t="str">
        <f t="shared" si="76"/>
        <v/>
      </c>
      <c r="Z102" s="4"/>
      <c r="AA102" s="133" t="str">
        <f t="shared" si="65"/>
        <v/>
      </c>
      <c r="AB102" s="134" t="str">
        <f t="shared" si="77"/>
        <v/>
      </c>
      <c r="AC102" s="134" t="str">
        <f t="shared" si="78"/>
        <v/>
      </c>
      <c r="AD102" s="4"/>
      <c r="AE102" s="133" t="str">
        <f t="shared" si="66"/>
        <v/>
      </c>
      <c r="AF102" s="134" t="str">
        <f t="shared" si="79"/>
        <v/>
      </c>
      <c r="AG102" s="134" t="str">
        <f t="shared" si="85"/>
        <v/>
      </c>
      <c r="AH102" s="4"/>
      <c r="AI102" s="133" t="str">
        <f t="shared" si="67"/>
        <v/>
      </c>
      <c r="AJ102" s="134" t="str">
        <f t="shared" si="86"/>
        <v/>
      </c>
      <c r="AK102" s="134" t="str">
        <f t="shared" si="80"/>
        <v/>
      </c>
      <c r="AL102" s="4"/>
      <c r="AM102" s="133" t="str">
        <f t="shared" si="68"/>
        <v/>
      </c>
      <c r="AN102" s="134" t="str">
        <f t="shared" si="81"/>
        <v/>
      </c>
      <c r="AO102" s="134" t="str">
        <f t="shared" si="82"/>
        <v/>
      </c>
      <c r="AP102" s="135">
        <f t="shared" si="83"/>
        <v>0</v>
      </c>
      <c r="AQ102" s="137" t="str">
        <f t="shared" si="84"/>
        <v/>
      </c>
      <c r="AR102" s="137"/>
    </row>
    <row r="103" spans="1:44">
      <c r="A103" s="2"/>
      <c r="B103" s="3"/>
      <c r="C103" s="3"/>
      <c r="D103" s="4"/>
      <c r="E103" s="133" t="str">
        <f t="shared" si="58"/>
        <v/>
      </c>
      <c r="F103" s="4"/>
      <c r="G103" s="133" t="str">
        <f t="shared" si="59"/>
        <v/>
      </c>
      <c r="H103" s="4"/>
      <c r="I103" s="133" t="str">
        <f t="shared" si="60"/>
        <v/>
      </c>
      <c r="J103" s="4"/>
      <c r="K103" s="133" t="str">
        <f t="shared" si="61"/>
        <v/>
      </c>
      <c r="L103" s="134" t="str">
        <f t="shared" si="69"/>
        <v/>
      </c>
      <c r="M103" s="134" t="str">
        <f t="shared" si="70"/>
        <v/>
      </c>
      <c r="N103" s="4"/>
      <c r="O103" s="133" t="str">
        <f t="shared" si="62"/>
        <v/>
      </c>
      <c r="P103" s="134" t="str">
        <f t="shared" si="71"/>
        <v/>
      </c>
      <c r="Q103" s="134" t="str">
        <f t="shared" si="72"/>
        <v/>
      </c>
      <c r="R103" s="4"/>
      <c r="S103" s="133" t="str">
        <f t="shared" si="63"/>
        <v/>
      </c>
      <c r="T103" s="134" t="str">
        <f t="shared" si="73"/>
        <v/>
      </c>
      <c r="U103" s="134" t="str">
        <f t="shared" si="74"/>
        <v/>
      </c>
      <c r="V103" s="4"/>
      <c r="W103" s="133" t="str">
        <f t="shared" si="64"/>
        <v/>
      </c>
      <c r="X103" s="134" t="str">
        <f t="shared" si="75"/>
        <v/>
      </c>
      <c r="Y103" s="134" t="str">
        <f t="shared" si="76"/>
        <v/>
      </c>
      <c r="Z103" s="4"/>
      <c r="AA103" s="133" t="str">
        <f t="shared" si="65"/>
        <v/>
      </c>
      <c r="AB103" s="134" t="str">
        <f t="shared" si="77"/>
        <v/>
      </c>
      <c r="AC103" s="134" t="str">
        <f t="shared" si="78"/>
        <v/>
      </c>
      <c r="AD103" s="4"/>
      <c r="AE103" s="133" t="str">
        <f t="shared" si="66"/>
        <v/>
      </c>
      <c r="AF103" s="134" t="str">
        <f t="shared" si="79"/>
        <v/>
      </c>
      <c r="AG103" s="134" t="str">
        <f t="shared" si="85"/>
        <v/>
      </c>
      <c r="AH103" s="4"/>
      <c r="AI103" s="133" t="str">
        <f t="shared" si="67"/>
        <v/>
      </c>
      <c r="AJ103" s="134" t="str">
        <f t="shared" si="86"/>
        <v/>
      </c>
      <c r="AK103" s="134" t="str">
        <f t="shared" si="80"/>
        <v/>
      </c>
      <c r="AL103" s="4"/>
      <c r="AM103" s="133" t="str">
        <f t="shared" si="68"/>
        <v/>
      </c>
      <c r="AN103" s="134" t="str">
        <f t="shared" si="81"/>
        <v/>
      </c>
      <c r="AO103" s="134" t="str">
        <f t="shared" si="82"/>
        <v/>
      </c>
      <c r="AP103" s="135">
        <f t="shared" si="83"/>
        <v>0</v>
      </c>
      <c r="AQ103" s="137" t="str">
        <f t="shared" si="84"/>
        <v/>
      </c>
      <c r="AR103" s="137"/>
    </row>
    <row r="104" spans="1:44">
      <c r="A104" s="2"/>
      <c r="B104" s="3"/>
      <c r="C104" s="3"/>
      <c r="D104" s="4"/>
      <c r="E104" s="133" t="str">
        <f t="shared" si="58"/>
        <v/>
      </c>
      <c r="F104" s="4"/>
      <c r="G104" s="133" t="str">
        <f t="shared" si="59"/>
        <v/>
      </c>
      <c r="H104" s="4"/>
      <c r="I104" s="133" t="str">
        <f t="shared" si="60"/>
        <v/>
      </c>
      <c r="J104" s="4"/>
      <c r="K104" s="133" t="str">
        <f t="shared" si="61"/>
        <v/>
      </c>
      <c r="L104" s="134" t="str">
        <f t="shared" si="69"/>
        <v/>
      </c>
      <c r="M104" s="134" t="str">
        <f t="shared" si="70"/>
        <v/>
      </c>
      <c r="N104" s="4"/>
      <c r="O104" s="133" t="str">
        <f t="shared" si="62"/>
        <v/>
      </c>
      <c r="P104" s="134" t="str">
        <f t="shared" si="71"/>
        <v/>
      </c>
      <c r="Q104" s="134" t="str">
        <f t="shared" si="72"/>
        <v/>
      </c>
      <c r="R104" s="4"/>
      <c r="S104" s="133" t="str">
        <f t="shared" si="63"/>
        <v/>
      </c>
      <c r="T104" s="134" t="str">
        <f t="shared" si="73"/>
        <v/>
      </c>
      <c r="U104" s="134" t="str">
        <f t="shared" si="74"/>
        <v/>
      </c>
      <c r="V104" s="4"/>
      <c r="W104" s="133" t="str">
        <f t="shared" si="64"/>
        <v/>
      </c>
      <c r="X104" s="134" t="str">
        <f t="shared" si="75"/>
        <v/>
      </c>
      <c r="Y104" s="134" t="str">
        <f t="shared" si="76"/>
        <v/>
      </c>
      <c r="Z104" s="4"/>
      <c r="AA104" s="133" t="str">
        <f t="shared" si="65"/>
        <v/>
      </c>
      <c r="AB104" s="134" t="str">
        <f t="shared" si="77"/>
        <v/>
      </c>
      <c r="AC104" s="134" t="str">
        <f t="shared" si="78"/>
        <v/>
      </c>
      <c r="AD104" s="4"/>
      <c r="AE104" s="133" t="str">
        <f t="shared" si="66"/>
        <v/>
      </c>
      <c r="AF104" s="134" t="str">
        <f t="shared" si="79"/>
        <v/>
      </c>
      <c r="AG104" s="134" t="str">
        <f t="shared" si="85"/>
        <v/>
      </c>
      <c r="AH104" s="4"/>
      <c r="AI104" s="133" t="str">
        <f t="shared" si="67"/>
        <v/>
      </c>
      <c r="AJ104" s="134" t="str">
        <f t="shared" si="86"/>
        <v/>
      </c>
      <c r="AK104" s="134" t="str">
        <f t="shared" si="80"/>
        <v/>
      </c>
      <c r="AL104" s="4"/>
      <c r="AM104" s="133" t="str">
        <f t="shared" si="68"/>
        <v/>
      </c>
      <c r="AN104" s="134" t="str">
        <f t="shared" si="81"/>
        <v/>
      </c>
      <c r="AO104" s="134" t="str">
        <f t="shared" si="82"/>
        <v/>
      </c>
      <c r="AP104" s="135">
        <f t="shared" si="83"/>
        <v>0</v>
      </c>
      <c r="AQ104" s="137" t="str">
        <f t="shared" si="84"/>
        <v/>
      </c>
      <c r="AR104" s="137"/>
    </row>
    <row r="105" spans="1:44">
      <c r="A105" s="2"/>
      <c r="B105" s="3"/>
      <c r="C105" s="3"/>
      <c r="D105" s="4"/>
      <c r="E105" s="133" t="str">
        <f t="shared" si="58"/>
        <v/>
      </c>
      <c r="F105" s="4"/>
      <c r="G105" s="133" t="str">
        <f t="shared" si="59"/>
        <v/>
      </c>
      <c r="H105" s="4"/>
      <c r="I105" s="133" t="str">
        <f t="shared" si="60"/>
        <v/>
      </c>
      <c r="J105" s="4"/>
      <c r="K105" s="133" t="str">
        <f t="shared" si="61"/>
        <v/>
      </c>
      <c r="L105" s="134" t="str">
        <f t="shared" si="69"/>
        <v/>
      </c>
      <c r="M105" s="134" t="str">
        <f t="shared" si="70"/>
        <v/>
      </c>
      <c r="N105" s="4"/>
      <c r="O105" s="133" t="str">
        <f t="shared" si="62"/>
        <v/>
      </c>
      <c r="P105" s="134" t="str">
        <f t="shared" si="71"/>
        <v/>
      </c>
      <c r="Q105" s="134" t="str">
        <f t="shared" si="72"/>
        <v/>
      </c>
      <c r="R105" s="4"/>
      <c r="S105" s="133" t="str">
        <f t="shared" si="63"/>
        <v/>
      </c>
      <c r="T105" s="134" t="str">
        <f t="shared" si="73"/>
        <v/>
      </c>
      <c r="U105" s="134" t="str">
        <f t="shared" si="74"/>
        <v/>
      </c>
      <c r="V105" s="4"/>
      <c r="W105" s="133" t="str">
        <f t="shared" si="64"/>
        <v/>
      </c>
      <c r="X105" s="134" t="str">
        <f t="shared" si="75"/>
        <v/>
      </c>
      <c r="Y105" s="134" t="str">
        <f t="shared" si="76"/>
        <v/>
      </c>
      <c r="Z105" s="4"/>
      <c r="AA105" s="133" t="str">
        <f t="shared" si="65"/>
        <v/>
      </c>
      <c r="AB105" s="134" t="str">
        <f t="shared" si="77"/>
        <v/>
      </c>
      <c r="AC105" s="134" t="str">
        <f t="shared" si="78"/>
        <v/>
      </c>
      <c r="AD105" s="4"/>
      <c r="AE105" s="133" t="str">
        <f t="shared" si="66"/>
        <v/>
      </c>
      <c r="AF105" s="134" t="str">
        <f t="shared" si="79"/>
        <v/>
      </c>
      <c r="AG105" s="134" t="str">
        <f t="shared" si="85"/>
        <v/>
      </c>
      <c r="AH105" s="4"/>
      <c r="AI105" s="133" t="str">
        <f t="shared" si="67"/>
        <v/>
      </c>
      <c r="AJ105" s="134" t="str">
        <f t="shared" si="86"/>
        <v/>
      </c>
      <c r="AK105" s="134" t="str">
        <f t="shared" si="80"/>
        <v/>
      </c>
      <c r="AL105" s="4"/>
      <c r="AM105" s="133" t="str">
        <f t="shared" si="68"/>
        <v/>
      </c>
      <c r="AN105" s="134" t="str">
        <f t="shared" si="81"/>
        <v/>
      </c>
      <c r="AO105" s="134" t="str">
        <f t="shared" si="82"/>
        <v/>
      </c>
      <c r="AP105" s="135">
        <f t="shared" si="83"/>
        <v>0</v>
      </c>
      <c r="AQ105" s="137" t="str">
        <f t="shared" si="84"/>
        <v/>
      </c>
      <c r="AR105" s="137"/>
    </row>
    <row r="106" spans="1:44">
      <c r="A106" s="2"/>
      <c r="B106" s="3"/>
      <c r="C106" s="3"/>
      <c r="D106" s="4"/>
      <c r="E106" s="133" t="str">
        <f t="shared" si="58"/>
        <v/>
      </c>
      <c r="F106" s="4"/>
      <c r="G106" s="133" t="str">
        <f t="shared" si="59"/>
        <v/>
      </c>
      <c r="H106" s="4"/>
      <c r="I106" s="133" t="str">
        <f t="shared" si="60"/>
        <v/>
      </c>
      <c r="J106" s="4"/>
      <c r="K106" s="133" t="str">
        <f t="shared" si="61"/>
        <v/>
      </c>
      <c r="L106" s="134" t="str">
        <f t="shared" si="69"/>
        <v/>
      </c>
      <c r="M106" s="134" t="str">
        <f t="shared" si="70"/>
        <v/>
      </c>
      <c r="N106" s="4"/>
      <c r="O106" s="133" t="str">
        <f t="shared" si="62"/>
        <v/>
      </c>
      <c r="P106" s="134" t="str">
        <f t="shared" si="71"/>
        <v/>
      </c>
      <c r="Q106" s="134" t="str">
        <f t="shared" si="72"/>
        <v/>
      </c>
      <c r="R106" s="4"/>
      <c r="S106" s="133" t="str">
        <f t="shared" si="63"/>
        <v/>
      </c>
      <c r="T106" s="134" t="str">
        <f t="shared" si="73"/>
        <v/>
      </c>
      <c r="U106" s="134" t="str">
        <f t="shared" si="74"/>
        <v/>
      </c>
      <c r="V106" s="4"/>
      <c r="W106" s="133" t="str">
        <f t="shared" si="64"/>
        <v/>
      </c>
      <c r="X106" s="134" t="str">
        <f t="shared" si="75"/>
        <v/>
      </c>
      <c r="Y106" s="134" t="str">
        <f t="shared" si="76"/>
        <v/>
      </c>
      <c r="Z106" s="4"/>
      <c r="AA106" s="133" t="str">
        <f t="shared" si="65"/>
        <v/>
      </c>
      <c r="AB106" s="134" t="str">
        <f t="shared" si="77"/>
        <v/>
      </c>
      <c r="AC106" s="134" t="str">
        <f t="shared" si="78"/>
        <v/>
      </c>
      <c r="AD106" s="4"/>
      <c r="AE106" s="133" t="str">
        <f t="shared" si="66"/>
        <v/>
      </c>
      <c r="AF106" s="134" t="str">
        <f t="shared" si="79"/>
        <v/>
      </c>
      <c r="AG106" s="134" t="str">
        <f t="shared" si="85"/>
        <v/>
      </c>
      <c r="AH106" s="4"/>
      <c r="AI106" s="133" t="str">
        <f t="shared" si="67"/>
        <v/>
      </c>
      <c r="AJ106" s="134" t="str">
        <f t="shared" si="86"/>
        <v/>
      </c>
      <c r="AK106" s="134" t="str">
        <f t="shared" si="80"/>
        <v/>
      </c>
      <c r="AL106" s="4"/>
      <c r="AM106" s="133" t="str">
        <f t="shared" si="68"/>
        <v/>
      </c>
      <c r="AN106" s="134" t="str">
        <f t="shared" si="81"/>
        <v/>
      </c>
      <c r="AO106" s="134" t="str">
        <f t="shared" si="82"/>
        <v/>
      </c>
      <c r="AP106" s="135">
        <f t="shared" si="83"/>
        <v>0</v>
      </c>
      <c r="AQ106" s="137" t="str">
        <f t="shared" si="84"/>
        <v/>
      </c>
      <c r="AR106" s="137"/>
    </row>
    <row r="107" spans="1:44">
      <c r="A107" s="2"/>
      <c r="B107" s="3"/>
      <c r="C107" s="3"/>
      <c r="D107" s="4"/>
      <c r="E107" s="133" t="str">
        <f t="shared" si="58"/>
        <v/>
      </c>
      <c r="F107" s="4"/>
      <c r="G107" s="133" t="str">
        <f t="shared" si="59"/>
        <v/>
      </c>
      <c r="H107" s="4"/>
      <c r="I107" s="133" t="str">
        <f t="shared" si="60"/>
        <v/>
      </c>
      <c r="J107" s="4"/>
      <c r="K107" s="133" t="str">
        <f t="shared" si="61"/>
        <v/>
      </c>
      <c r="L107" s="134" t="str">
        <f t="shared" si="69"/>
        <v/>
      </c>
      <c r="M107" s="134" t="str">
        <f t="shared" si="70"/>
        <v/>
      </c>
      <c r="N107" s="4"/>
      <c r="O107" s="133" t="str">
        <f t="shared" si="62"/>
        <v/>
      </c>
      <c r="P107" s="134" t="str">
        <f t="shared" si="71"/>
        <v/>
      </c>
      <c r="Q107" s="134" t="str">
        <f t="shared" si="72"/>
        <v/>
      </c>
      <c r="R107" s="4"/>
      <c r="S107" s="133" t="str">
        <f t="shared" si="63"/>
        <v/>
      </c>
      <c r="T107" s="134" t="str">
        <f t="shared" si="73"/>
        <v/>
      </c>
      <c r="U107" s="134" t="str">
        <f t="shared" si="74"/>
        <v/>
      </c>
      <c r="V107" s="4"/>
      <c r="W107" s="133" t="str">
        <f t="shared" si="64"/>
        <v/>
      </c>
      <c r="X107" s="134" t="str">
        <f t="shared" si="75"/>
        <v/>
      </c>
      <c r="Y107" s="134" t="str">
        <f t="shared" si="76"/>
        <v/>
      </c>
      <c r="Z107" s="4"/>
      <c r="AA107" s="133" t="str">
        <f t="shared" si="65"/>
        <v/>
      </c>
      <c r="AB107" s="134" t="str">
        <f t="shared" si="77"/>
        <v/>
      </c>
      <c r="AC107" s="134" t="str">
        <f t="shared" si="78"/>
        <v/>
      </c>
      <c r="AD107" s="4"/>
      <c r="AE107" s="133" t="str">
        <f t="shared" si="66"/>
        <v/>
      </c>
      <c r="AF107" s="134" t="str">
        <f t="shared" si="79"/>
        <v/>
      </c>
      <c r="AG107" s="134" t="str">
        <f t="shared" si="85"/>
        <v/>
      </c>
      <c r="AH107" s="4"/>
      <c r="AI107" s="133" t="str">
        <f t="shared" si="67"/>
        <v/>
      </c>
      <c r="AJ107" s="134" t="str">
        <f t="shared" si="86"/>
        <v/>
      </c>
      <c r="AK107" s="134" t="str">
        <f t="shared" si="80"/>
        <v/>
      </c>
      <c r="AL107" s="4"/>
      <c r="AM107" s="133" t="str">
        <f t="shared" si="68"/>
        <v/>
      </c>
      <c r="AN107" s="134" t="str">
        <f t="shared" si="81"/>
        <v/>
      </c>
      <c r="AO107" s="134" t="str">
        <f t="shared" si="82"/>
        <v/>
      </c>
      <c r="AP107" s="135">
        <f t="shared" si="83"/>
        <v>0</v>
      </c>
      <c r="AQ107" s="137" t="str">
        <f t="shared" si="84"/>
        <v/>
      </c>
      <c r="AR107" s="137"/>
    </row>
    <row r="108" spans="1:44">
      <c r="A108" s="2"/>
      <c r="B108" s="3"/>
      <c r="C108" s="3"/>
      <c r="D108" s="4"/>
      <c r="E108" s="133" t="str">
        <f t="shared" si="58"/>
        <v/>
      </c>
      <c r="F108" s="4"/>
      <c r="G108" s="133" t="str">
        <f t="shared" si="59"/>
        <v/>
      </c>
      <c r="H108" s="4"/>
      <c r="I108" s="133" t="str">
        <f t="shared" si="60"/>
        <v/>
      </c>
      <c r="J108" s="4"/>
      <c r="K108" s="133" t="str">
        <f t="shared" si="61"/>
        <v/>
      </c>
      <c r="L108" s="134" t="str">
        <f t="shared" si="69"/>
        <v/>
      </c>
      <c r="M108" s="134" t="str">
        <f t="shared" si="70"/>
        <v/>
      </c>
      <c r="N108" s="4"/>
      <c r="O108" s="133" t="str">
        <f t="shared" si="62"/>
        <v/>
      </c>
      <c r="P108" s="134" t="str">
        <f t="shared" si="71"/>
        <v/>
      </c>
      <c r="Q108" s="134" t="str">
        <f t="shared" si="72"/>
        <v/>
      </c>
      <c r="R108" s="4"/>
      <c r="S108" s="133" t="str">
        <f t="shared" si="63"/>
        <v/>
      </c>
      <c r="T108" s="134" t="str">
        <f t="shared" si="73"/>
        <v/>
      </c>
      <c r="U108" s="134" t="str">
        <f t="shared" si="74"/>
        <v/>
      </c>
      <c r="V108" s="4"/>
      <c r="W108" s="133" t="str">
        <f t="shared" si="64"/>
        <v/>
      </c>
      <c r="X108" s="134" t="str">
        <f t="shared" si="75"/>
        <v/>
      </c>
      <c r="Y108" s="134" t="str">
        <f t="shared" si="76"/>
        <v/>
      </c>
      <c r="Z108" s="4"/>
      <c r="AA108" s="133" t="str">
        <f t="shared" si="65"/>
        <v/>
      </c>
      <c r="AB108" s="134" t="str">
        <f t="shared" si="77"/>
        <v/>
      </c>
      <c r="AC108" s="134" t="str">
        <f t="shared" si="78"/>
        <v/>
      </c>
      <c r="AD108" s="4"/>
      <c r="AE108" s="133" t="str">
        <f t="shared" si="66"/>
        <v/>
      </c>
      <c r="AF108" s="134" t="str">
        <f t="shared" si="79"/>
        <v/>
      </c>
      <c r="AG108" s="134" t="str">
        <f t="shared" si="85"/>
        <v/>
      </c>
      <c r="AH108" s="4"/>
      <c r="AI108" s="133" t="str">
        <f t="shared" si="67"/>
        <v/>
      </c>
      <c r="AJ108" s="134" t="str">
        <f t="shared" si="86"/>
        <v/>
      </c>
      <c r="AK108" s="134" t="str">
        <f t="shared" si="80"/>
        <v/>
      </c>
      <c r="AL108" s="4"/>
      <c r="AM108" s="133" t="str">
        <f t="shared" si="68"/>
        <v/>
      </c>
      <c r="AN108" s="134" t="str">
        <f t="shared" si="81"/>
        <v/>
      </c>
      <c r="AO108" s="134" t="str">
        <f t="shared" si="82"/>
        <v/>
      </c>
      <c r="AP108" s="135">
        <f t="shared" si="83"/>
        <v>0</v>
      </c>
      <c r="AQ108" s="137" t="str">
        <f t="shared" si="84"/>
        <v/>
      </c>
      <c r="AR108" s="137"/>
    </row>
    <row r="111" spans="1:44" ht="16.5" customHeight="1"/>
    <row r="206" spans="2:2" ht="21">
      <c r="B206" s="1" ph="1"/>
    </row>
    <row r="309" spans="12:43" ht="14.25" thickBot="1"/>
    <row r="310" spans="12:43" s="85" customFormat="1" ht="14.25" thickBot="1">
      <c r="L310" s="138" t="s">
        <v>101</v>
      </c>
      <c r="M310" s="139" t="s">
        <v>28</v>
      </c>
      <c r="P310" s="140" t="s">
        <v>102</v>
      </c>
      <c r="Q310" s="141" t="s">
        <v>28</v>
      </c>
      <c r="T310" s="142" t="s">
        <v>103</v>
      </c>
      <c r="U310" s="143" t="s">
        <v>28</v>
      </c>
      <c r="X310" s="144" t="s">
        <v>104</v>
      </c>
      <c r="Y310" s="145" t="s">
        <v>28</v>
      </c>
      <c r="AB310" s="146" t="s">
        <v>105</v>
      </c>
      <c r="AC310" s="147" t="s">
        <v>28</v>
      </c>
      <c r="AF310" s="148" t="s">
        <v>106</v>
      </c>
      <c r="AG310" s="149" t="s">
        <v>28</v>
      </c>
      <c r="AJ310" s="140" t="s">
        <v>107</v>
      </c>
      <c r="AK310" s="141" t="s">
        <v>28</v>
      </c>
      <c r="AN310" s="142" t="s">
        <v>108</v>
      </c>
      <c r="AO310" s="143" t="s">
        <v>28</v>
      </c>
      <c r="AP310" s="150" t="s">
        <v>30</v>
      </c>
      <c r="AQ310" s="151" t="s">
        <v>109</v>
      </c>
    </row>
    <row r="311" spans="12:43" s="85" customFormat="1">
      <c r="L311" s="152">
        <v>0</v>
      </c>
      <c r="M311" s="153">
        <v>1</v>
      </c>
      <c r="P311" s="152">
        <v>0</v>
      </c>
      <c r="Q311" s="153">
        <v>1</v>
      </c>
      <c r="T311" s="152">
        <v>0</v>
      </c>
      <c r="U311" s="153">
        <v>1</v>
      </c>
      <c r="X311" s="152">
        <v>0</v>
      </c>
      <c r="Y311" s="153">
        <v>1</v>
      </c>
      <c r="AB311" s="152">
        <v>0</v>
      </c>
      <c r="AC311" s="153">
        <v>1</v>
      </c>
      <c r="AF311" s="152">
        <v>0</v>
      </c>
      <c r="AG311" s="153">
        <v>10</v>
      </c>
      <c r="AJ311" s="152">
        <v>0</v>
      </c>
      <c r="AK311" s="153">
        <v>1</v>
      </c>
      <c r="AN311" s="152">
        <v>0</v>
      </c>
      <c r="AO311" s="153">
        <v>1</v>
      </c>
      <c r="AP311" s="152">
        <v>0</v>
      </c>
      <c r="AQ311" s="153" t="s">
        <v>110</v>
      </c>
    </row>
    <row r="312" spans="12:43" s="85" customFormat="1">
      <c r="L312" s="154">
        <v>4</v>
      </c>
      <c r="M312" s="155">
        <v>2</v>
      </c>
      <c r="P312" s="154">
        <v>3</v>
      </c>
      <c r="Q312" s="155">
        <v>2</v>
      </c>
      <c r="T312" s="154">
        <v>18</v>
      </c>
      <c r="U312" s="155">
        <v>2</v>
      </c>
      <c r="X312" s="154">
        <v>17</v>
      </c>
      <c r="Y312" s="155">
        <v>2</v>
      </c>
      <c r="AB312" s="154">
        <v>8</v>
      </c>
      <c r="AC312" s="155">
        <v>2</v>
      </c>
      <c r="AF312" s="156">
        <v>8.4</v>
      </c>
      <c r="AG312" s="155">
        <v>9</v>
      </c>
      <c r="AJ312" s="154">
        <v>85</v>
      </c>
      <c r="AK312" s="155">
        <v>2</v>
      </c>
      <c r="AN312" s="154">
        <v>4</v>
      </c>
      <c r="AO312" s="155">
        <v>2</v>
      </c>
      <c r="AP312" s="154">
        <v>27</v>
      </c>
      <c r="AQ312" s="155" t="s">
        <v>111</v>
      </c>
    </row>
    <row r="313" spans="12:43" s="85" customFormat="1">
      <c r="L313" s="154">
        <v>7</v>
      </c>
      <c r="M313" s="155">
        <v>3</v>
      </c>
      <c r="P313" s="154">
        <v>6</v>
      </c>
      <c r="Q313" s="155">
        <v>3</v>
      </c>
      <c r="T313" s="154">
        <v>21</v>
      </c>
      <c r="U313" s="155">
        <v>3</v>
      </c>
      <c r="X313" s="154">
        <v>21</v>
      </c>
      <c r="Y313" s="155">
        <v>3</v>
      </c>
      <c r="AB313" s="154">
        <v>10</v>
      </c>
      <c r="AC313" s="155">
        <v>3</v>
      </c>
      <c r="AF313" s="156">
        <v>8.8000000000000007</v>
      </c>
      <c r="AG313" s="155">
        <v>8</v>
      </c>
      <c r="AJ313" s="154">
        <v>98</v>
      </c>
      <c r="AK313" s="155">
        <v>3</v>
      </c>
      <c r="AN313" s="154">
        <v>5</v>
      </c>
      <c r="AO313" s="155">
        <v>3</v>
      </c>
      <c r="AP313" s="154">
        <v>34</v>
      </c>
      <c r="AQ313" s="155" t="s">
        <v>112</v>
      </c>
    </row>
    <row r="314" spans="12:43" s="85" customFormat="1">
      <c r="L314" s="154">
        <v>9</v>
      </c>
      <c r="M314" s="155">
        <v>4</v>
      </c>
      <c r="P314" s="154">
        <v>9</v>
      </c>
      <c r="Q314" s="155">
        <v>4</v>
      </c>
      <c r="T314" s="154">
        <v>25</v>
      </c>
      <c r="U314" s="155">
        <v>4</v>
      </c>
      <c r="X314" s="154">
        <v>25</v>
      </c>
      <c r="Y314" s="155">
        <v>4</v>
      </c>
      <c r="AB314" s="154">
        <v>14</v>
      </c>
      <c r="AC314" s="155">
        <v>4</v>
      </c>
      <c r="AF314" s="154">
        <v>9.1999999999999993</v>
      </c>
      <c r="AG314" s="155">
        <v>7</v>
      </c>
      <c r="AJ314" s="154">
        <v>109</v>
      </c>
      <c r="AK314" s="155">
        <v>4</v>
      </c>
      <c r="AN314" s="154">
        <v>6</v>
      </c>
      <c r="AO314" s="155">
        <v>4</v>
      </c>
      <c r="AP314" s="154">
        <v>41</v>
      </c>
      <c r="AQ314" s="155" t="s">
        <v>113</v>
      </c>
    </row>
    <row r="315" spans="12:43" s="85" customFormat="1" ht="14.25" thickBot="1">
      <c r="L315" s="157">
        <v>11</v>
      </c>
      <c r="M315" s="158">
        <v>5</v>
      </c>
      <c r="P315" s="157">
        <v>12</v>
      </c>
      <c r="Q315" s="158">
        <v>5</v>
      </c>
      <c r="T315" s="157">
        <v>29</v>
      </c>
      <c r="U315" s="158">
        <v>5</v>
      </c>
      <c r="X315" s="157">
        <v>28</v>
      </c>
      <c r="Y315" s="158">
        <v>5</v>
      </c>
      <c r="AB315" s="157">
        <v>19</v>
      </c>
      <c r="AC315" s="158">
        <v>5</v>
      </c>
      <c r="AF315" s="157">
        <v>9.6999999999999993</v>
      </c>
      <c r="AG315" s="158">
        <v>6</v>
      </c>
      <c r="AJ315" s="157">
        <v>121</v>
      </c>
      <c r="AK315" s="158">
        <v>5</v>
      </c>
      <c r="AN315" s="157">
        <v>8</v>
      </c>
      <c r="AO315" s="158">
        <v>5</v>
      </c>
      <c r="AP315" s="159">
        <v>47</v>
      </c>
      <c r="AQ315" s="160" t="s">
        <v>114</v>
      </c>
    </row>
    <row r="316" spans="12:43" s="85" customFormat="1">
      <c r="L316" s="154">
        <v>13</v>
      </c>
      <c r="M316" s="155">
        <v>6</v>
      </c>
      <c r="P316" s="154">
        <v>14</v>
      </c>
      <c r="Q316" s="155">
        <v>6</v>
      </c>
      <c r="T316" s="154">
        <v>33</v>
      </c>
      <c r="U316" s="155">
        <v>6</v>
      </c>
      <c r="X316" s="154">
        <v>32</v>
      </c>
      <c r="Y316" s="155">
        <v>6</v>
      </c>
      <c r="AB316" s="154">
        <v>26</v>
      </c>
      <c r="AC316" s="155">
        <v>6</v>
      </c>
      <c r="AF316" s="154">
        <v>10.3</v>
      </c>
      <c r="AG316" s="155">
        <v>5</v>
      </c>
      <c r="AJ316" s="154">
        <v>134</v>
      </c>
      <c r="AK316" s="155">
        <v>6</v>
      </c>
      <c r="AN316" s="161">
        <v>11</v>
      </c>
      <c r="AO316" s="155">
        <v>6</v>
      </c>
      <c r="AP316" s="162"/>
      <c r="AQ316" s="162"/>
    </row>
    <row r="317" spans="12:43" s="85" customFormat="1">
      <c r="L317" s="154">
        <v>16</v>
      </c>
      <c r="M317" s="155">
        <v>7</v>
      </c>
      <c r="P317" s="154">
        <v>16</v>
      </c>
      <c r="Q317" s="155">
        <v>7</v>
      </c>
      <c r="T317" s="154">
        <v>37</v>
      </c>
      <c r="U317" s="155">
        <v>7</v>
      </c>
      <c r="X317" s="154">
        <v>36</v>
      </c>
      <c r="Y317" s="155">
        <v>7</v>
      </c>
      <c r="AB317" s="154">
        <v>35</v>
      </c>
      <c r="AC317" s="155">
        <v>7</v>
      </c>
      <c r="AF317" s="156">
        <v>11</v>
      </c>
      <c r="AG317" s="155">
        <v>4</v>
      </c>
      <c r="AJ317" s="154">
        <v>147</v>
      </c>
      <c r="AK317" s="155">
        <v>7</v>
      </c>
      <c r="AN317" s="154">
        <v>14</v>
      </c>
      <c r="AO317" s="155">
        <v>7</v>
      </c>
      <c r="AP317" s="162"/>
      <c r="AQ317" s="162"/>
    </row>
    <row r="318" spans="12:43" s="85" customFormat="1">
      <c r="L318" s="154">
        <v>19</v>
      </c>
      <c r="M318" s="155">
        <v>8</v>
      </c>
      <c r="P318" s="154">
        <v>18</v>
      </c>
      <c r="Q318" s="155">
        <v>8</v>
      </c>
      <c r="T318" s="154">
        <v>41</v>
      </c>
      <c r="U318" s="155">
        <v>8</v>
      </c>
      <c r="X318" s="154">
        <v>40</v>
      </c>
      <c r="Y318" s="155">
        <v>8</v>
      </c>
      <c r="AB318" s="154">
        <v>44</v>
      </c>
      <c r="AC318" s="155">
        <v>8</v>
      </c>
      <c r="AF318" s="154">
        <v>11.7</v>
      </c>
      <c r="AG318" s="155">
        <v>3</v>
      </c>
      <c r="AJ318" s="154">
        <v>160</v>
      </c>
      <c r="AK318" s="155">
        <v>8</v>
      </c>
      <c r="AN318" s="154">
        <v>17</v>
      </c>
      <c r="AO318" s="155">
        <v>8</v>
      </c>
      <c r="AP318" s="162"/>
      <c r="AQ318" s="162"/>
    </row>
    <row r="319" spans="12:43" s="85" customFormat="1">
      <c r="L319" s="154">
        <v>22</v>
      </c>
      <c r="M319" s="155">
        <v>9</v>
      </c>
      <c r="P319" s="154">
        <v>20</v>
      </c>
      <c r="Q319" s="155">
        <v>9</v>
      </c>
      <c r="T319" s="154">
        <v>46</v>
      </c>
      <c r="U319" s="155">
        <v>9</v>
      </c>
      <c r="X319" s="154">
        <v>43</v>
      </c>
      <c r="Y319" s="155">
        <v>9</v>
      </c>
      <c r="AB319" s="154">
        <v>54</v>
      </c>
      <c r="AC319" s="155">
        <v>9</v>
      </c>
      <c r="AF319" s="154">
        <v>12.5</v>
      </c>
      <c r="AG319" s="155">
        <v>2</v>
      </c>
      <c r="AJ319" s="154">
        <v>170</v>
      </c>
      <c r="AK319" s="155">
        <v>9</v>
      </c>
      <c r="AN319" s="154">
        <v>21</v>
      </c>
      <c r="AO319" s="155">
        <v>9</v>
      </c>
      <c r="AP319" s="162"/>
      <c r="AQ319" s="162"/>
    </row>
    <row r="320" spans="12:43" s="85" customFormat="1" ht="14.25" thickBot="1">
      <c r="L320" s="163">
        <v>25</v>
      </c>
      <c r="M320" s="164">
        <v>10</v>
      </c>
      <c r="P320" s="163">
        <v>23</v>
      </c>
      <c r="Q320" s="164">
        <v>10</v>
      </c>
      <c r="T320" s="163">
        <v>52</v>
      </c>
      <c r="U320" s="164">
        <v>10</v>
      </c>
      <c r="X320" s="163">
        <v>47</v>
      </c>
      <c r="Y320" s="164">
        <v>10</v>
      </c>
      <c r="AB320" s="163">
        <v>64</v>
      </c>
      <c r="AC320" s="164">
        <v>10</v>
      </c>
      <c r="AF320" s="163">
        <v>13.3</v>
      </c>
      <c r="AG320" s="164">
        <v>1</v>
      </c>
      <c r="AJ320" s="163">
        <v>181</v>
      </c>
      <c r="AK320" s="164">
        <v>10</v>
      </c>
      <c r="AN320" s="163">
        <v>25</v>
      </c>
      <c r="AO320" s="164">
        <v>10</v>
      </c>
      <c r="AP320" s="162"/>
      <c r="AQ320" s="162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1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BT320"/>
  <sheetViews>
    <sheetView topLeftCell="AU4" zoomScale="90" zoomScaleNormal="90" workbookViewId="0">
      <selection activeCell="AW33" sqref="AW33:BT44"/>
    </sheetView>
  </sheetViews>
  <sheetFormatPr defaultColWidth="9" defaultRowHeight="13.5"/>
  <cols>
    <col min="1" max="1" width="10.375" style="1" customWidth="1"/>
    <col min="2" max="2" width="15.25" style="1" customWidth="1"/>
    <col min="3" max="3" width="14" style="1" customWidth="1"/>
    <col min="4" max="7" width="10.625" style="1" customWidth="1"/>
    <col min="8" max="9" width="10.625" style="1" hidden="1" customWidth="1"/>
    <col min="10" max="10" width="10.625" style="1" customWidth="1"/>
    <col min="11" max="12" width="6.625" style="1" customWidth="1"/>
    <col min="13" max="13" width="6.875" style="1" customWidth="1"/>
    <col min="14" max="14" width="10.625" style="1" customWidth="1"/>
    <col min="15" max="16" width="6.625" style="1" customWidth="1"/>
    <col min="17" max="17" width="6.875" style="1" customWidth="1"/>
    <col min="18" max="18" width="10.625" style="1" customWidth="1"/>
    <col min="19" max="20" width="6.625" style="1" customWidth="1"/>
    <col min="21" max="21" width="6.875" style="1" customWidth="1"/>
    <col min="22" max="22" width="10.625" style="1" customWidth="1"/>
    <col min="23" max="24" width="6.625" style="1" customWidth="1"/>
    <col min="25" max="25" width="6.875" style="1" customWidth="1"/>
    <col min="26" max="26" width="10.625" style="1" customWidth="1"/>
    <col min="27" max="28" width="6.625" style="1" customWidth="1"/>
    <col min="29" max="29" width="6.875" style="1" customWidth="1"/>
    <col min="30" max="30" width="10.625" style="1" customWidth="1"/>
    <col min="31" max="32" width="6.625" style="1" customWidth="1"/>
    <col min="33" max="33" width="6.875" style="1" customWidth="1"/>
    <col min="34" max="34" width="10.625" style="1" customWidth="1"/>
    <col min="35" max="36" width="6.625" style="1" customWidth="1"/>
    <col min="37" max="37" width="6.875" style="1" customWidth="1"/>
    <col min="38" max="38" width="10.625" style="1" customWidth="1"/>
    <col min="39" max="40" width="6.625" style="1" customWidth="1"/>
    <col min="41" max="41" width="6.875" style="1" customWidth="1"/>
    <col min="42" max="43" width="9" style="1"/>
    <col min="44" max="44" width="3.25" style="1" customWidth="1"/>
    <col min="45" max="47" width="9" style="1"/>
    <col min="48" max="48" width="17.5" style="1" customWidth="1"/>
    <col min="49" max="16384" width="9" style="1"/>
  </cols>
  <sheetData>
    <row r="1" spans="1:72" s="85" customFormat="1" ht="22.5" customHeight="1" thickTop="1" thickBot="1">
      <c r="A1" s="84" t="s">
        <v>0</v>
      </c>
      <c r="B1" s="290"/>
      <c r="C1" s="291"/>
    </row>
    <row r="2" spans="1:72" s="89" customFormat="1" ht="20.100000000000001" customHeight="1" thickTop="1" thickBot="1">
      <c r="A2" s="292" t="s">
        <v>1</v>
      </c>
      <c r="B2" s="295"/>
      <c r="C2" s="296"/>
      <c r="D2" s="283" t="s">
        <v>2</v>
      </c>
      <c r="E2" s="284"/>
      <c r="F2" s="283" t="s">
        <v>3</v>
      </c>
      <c r="G2" s="284"/>
      <c r="H2" s="283"/>
      <c r="I2" s="284"/>
      <c r="J2" s="280" t="s">
        <v>4</v>
      </c>
      <c r="K2" s="281"/>
      <c r="L2" s="281"/>
      <c r="M2" s="282"/>
      <c r="N2" s="280" t="s">
        <v>5</v>
      </c>
      <c r="O2" s="281"/>
      <c r="P2" s="281"/>
      <c r="Q2" s="282"/>
      <c r="R2" s="280" t="s">
        <v>6</v>
      </c>
      <c r="S2" s="281"/>
      <c r="T2" s="281"/>
      <c r="U2" s="282"/>
      <c r="V2" s="280" t="s">
        <v>93</v>
      </c>
      <c r="W2" s="281"/>
      <c r="X2" s="281"/>
      <c r="Y2" s="282"/>
      <c r="Z2" s="280" t="s">
        <v>7</v>
      </c>
      <c r="AA2" s="281"/>
      <c r="AB2" s="281"/>
      <c r="AC2" s="282"/>
      <c r="AD2" s="280" t="s">
        <v>94</v>
      </c>
      <c r="AE2" s="281"/>
      <c r="AF2" s="281"/>
      <c r="AG2" s="282"/>
      <c r="AH2" s="280" t="s">
        <v>95</v>
      </c>
      <c r="AI2" s="281"/>
      <c r="AJ2" s="281"/>
      <c r="AK2" s="282"/>
      <c r="AL2" s="280" t="s">
        <v>96</v>
      </c>
      <c r="AM2" s="281"/>
      <c r="AN2" s="281"/>
      <c r="AO2" s="281"/>
      <c r="AP2" s="86" t="s">
        <v>8</v>
      </c>
      <c r="AQ2" s="87">
        <f>COUNTIF(AQ10:AQ309,"Ａ")</f>
        <v>0</v>
      </c>
      <c r="AR2" s="88" t="s">
        <v>9</v>
      </c>
    </row>
    <row r="3" spans="1:72" s="89" customFormat="1" ht="20.100000000000001" customHeight="1">
      <c r="A3" s="293"/>
      <c r="B3" s="285"/>
      <c r="C3" s="10" t="s">
        <v>10</v>
      </c>
      <c r="D3" s="11">
        <f>COUNT(D10:D309)</f>
        <v>0</v>
      </c>
      <c r="E3" s="90" t="s">
        <v>154</v>
      </c>
      <c r="F3" s="11">
        <f>COUNT(F10:F309)</f>
        <v>0</v>
      </c>
      <c r="G3" s="90" t="s">
        <v>154</v>
      </c>
      <c r="H3" s="11"/>
      <c r="I3" s="90"/>
      <c r="J3" s="11">
        <f>COUNT(J10:J309)</f>
        <v>0</v>
      </c>
      <c r="K3" s="91" t="s">
        <v>156</v>
      </c>
      <c r="L3" s="92" t="s">
        <v>157</v>
      </c>
      <c r="M3" s="93" t="s">
        <v>11</v>
      </c>
      <c r="N3" s="11">
        <f>COUNT(N10:N309)</f>
        <v>0</v>
      </c>
      <c r="O3" s="91" t="s">
        <v>156</v>
      </c>
      <c r="P3" s="92" t="s">
        <v>157</v>
      </c>
      <c r="Q3" s="93" t="s">
        <v>11</v>
      </c>
      <c r="R3" s="11">
        <f>COUNT(R10:R309)</f>
        <v>0</v>
      </c>
      <c r="S3" s="91" t="s">
        <v>156</v>
      </c>
      <c r="T3" s="92" t="s">
        <v>157</v>
      </c>
      <c r="U3" s="93" t="s">
        <v>11</v>
      </c>
      <c r="V3" s="11">
        <f>COUNT(V10:V309)</f>
        <v>0</v>
      </c>
      <c r="W3" s="91" t="s">
        <v>156</v>
      </c>
      <c r="X3" s="92" t="s">
        <v>157</v>
      </c>
      <c r="Y3" s="93" t="s">
        <v>11</v>
      </c>
      <c r="Z3" s="11">
        <f>COUNT(Z10:Z309)</f>
        <v>0</v>
      </c>
      <c r="AA3" s="91" t="s">
        <v>156</v>
      </c>
      <c r="AB3" s="92" t="s">
        <v>157</v>
      </c>
      <c r="AC3" s="93" t="s">
        <v>11</v>
      </c>
      <c r="AD3" s="11">
        <f>COUNT(AD10:AD309)</f>
        <v>0</v>
      </c>
      <c r="AE3" s="91" t="s">
        <v>156</v>
      </c>
      <c r="AF3" s="92" t="s">
        <v>157</v>
      </c>
      <c r="AG3" s="93" t="s">
        <v>11</v>
      </c>
      <c r="AH3" s="11">
        <f>COUNT(AH10:AH309)</f>
        <v>0</v>
      </c>
      <c r="AI3" s="91" t="s">
        <v>156</v>
      </c>
      <c r="AJ3" s="92" t="s">
        <v>157</v>
      </c>
      <c r="AK3" s="93" t="s">
        <v>11</v>
      </c>
      <c r="AL3" s="11">
        <f>COUNT(AL10:AL309)</f>
        <v>0</v>
      </c>
      <c r="AM3" s="91" t="s">
        <v>156</v>
      </c>
      <c r="AN3" s="92" t="s">
        <v>157</v>
      </c>
      <c r="AO3" s="94" t="s">
        <v>11</v>
      </c>
      <c r="AP3" s="95" t="s">
        <v>12</v>
      </c>
      <c r="AQ3" s="96">
        <f>COUNTIF(AQ10:AQ309,"Ｂ")</f>
        <v>0</v>
      </c>
      <c r="AR3" s="97" t="s">
        <v>9</v>
      </c>
    </row>
    <row r="4" spans="1:72" s="89" customFormat="1" ht="20.100000000000001" customHeight="1" thickBot="1">
      <c r="A4" s="293"/>
      <c r="B4" s="286"/>
      <c r="C4" s="10" t="s">
        <v>13</v>
      </c>
      <c r="D4" s="12">
        <f>SUM(D10:D309)</f>
        <v>0</v>
      </c>
      <c r="E4" s="98">
        <f>AZ64</f>
        <v>127.9</v>
      </c>
      <c r="F4" s="12">
        <f>SUM(F10:F309)</f>
        <v>0</v>
      </c>
      <c r="G4" s="98">
        <f>BD64</f>
        <v>27.6</v>
      </c>
      <c r="H4" s="12"/>
      <c r="I4" s="98"/>
      <c r="J4" s="12">
        <f>SUM(J10:J309)</f>
        <v>0</v>
      </c>
      <c r="K4" s="99" t="s">
        <v>14</v>
      </c>
      <c r="L4" s="100" t="s">
        <v>15</v>
      </c>
      <c r="M4" s="101" t="e">
        <f>IF(J5-K5&gt;0,"↑",IF(J5-K5&lt;0,"↓","±"))</f>
        <v>#VALUE!</v>
      </c>
      <c r="N4" s="12">
        <f>SUM(N10:N309)</f>
        <v>0</v>
      </c>
      <c r="O4" s="99" t="s">
        <v>14</v>
      </c>
      <c r="P4" s="100" t="s">
        <v>15</v>
      </c>
      <c r="Q4" s="101" t="e">
        <f>IF(N5-O5&gt;0,"↑",IF(N5-O5&lt;0,"↓","±"))</f>
        <v>#VALUE!</v>
      </c>
      <c r="R4" s="12">
        <f>SUM(R10:R309)</f>
        <v>0</v>
      </c>
      <c r="S4" s="99" t="s">
        <v>14</v>
      </c>
      <c r="T4" s="100" t="s">
        <v>15</v>
      </c>
      <c r="U4" s="101" t="e">
        <f>IF(R5-S5&gt;0,"↑",IF(R5-S5&lt;0,"↓","±"))</f>
        <v>#VALUE!</v>
      </c>
      <c r="V4" s="12">
        <f>SUM(V10:V309)</f>
        <v>0</v>
      </c>
      <c r="W4" s="99" t="s">
        <v>14</v>
      </c>
      <c r="X4" s="100" t="s">
        <v>15</v>
      </c>
      <c r="Y4" s="101" t="e">
        <f>IF(V5-W5&gt;0,"↑",IF(V5-W5&lt;0,"↓","±"))</f>
        <v>#VALUE!</v>
      </c>
      <c r="Z4" s="12">
        <f>SUM(Z10:Z309)</f>
        <v>0</v>
      </c>
      <c r="AA4" s="99" t="s">
        <v>14</v>
      </c>
      <c r="AB4" s="100" t="s">
        <v>15</v>
      </c>
      <c r="AC4" s="101" t="e">
        <f>IF(Z5-AA5&gt;0,"↑",IF(Z5-AA5&lt;0,"↓","±"))</f>
        <v>#VALUE!</v>
      </c>
      <c r="AD4" s="12">
        <f>SUM(AD10:AD309)</f>
        <v>0</v>
      </c>
      <c r="AE4" s="99" t="s">
        <v>14</v>
      </c>
      <c r="AF4" s="100" t="s">
        <v>15</v>
      </c>
      <c r="AG4" s="101" t="e">
        <f>IF(AD5-AE5&gt;0,"↓",IF(AD5-AE5&lt;0,"↑","±"))</f>
        <v>#VALUE!</v>
      </c>
      <c r="AH4" s="12">
        <f>SUM(AH10:AH309)</f>
        <v>0</v>
      </c>
      <c r="AI4" s="99" t="s">
        <v>14</v>
      </c>
      <c r="AJ4" s="100" t="s">
        <v>15</v>
      </c>
      <c r="AK4" s="101" t="e">
        <f>IF(AH5-AI5&gt;0,"↑",IF(AH5-AI5&lt;0,"↓","±"))</f>
        <v>#VALUE!</v>
      </c>
      <c r="AL4" s="12">
        <f>SUM(AL10:AL309)</f>
        <v>0</v>
      </c>
      <c r="AM4" s="99" t="s">
        <v>14</v>
      </c>
      <c r="AN4" s="100" t="s">
        <v>15</v>
      </c>
      <c r="AO4" s="102" t="e">
        <f>IF(AL5-AM5&gt;0,"↑",IF(AL5-AM5&lt;0,"↓","±"))</f>
        <v>#VALUE!</v>
      </c>
      <c r="AP4" s="95" t="s">
        <v>16</v>
      </c>
      <c r="AQ4" s="96">
        <f>COUNTIF(AQ10:AQ309,"Ｃ")</f>
        <v>0</v>
      </c>
      <c r="AR4" s="97" t="s">
        <v>9</v>
      </c>
    </row>
    <row r="5" spans="1:72" s="89" customFormat="1" ht="20.100000000000001" customHeight="1">
      <c r="A5" s="293"/>
      <c r="B5" s="286"/>
      <c r="C5" s="10" t="s">
        <v>17</v>
      </c>
      <c r="D5" s="103" t="str">
        <f>IF((D3&gt;0),D4/D3,"")</f>
        <v/>
      </c>
      <c r="E5" s="104" t="s">
        <v>155</v>
      </c>
      <c r="F5" s="15" t="str">
        <f>IF((F3&gt;0),F4/F3,"")</f>
        <v/>
      </c>
      <c r="G5" s="104" t="s">
        <v>155</v>
      </c>
      <c r="H5" s="15"/>
      <c r="I5" s="104"/>
      <c r="J5" s="103" t="str">
        <f>IF((J3&gt;0),J4/J3,"")</f>
        <v/>
      </c>
      <c r="K5" s="172">
        <f>AX38</f>
        <v>11.568215158924</v>
      </c>
      <c r="L5" s="105">
        <f>AX18</f>
        <v>11.65</v>
      </c>
      <c r="M5" s="106" t="s">
        <v>18</v>
      </c>
      <c r="N5" s="103" t="str">
        <f>IF((N3&gt;0),N4/N3,"")</f>
        <v/>
      </c>
      <c r="O5" s="172">
        <f>BA38</f>
        <v>15.111398008115</v>
      </c>
      <c r="P5" s="105">
        <f>BA18</f>
        <v>16.12</v>
      </c>
      <c r="Q5" s="106" t="s">
        <v>18</v>
      </c>
      <c r="R5" s="103" t="str">
        <f>IF((R3&gt;0),R4/R3,"")</f>
        <v/>
      </c>
      <c r="S5" s="172">
        <f>BD38</f>
        <v>33.092592592593</v>
      </c>
      <c r="T5" s="105">
        <f>BD18</f>
        <v>33.18</v>
      </c>
      <c r="U5" s="106" t="s">
        <v>18</v>
      </c>
      <c r="V5" s="103" t="str">
        <f>IF((V3&gt;0),V4/V3,"")</f>
        <v/>
      </c>
      <c r="W5" s="172">
        <f>BG38</f>
        <v>31.888465322184</v>
      </c>
      <c r="X5" s="105">
        <f>BG18</f>
        <v>32.92</v>
      </c>
      <c r="Y5" s="106" t="s">
        <v>18</v>
      </c>
      <c r="Z5" s="103" t="str">
        <f>IF((Z3&gt;0),Z4/Z3,"")</f>
        <v/>
      </c>
      <c r="AA5" s="172">
        <f>BJ38</f>
        <v>25.018774703557</v>
      </c>
      <c r="AB5" s="105">
        <f>BJ18</f>
        <v>27.59</v>
      </c>
      <c r="AC5" s="106" t="s">
        <v>18</v>
      </c>
      <c r="AD5" s="103" t="str">
        <f>IF((AD3&gt;0),AD4/AD3,"")</f>
        <v/>
      </c>
      <c r="AE5" s="172">
        <f>BM38</f>
        <v>10.775266257361199</v>
      </c>
      <c r="AF5" s="105">
        <f>BM18</f>
        <v>10.43</v>
      </c>
      <c r="AG5" s="106" t="s">
        <v>18</v>
      </c>
      <c r="AH5" s="103" t="str">
        <f>IF((AH3&gt;0),AH4/AH3,"")</f>
        <v/>
      </c>
      <c r="AI5" s="174">
        <f>BP38</f>
        <v>121.71008971365001</v>
      </c>
      <c r="AJ5" s="105">
        <f>BP18</f>
        <v>128.02000000000001</v>
      </c>
      <c r="AK5" s="106" t="s">
        <v>18</v>
      </c>
      <c r="AL5" s="103" t="str">
        <f>IF((AL3&gt;0),AL4/AL3,"")</f>
        <v/>
      </c>
      <c r="AM5" s="172">
        <f>BS38</f>
        <v>9.1658062930187008</v>
      </c>
      <c r="AN5" s="105">
        <f>BS18</f>
        <v>9.4700000000000006</v>
      </c>
      <c r="AO5" s="107" t="s">
        <v>18</v>
      </c>
      <c r="AP5" s="95" t="s">
        <v>19</v>
      </c>
      <c r="AQ5" s="96">
        <f>COUNTIF(AQ10:AQ309,"Ｄ")</f>
        <v>0</v>
      </c>
      <c r="AR5" s="97" t="s">
        <v>9</v>
      </c>
    </row>
    <row r="6" spans="1:72" s="89" customFormat="1" ht="20.100000000000001" customHeight="1" thickBot="1">
      <c r="A6" s="294"/>
      <c r="B6" s="287"/>
      <c r="C6" s="13" t="s">
        <v>20</v>
      </c>
      <c r="D6" s="14" t="str">
        <f>IF((D3&gt;0),STDEV(D10:D309),"")</f>
        <v/>
      </c>
      <c r="E6" s="108">
        <f>BA64</f>
        <v>127.5</v>
      </c>
      <c r="F6" s="14" t="str">
        <f>IF((F3&gt;0),STDEV(F10:F309),"")</f>
        <v/>
      </c>
      <c r="G6" s="108">
        <f>BE64</f>
        <v>26.8</v>
      </c>
      <c r="H6" s="14"/>
      <c r="I6" s="108"/>
      <c r="J6" s="14" t="str">
        <f>IF((J3&gt;0),STDEV(J10:J309),"")</f>
        <v/>
      </c>
      <c r="K6" s="173">
        <f>AY38</f>
        <v>2.6656384889505</v>
      </c>
      <c r="L6" s="109">
        <f>AY18</f>
        <v>2.63</v>
      </c>
      <c r="M6" s="110" t="e">
        <f>IF(J5-L5&gt;0,"↑",IF(J5-L5&lt;0,"↓","±"))</f>
        <v>#VALUE!</v>
      </c>
      <c r="N6" s="14" t="str">
        <f>IF((N3&gt;0),STDEV(N10:N309),"")</f>
        <v/>
      </c>
      <c r="O6" s="173">
        <f>BB38</f>
        <v>5.5588683550402997</v>
      </c>
      <c r="P6" s="109">
        <f>BB18</f>
        <v>5.22</v>
      </c>
      <c r="Q6" s="110" t="e">
        <f>IF(N5-P5&gt;0,"↑",IF(N5-P5&lt;0,"↓","±"))</f>
        <v>#VALUE!</v>
      </c>
      <c r="R6" s="14" t="str">
        <f>IF((R3&gt;0),STDEV(R10:R309),"")</f>
        <v/>
      </c>
      <c r="S6" s="173">
        <f>BE38</f>
        <v>7.8591417931968</v>
      </c>
      <c r="T6" s="109">
        <f>BE18</f>
        <v>7.34</v>
      </c>
      <c r="U6" s="110" t="e">
        <f>IF(R5-T5&gt;0,"↑",IF(R5-T5&lt;0,"↓","±"))</f>
        <v>#VALUE!</v>
      </c>
      <c r="V6" s="14" t="str">
        <f>IF((V3&gt;0),STDEV(V10:V309),"")</f>
        <v/>
      </c>
      <c r="W6" s="173">
        <f>BH38</f>
        <v>7.2429749428179004</v>
      </c>
      <c r="X6" s="109">
        <f>BH18</f>
        <v>6.96</v>
      </c>
      <c r="Y6" s="110" t="e">
        <f>IF(V5-X5&gt;0,"↑",IF(V5-X5&lt;0,"↓","±"))</f>
        <v>#VALUE!</v>
      </c>
      <c r="Z6" s="14" t="str">
        <f>IF((Z3&gt;0),STDEV(Z10:Z309),"")</f>
        <v/>
      </c>
      <c r="AA6" s="173">
        <f>BK38</f>
        <v>11.700055939457</v>
      </c>
      <c r="AB6" s="109">
        <f>BK18</f>
        <v>12.47</v>
      </c>
      <c r="AC6" s="110" t="e">
        <f>IF(Z5-AB5&gt;0,"↑",IF(Z5-AB5&lt;0,"↓","±"))</f>
        <v>#VALUE!</v>
      </c>
      <c r="AD6" s="14" t="str">
        <f>IF((AD3&gt;0),STDEV(AD10:AD309),"")</f>
        <v/>
      </c>
      <c r="AE6" s="173">
        <f>BN38</f>
        <v>1.25598504808094</v>
      </c>
      <c r="AF6" s="109">
        <f>BN18</f>
        <v>0.9</v>
      </c>
      <c r="AG6" s="110" t="e">
        <f>IF(AD5-AF5&gt;0,"↓",IF(AD5-AF5&lt;0,"↑","±"))</f>
        <v>#VALUE!</v>
      </c>
      <c r="AH6" s="14" t="str">
        <f>IF((AH3&gt;0),STDEV(AH10:AH309),"")</f>
        <v/>
      </c>
      <c r="AI6" s="173">
        <f>BQ38</f>
        <v>18.971985186887</v>
      </c>
      <c r="AJ6" s="109">
        <f>BQ18</f>
        <v>17.489999999999998</v>
      </c>
      <c r="AK6" s="110" t="e">
        <f>IF(AH5-AJ5&gt;0,"↑",IF(AH5-AJ5&lt;0,"↓","±"))</f>
        <v>#VALUE!</v>
      </c>
      <c r="AL6" s="14" t="str">
        <f>IF((AL3&gt;0),STDEV(AL10:AL309),"")</f>
        <v/>
      </c>
      <c r="AM6" s="173">
        <f>BT38</f>
        <v>3.3109181718728999</v>
      </c>
      <c r="AN6" s="109">
        <f>BT18</f>
        <v>3.07</v>
      </c>
      <c r="AO6" s="111" t="e">
        <f>IF(AL5-AN5&gt;0,"↑",IF(AL5-AN5&lt;0,"↓","±"))</f>
        <v>#VALUE!</v>
      </c>
      <c r="AP6" s="112" t="s">
        <v>21</v>
      </c>
      <c r="AQ6" s="113">
        <f>COUNTIF(AQ10:AQ309,"Ｅ")</f>
        <v>0</v>
      </c>
      <c r="AR6" s="114" t="s">
        <v>9</v>
      </c>
    </row>
    <row r="7" spans="1:72" s="89" customFormat="1" ht="12" customHeight="1">
      <c r="A7" s="288" t="s">
        <v>22</v>
      </c>
      <c r="B7" s="274" t="s">
        <v>23</v>
      </c>
      <c r="C7" s="274" t="s">
        <v>24</v>
      </c>
      <c r="D7" s="274" t="s">
        <v>25</v>
      </c>
      <c r="E7" s="274" t="s">
        <v>26</v>
      </c>
      <c r="F7" s="274" t="s">
        <v>25</v>
      </c>
      <c r="G7" s="274" t="s">
        <v>26</v>
      </c>
      <c r="H7" s="274"/>
      <c r="I7" s="274"/>
      <c r="J7" s="276" t="s">
        <v>25</v>
      </c>
      <c r="K7" s="274" t="s">
        <v>26</v>
      </c>
      <c r="L7" s="274" t="s">
        <v>27</v>
      </c>
      <c r="M7" s="274" t="s">
        <v>28</v>
      </c>
      <c r="N7" s="276" t="s">
        <v>25</v>
      </c>
      <c r="O7" s="274" t="s">
        <v>26</v>
      </c>
      <c r="P7" s="274" t="s">
        <v>27</v>
      </c>
      <c r="Q7" s="274" t="s">
        <v>28</v>
      </c>
      <c r="R7" s="276" t="s">
        <v>25</v>
      </c>
      <c r="S7" s="274" t="s">
        <v>26</v>
      </c>
      <c r="T7" s="274" t="s">
        <v>27</v>
      </c>
      <c r="U7" s="274" t="s">
        <v>28</v>
      </c>
      <c r="V7" s="276" t="s">
        <v>25</v>
      </c>
      <c r="W7" s="274" t="s">
        <v>26</v>
      </c>
      <c r="X7" s="274" t="s">
        <v>27</v>
      </c>
      <c r="Y7" s="274" t="s">
        <v>28</v>
      </c>
      <c r="Z7" s="276" t="s">
        <v>25</v>
      </c>
      <c r="AA7" s="274" t="s">
        <v>26</v>
      </c>
      <c r="AB7" s="274" t="s">
        <v>27</v>
      </c>
      <c r="AC7" s="274" t="s">
        <v>28</v>
      </c>
      <c r="AD7" s="276" t="s">
        <v>25</v>
      </c>
      <c r="AE7" s="274" t="s">
        <v>26</v>
      </c>
      <c r="AF7" s="274" t="s">
        <v>27</v>
      </c>
      <c r="AG7" s="274" t="s">
        <v>28</v>
      </c>
      <c r="AH7" s="276" t="s">
        <v>25</v>
      </c>
      <c r="AI7" s="274" t="s">
        <v>26</v>
      </c>
      <c r="AJ7" s="274" t="s">
        <v>27</v>
      </c>
      <c r="AK7" s="274" t="s">
        <v>28</v>
      </c>
      <c r="AL7" s="276" t="s">
        <v>25</v>
      </c>
      <c r="AM7" s="274" t="s">
        <v>26</v>
      </c>
      <c r="AN7" s="274" t="s">
        <v>27</v>
      </c>
      <c r="AO7" s="278" t="s">
        <v>28</v>
      </c>
      <c r="AP7" s="270" t="s">
        <v>29</v>
      </c>
      <c r="AQ7" s="270" t="s">
        <v>30</v>
      </c>
      <c r="AR7" s="271"/>
    </row>
    <row r="8" spans="1:72" s="89" customFormat="1" ht="12" customHeight="1" thickBot="1">
      <c r="A8" s="289"/>
      <c r="B8" s="275"/>
      <c r="C8" s="275"/>
      <c r="D8" s="275"/>
      <c r="E8" s="275"/>
      <c r="F8" s="275"/>
      <c r="G8" s="275"/>
      <c r="H8" s="275"/>
      <c r="I8" s="275"/>
      <c r="J8" s="277"/>
      <c r="K8" s="275"/>
      <c r="L8" s="275"/>
      <c r="M8" s="275"/>
      <c r="N8" s="277"/>
      <c r="O8" s="275"/>
      <c r="P8" s="275"/>
      <c r="Q8" s="275"/>
      <c r="R8" s="277"/>
      <c r="S8" s="275"/>
      <c r="T8" s="275"/>
      <c r="U8" s="275"/>
      <c r="V8" s="277"/>
      <c r="W8" s="275"/>
      <c r="X8" s="275"/>
      <c r="Y8" s="275"/>
      <c r="Z8" s="277"/>
      <c r="AA8" s="275"/>
      <c r="AB8" s="275"/>
      <c r="AC8" s="275"/>
      <c r="AD8" s="277"/>
      <c r="AE8" s="275"/>
      <c r="AF8" s="275"/>
      <c r="AG8" s="275"/>
      <c r="AH8" s="277"/>
      <c r="AI8" s="275"/>
      <c r="AJ8" s="275"/>
      <c r="AK8" s="275"/>
      <c r="AL8" s="277"/>
      <c r="AM8" s="275"/>
      <c r="AN8" s="275"/>
      <c r="AO8" s="279"/>
      <c r="AP8" s="272"/>
      <c r="AQ8" s="272"/>
      <c r="AR8" s="273"/>
    </row>
    <row r="9" spans="1:72" s="89" customFormat="1" ht="15.75" customHeight="1" thickTop="1" thickBot="1">
      <c r="A9" s="115" t="s">
        <v>31</v>
      </c>
      <c r="B9" s="116" t="s">
        <v>32</v>
      </c>
      <c r="C9" s="116" t="s">
        <v>33</v>
      </c>
      <c r="D9" s="117">
        <v>135</v>
      </c>
      <c r="E9" s="118">
        <v>50.3</v>
      </c>
      <c r="F9" s="117">
        <v>30</v>
      </c>
      <c r="G9" s="118">
        <v>52.4</v>
      </c>
      <c r="H9" s="117"/>
      <c r="I9" s="118"/>
      <c r="J9" s="117">
        <v>30</v>
      </c>
      <c r="K9" s="118">
        <v>48.7</v>
      </c>
      <c r="L9" s="117">
        <v>5</v>
      </c>
      <c r="M9" s="117">
        <v>4</v>
      </c>
      <c r="N9" s="117">
        <v>25</v>
      </c>
      <c r="O9" s="118">
        <v>40</v>
      </c>
      <c r="P9" s="117">
        <v>8</v>
      </c>
      <c r="Q9" s="117">
        <v>6</v>
      </c>
      <c r="R9" s="117">
        <v>50</v>
      </c>
      <c r="S9" s="118">
        <v>69.400000000000006</v>
      </c>
      <c r="T9" s="117">
        <v>3</v>
      </c>
      <c r="U9" s="117">
        <v>7</v>
      </c>
      <c r="V9" s="117">
        <v>45</v>
      </c>
      <c r="W9" s="118">
        <v>57.4</v>
      </c>
      <c r="X9" s="117">
        <v>3</v>
      </c>
      <c r="Y9" s="117">
        <v>5</v>
      </c>
      <c r="Z9" s="117">
        <v>15</v>
      </c>
      <c r="AA9" s="118">
        <v>40</v>
      </c>
      <c r="AB9" s="117">
        <v>5</v>
      </c>
      <c r="AC9" s="117">
        <v>4</v>
      </c>
      <c r="AD9" s="117">
        <v>7.8</v>
      </c>
      <c r="AE9" s="118">
        <v>48.6</v>
      </c>
      <c r="AF9" s="117">
        <v>9</v>
      </c>
      <c r="AG9" s="117">
        <v>5</v>
      </c>
      <c r="AH9" s="117">
        <v>256</v>
      </c>
      <c r="AI9" s="118">
        <v>50.6</v>
      </c>
      <c r="AJ9" s="117">
        <v>6</v>
      </c>
      <c r="AK9" s="117">
        <v>9</v>
      </c>
      <c r="AL9" s="117">
        <v>30</v>
      </c>
      <c r="AM9" s="118">
        <v>63.1</v>
      </c>
      <c r="AN9" s="117">
        <v>1</v>
      </c>
      <c r="AO9" s="117">
        <v>7</v>
      </c>
      <c r="AP9" s="117">
        <f>SUM(M9,Q9,U9,Y9,,AC9,AG9,AK9,AO9)</f>
        <v>47</v>
      </c>
      <c r="AQ9" s="268" t="s">
        <v>92</v>
      </c>
      <c r="AR9" s="269"/>
      <c r="AV9" s="234" t="s">
        <v>158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</row>
    <row r="10" spans="1:72" ht="14.25" thickBot="1">
      <c r="A10" s="2"/>
      <c r="B10" s="169"/>
      <c r="C10" s="3"/>
      <c r="D10" s="4"/>
      <c r="E10" s="5" t="str">
        <f t="shared" ref="E10:E17" si="0">IF((D10&lt;&gt;0),((D10-$D$5)*10/STDEVP($D$10:$D$309)+50),"")</f>
        <v/>
      </c>
      <c r="F10" s="4"/>
      <c r="G10" s="5" t="str">
        <f t="shared" ref="G10:G17" si="1">IF((F10&lt;&gt;0),((F10-$F$5)*10/STDEVP($F$10:$F$309)+50),"")</f>
        <v/>
      </c>
      <c r="H10" s="4"/>
      <c r="I10" s="5" t="str">
        <f t="shared" ref="I10:I17" si="2">IF((H10&lt;&gt;0),((H10-$H$5)*10/STDEVP($H$10:$H$309)+50),"")</f>
        <v/>
      </c>
      <c r="J10" s="4"/>
      <c r="K10" s="5" t="str">
        <f t="shared" ref="K10:K17" si="3">IF((J10&lt;&gt;0),((J10-$J$5)*10/STDEVP($J$10:$J$309)+50),"")</f>
        <v/>
      </c>
      <c r="L10" s="6" t="str">
        <f t="shared" ref="L10:L17" si="4">IF((J10&lt;&gt;0),RANK(J10,$J$10:$J$309),"")</f>
        <v/>
      </c>
      <c r="M10" s="6" t="str">
        <f t="shared" ref="M10:M17" si="5">IF((J10&lt;&gt;0),VLOOKUP(J10,$L$311:$M$320,2),"")</f>
        <v/>
      </c>
      <c r="N10" s="4"/>
      <c r="O10" s="5" t="str">
        <f t="shared" ref="O10:O17" si="6">IF((N10&lt;&gt;0),((N10-$N$5)*10/STDEVP($N$10:$N$309)+50),"")</f>
        <v/>
      </c>
      <c r="P10" s="6" t="str">
        <f t="shared" ref="P10:P17" si="7">IF((N10&lt;&gt;0),RANK(N10,$N$10:$N$309),"")</f>
        <v/>
      </c>
      <c r="Q10" s="6" t="str">
        <f t="shared" ref="Q10:Q17" si="8">IF((N10&lt;&gt;0),VLOOKUP(N10,$P$311:$Q$320,2),"")</f>
        <v/>
      </c>
      <c r="R10" s="4"/>
      <c r="S10" s="5" t="str">
        <f t="shared" ref="S10:S17" si="9">IF((R10&lt;&gt;0),((R10-$R$5)*10/STDEVP($R$10:$R$309)+50),"")</f>
        <v/>
      </c>
      <c r="T10" s="6" t="str">
        <f t="shared" ref="T10:T17" si="10">IF((R10&lt;&gt;0),RANK(R10,$R$10:$R$309),"")</f>
        <v/>
      </c>
      <c r="U10" s="6" t="str">
        <f t="shared" ref="U10:U17" si="11">IF((R10&lt;&gt;0),VLOOKUP(R10,$T$311:$U$320,2),"")</f>
        <v/>
      </c>
      <c r="V10" s="4"/>
      <c r="W10" s="5" t="str">
        <f t="shared" ref="W10:W17" si="12">IF((V10&lt;&gt;0),((V10-$V$5)*10/STDEVP($V$10:$V$309)+50),"")</f>
        <v/>
      </c>
      <c r="X10" s="6" t="str">
        <f t="shared" ref="X10:X17" si="13">IF((V10&lt;&gt;0),RANK(V10,$V$10:$V$309),"")</f>
        <v/>
      </c>
      <c r="Y10" s="6" t="str">
        <f t="shared" ref="Y10:Y17" si="14">IF((V10&lt;&gt;0),VLOOKUP(V10,$X$311:$Y$320,2),"")</f>
        <v/>
      </c>
      <c r="Z10" s="4"/>
      <c r="AA10" s="5" t="str">
        <f t="shared" ref="AA10:AA17" si="15">IF((Z10&lt;&gt;0),((Z10-$Z$5)*10/STDEVP($Z$10:$Z$309)+50),"")</f>
        <v/>
      </c>
      <c r="AB10" s="6" t="str">
        <f t="shared" ref="AB10:AB17" si="16">IF((Z10&lt;&gt;0),RANK(Z10,$Z$10:$Z$309),"")</f>
        <v/>
      </c>
      <c r="AC10" s="6" t="str">
        <f t="shared" ref="AC10:AC17" si="17">IF((Z10&lt;&gt;0),VLOOKUP(Z10,$AB$311:$AC$320,2),"")</f>
        <v/>
      </c>
      <c r="AD10" s="4"/>
      <c r="AE10" s="5" t="str">
        <f t="shared" ref="AE10:AE17" si="18">IF((AD10&lt;&gt;0),((AD10-$AD$5)*(-1)*10/STDEVP($AD$10:$AD$309)+50),"")</f>
        <v/>
      </c>
      <c r="AF10" s="6" t="str">
        <f t="shared" ref="AF10:AF17" si="19">IF((AD10&lt;&gt;0),RANK(AE10,$AE$10:$AE$309),"")</f>
        <v/>
      </c>
      <c r="AG10" s="6" t="str">
        <f t="shared" ref="AG10:AG17" si="20">IF((AD10&lt;&gt;0),VLOOKUP(AD10,$AF$311:$AG$320,2),"")</f>
        <v/>
      </c>
      <c r="AH10" s="4"/>
      <c r="AI10" s="5" t="str">
        <f t="shared" ref="AI10:AI17" si="21">IF((AH10&lt;&gt;0),((AH10-$AH$5)*10/STDEVP($AH$10:$AH$309)+50),"")</f>
        <v/>
      </c>
      <c r="AJ10" s="6" t="str">
        <f t="shared" ref="AJ10:AJ17" si="22">IF((AH10&lt;&gt;0),RANK(AH10,$AH$10:$AH$309),"")</f>
        <v/>
      </c>
      <c r="AK10" s="6" t="str">
        <f t="shared" ref="AK10:AK17" si="23">IF((AH10&lt;&gt;0),VLOOKUP(AH10,$AJ$311:$AK$320,2),"")</f>
        <v/>
      </c>
      <c r="AL10" s="4"/>
      <c r="AM10" s="5" t="str">
        <f t="shared" ref="AM10:AM17" si="24">IF((AL10&lt;&gt;0),((AL10-$AL$5)*10/STDEVP($AL$10:$AL$309)+50),"")</f>
        <v/>
      </c>
      <c r="AN10" s="6" t="str">
        <f t="shared" ref="AN10:AN17" si="25">IF((AL10&lt;&gt;0),RANK(AL10,$AL$10:$AL$309),"")</f>
        <v/>
      </c>
      <c r="AO10" s="6" t="str">
        <f t="shared" ref="AO10:AO17" si="26">IF((AL10&lt;&gt;0),VLOOKUP(AL10,$AN$311:$AO$320,2),"")</f>
        <v/>
      </c>
      <c r="AP10" s="7">
        <f t="shared" ref="AP10:AP17" si="27">SUM(M10,Q10,U10,Y10,,AC10,AG10,AK10,AO10)</f>
        <v>0</v>
      </c>
      <c r="AQ10" s="170" t="str">
        <f t="shared" ref="AQ10:AQ17" si="28">IF(AND(J10&lt;&gt;0,N10&lt;&gt;0,R10&lt;&gt;0,V10&lt;&gt;0,Z10&lt;&gt;0,AD10&lt;&gt;0,AH10&lt;&gt;0,AL10&lt;&gt;0),VLOOKUP(AP10,$AP$311:$AQ$315,2),"")</f>
        <v/>
      </c>
      <c r="AR10" s="170"/>
      <c r="AV10" t="s">
        <v>150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</row>
    <row r="11" spans="1:72">
      <c r="A11" s="2"/>
      <c r="B11" s="3"/>
      <c r="C11" s="3"/>
      <c r="D11" s="4"/>
      <c r="E11" s="5" t="str">
        <f t="shared" si="0"/>
        <v/>
      </c>
      <c r="F11" s="4"/>
      <c r="G11" s="5" t="str">
        <f t="shared" si="1"/>
        <v/>
      </c>
      <c r="H11" s="4"/>
      <c r="I11" s="5" t="str">
        <f t="shared" si="2"/>
        <v/>
      </c>
      <c r="J11" s="4"/>
      <c r="K11" s="5" t="str">
        <f t="shared" si="3"/>
        <v/>
      </c>
      <c r="L11" s="6" t="str">
        <f t="shared" si="4"/>
        <v/>
      </c>
      <c r="M11" s="6" t="str">
        <f t="shared" si="5"/>
        <v/>
      </c>
      <c r="N11" s="4"/>
      <c r="O11" s="5" t="str">
        <f t="shared" si="6"/>
        <v/>
      </c>
      <c r="P11" s="6" t="str">
        <f t="shared" si="7"/>
        <v/>
      </c>
      <c r="Q11" s="6" t="str">
        <f t="shared" si="8"/>
        <v/>
      </c>
      <c r="R11" s="4"/>
      <c r="S11" s="5" t="str">
        <f t="shared" si="9"/>
        <v/>
      </c>
      <c r="T11" s="6" t="str">
        <f t="shared" si="10"/>
        <v/>
      </c>
      <c r="U11" s="6" t="str">
        <f t="shared" si="11"/>
        <v/>
      </c>
      <c r="V11" s="4"/>
      <c r="W11" s="5" t="str">
        <f t="shared" si="12"/>
        <v/>
      </c>
      <c r="X11" s="6" t="str">
        <f t="shared" si="13"/>
        <v/>
      </c>
      <c r="Y11" s="6" t="str">
        <f t="shared" si="14"/>
        <v/>
      </c>
      <c r="Z11" s="4"/>
      <c r="AA11" s="5" t="str">
        <f t="shared" si="15"/>
        <v/>
      </c>
      <c r="AB11" s="6" t="str">
        <f t="shared" si="16"/>
        <v/>
      </c>
      <c r="AC11" s="6" t="str">
        <f t="shared" si="17"/>
        <v/>
      </c>
      <c r="AD11" s="4"/>
      <c r="AE11" s="5" t="str">
        <f t="shared" si="18"/>
        <v/>
      </c>
      <c r="AF11" s="6" t="str">
        <f t="shared" si="19"/>
        <v/>
      </c>
      <c r="AG11" s="6" t="str">
        <f t="shared" si="20"/>
        <v/>
      </c>
      <c r="AH11" s="4"/>
      <c r="AI11" s="5" t="str">
        <f t="shared" si="21"/>
        <v/>
      </c>
      <c r="AJ11" s="6" t="str">
        <f t="shared" si="22"/>
        <v/>
      </c>
      <c r="AK11" s="6" t="str">
        <f t="shared" si="23"/>
        <v/>
      </c>
      <c r="AL11" s="4"/>
      <c r="AM11" s="5" t="str">
        <f t="shared" si="24"/>
        <v/>
      </c>
      <c r="AN11" s="6" t="str">
        <f t="shared" si="25"/>
        <v/>
      </c>
      <c r="AO11" s="6" t="str">
        <f t="shared" si="26"/>
        <v/>
      </c>
      <c r="AP11" s="7">
        <f t="shared" si="27"/>
        <v>0</v>
      </c>
      <c r="AQ11" s="167" t="str">
        <f t="shared" si="28"/>
        <v/>
      </c>
      <c r="AR11" s="167"/>
      <c r="AV11" s="266" t="s">
        <v>34</v>
      </c>
      <c r="AW11" s="259" t="s">
        <v>46</v>
      </c>
      <c r="AX11" s="260"/>
      <c r="AY11" s="261"/>
      <c r="AZ11" s="259" t="s">
        <v>47</v>
      </c>
      <c r="BA11" s="260"/>
      <c r="BB11" s="261"/>
      <c r="BC11" s="259" t="s">
        <v>48</v>
      </c>
      <c r="BD11" s="260"/>
      <c r="BE11" s="262"/>
      <c r="BF11" s="259" t="s">
        <v>49</v>
      </c>
      <c r="BG11" s="260"/>
      <c r="BH11" s="261"/>
      <c r="BI11" s="256" t="s">
        <v>50</v>
      </c>
      <c r="BJ11" s="257"/>
      <c r="BK11" s="258"/>
      <c r="BL11" s="259" t="s">
        <v>51</v>
      </c>
      <c r="BM11" s="260"/>
      <c r="BN11" s="261"/>
      <c r="BO11" s="259" t="s">
        <v>52</v>
      </c>
      <c r="BP11" s="260"/>
      <c r="BQ11" s="262"/>
      <c r="BR11" s="259" t="s">
        <v>53</v>
      </c>
      <c r="BS11" s="260"/>
      <c r="BT11" s="261"/>
    </row>
    <row r="12" spans="1:72" ht="14.25" thickBot="1">
      <c r="A12" s="2"/>
      <c r="B12" s="3"/>
      <c r="C12" s="3"/>
      <c r="D12" s="4"/>
      <c r="E12" s="5" t="str">
        <f t="shared" si="0"/>
        <v/>
      </c>
      <c r="F12" s="4"/>
      <c r="G12" s="5" t="str">
        <f t="shared" si="1"/>
        <v/>
      </c>
      <c r="H12" s="4"/>
      <c r="I12" s="5" t="str">
        <f t="shared" si="2"/>
        <v/>
      </c>
      <c r="J12" s="4"/>
      <c r="K12" s="5" t="str">
        <f t="shared" si="3"/>
        <v/>
      </c>
      <c r="L12" s="6" t="str">
        <f t="shared" si="4"/>
        <v/>
      </c>
      <c r="M12" s="6" t="str">
        <f t="shared" si="5"/>
        <v/>
      </c>
      <c r="N12" s="4"/>
      <c r="O12" s="5" t="str">
        <f t="shared" si="6"/>
        <v/>
      </c>
      <c r="P12" s="6" t="str">
        <f t="shared" si="7"/>
        <v/>
      </c>
      <c r="Q12" s="6" t="str">
        <f t="shared" si="8"/>
        <v/>
      </c>
      <c r="R12" s="4"/>
      <c r="S12" s="5" t="str">
        <f t="shared" si="9"/>
        <v/>
      </c>
      <c r="T12" s="6" t="str">
        <f t="shared" si="10"/>
        <v/>
      </c>
      <c r="U12" s="6" t="str">
        <f t="shared" si="11"/>
        <v/>
      </c>
      <c r="V12" s="4"/>
      <c r="W12" s="5" t="str">
        <f t="shared" si="12"/>
        <v/>
      </c>
      <c r="X12" s="6" t="str">
        <f t="shared" si="13"/>
        <v/>
      </c>
      <c r="Y12" s="6" t="str">
        <f t="shared" si="14"/>
        <v/>
      </c>
      <c r="Z12" s="4"/>
      <c r="AA12" s="5" t="str">
        <f t="shared" si="15"/>
        <v/>
      </c>
      <c r="AB12" s="6" t="str">
        <f t="shared" si="16"/>
        <v/>
      </c>
      <c r="AC12" s="6" t="str">
        <f t="shared" si="17"/>
        <v/>
      </c>
      <c r="AD12" s="4"/>
      <c r="AE12" s="5" t="str">
        <f t="shared" si="18"/>
        <v/>
      </c>
      <c r="AF12" s="6" t="str">
        <f t="shared" si="19"/>
        <v/>
      </c>
      <c r="AG12" s="6" t="str">
        <f t="shared" si="20"/>
        <v/>
      </c>
      <c r="AH12" s="4"/>
      <c r="AI12" s="5" t="str">
        <f t="shared" si="21"/>
        <v/>
      </c>
      <c r="AJ12" s="6" t="str">
        <f t="shared" si="22"/>
        <v/>
      </c>
      <c r="AK12" s="6" t="str">
        <f t="shared" si="23"/>
        <v/>
      </c>
      <c r="AL12" s="4"/>
      <c r="AM12" s="5" t="str">
        <f t="shared" si="24"/>
        <v/>
      </c>
      <c r="AN12" s="6" t="str">
        <f t="shared" si="25"/>
        <v/>
      </c>
      <c r="AO12" s="6" t="str">
        <f t="shared" si="26"/>
        <v/>
      </c>
      <c r="AP12" s="7">
        <f t="shared" si="27"/>
        <v>0</v>
      </c>
      <c r="AQ12" s="167" t="str">
        <f t="shared" si="28"/>
        <v/>
      </c>
      <c r="AR12" s="167"/>
      <c r="AV12" s="267"/>
      <c r="AW12" s="122" t="s">
        <v>10</v>
      </c>
      <c r="AX12" s="120" t="s">
        <v>54</v>
      </c>
      <c r="AY12" s="123" t="s">
        <v>20</v>
      </c>
      <c r="AZ12" s="122" t="s">
        <v>10</v>
      </c>
      <c r="BA12" s="120" t="s">
        <v>54</v>
      </c>
      <c r="BB12" s="123" t="s">
        <v>20</v>
      </c>
      <c r="BC12" s="122" t="s">
        <v>10</v>
      </c>
      <c r="BD12" s="120" t="s">
        <v>54</v>
      </c>
      <c r="BE12" s="121" t="s">
        <v>20</v>
      </c>
      <c r="BF12" s="122" t="s">
        <v>10</v>
      </c>
      <c r="BG12" s="120" t="s">
        <v>54</v>
      </c>
      <c r="BH12" s="123" t="s">
        <v>20</v>
      </c>
      <c r="BI12" s="122" t="s">
        <v>10</v>
      </c>
      <c r="BJ12" s="120" t="s">
        <v>54</v>
      </c>
      <c r="BK12" s="121" t="s">
        <v>20</v>
      </c>
      <c r="BL12" s="122" t="s">
        <v>10</v>
      </c>
      <c r="BM12" s="120" t="s">
        <v>54</v>
      </c>
      <c r="BN12" s="123" t="s">
        <v>20</v>
      </c>
      <c r="BO12" s="122" t="s">
        <v>10</v>
      </c>
      <c r="BP12" s="120" t="s">
        <v>54</v>
      </c>
      <c r="BQ12" s="121" t="s">
        <v>20</v>
      </c>
      <c r="BR12" s="122" t="s">
        <v>10</v>
      </c>
      <c r="BS12" s="120" t="s">
        <v>54</v>
      </c>
      <c r="BT12" s="123" t="s">
        <v>20</v>
      </c>
    </row>
    <row r="13" spans="1:72">
      <c r="A13" s="2"/>
      <c r="B13" s="3"/>
      <c r="C13" s="3"/>
      <c r="D13" s="4"/>
      <c r="E13" s="5" t="str">
        <f t="shared" si="0"/>
        <v/>
      </c>
      <c r="F13" s="4"/>
      <c r="G13" s="5" t="str">
        <f t="shared" si="1"/>
        <v/>
      </c>
      <c r="H13" s="4"/>
      <c r="I13" s="5" t="str">
        <f t="shared" si="2"/>
        <v/>
      </c>
      <c r="J13" s="4"/>
      <c r="K13" s="5" t="str">
        <f t="shared" si="3"/>
        <v/>
      </c>
      <c r="L13" s="6" t="str">
        <f t="shared" si="4"/>
        <v/>
      </c>
      <c r="M13" s="6" t="str">
        <f t="shared" si="5"/>
        <v/>
      </c>
      <c r="N13" s="4"/>
      <c r="O13" s="5" t="str">
        <f t="shared" si="6"/>
        <v/>
      </c>
      <c r="P13" s="6" t="str">
        <f t="shared" si="7"/>
        <v/>
      </c>
      <c r="Q13" s="6" t="str">
        <f t="shared" si="8"/>
        <v/>
      </c>
      <c r="R13" s="4"/>
      <c r="S13" s="5" t="str">
        <f t="shared" si="9"/>
        <v/>
      </c>
      <c r="T13" s="6" t="str">
        <f t="shared" si="10"/>
        <v/>
      </c>
      <c r="U13" s="6" t="str">
        <f t="shared" si="11"/>
        <v/>
      </c>
      <c r="V13" s="4"/>
      <c r="W13" s="5" t="str">
        <f t="shared" si="12"/>
        <v/>
      </c>
      <c r="X13" s="6" t="str">
        <f t="shared" si="13"/>
        <v/>
      </c>
      <c r="Y13" s="6" t="str">
        <f t="shared" si="14"/>
        <v/>
      </c>
      <c r="Z13" s="4"/>
      <c r="AA13" s="5" t="str">
        <f t="shared" si="15"/>
        <v/>
      </c>
      <c r="AB13" s="6" t="str">
        <f t="shared" si="16"/>
        <v/>
      </c>
      <c r="AC13" s="6" t="str">
        <f t="shared" si="17"/>
        <v/>
      </c>
      <c r="AD13" s="4"/>
      <c r="AE13" s="5" t="str">
        <f t="shared" si="18"/>
        <v/>
      </c>
      <c r="AF13" s="6" t="str">
        <f t="shared" si="19"/>
        <v/>
      </c>
      <c r="AG13" s="6" t="str">
        <f t="shared" si="20"/>
        <v/>
      </c>
      <c r="AH13" s="4"/>
      <c r="AI13" s="5" t="str">
        <f t="shared" si="21"/>
        <v/>
      </c>
      <c r="AJ13" s="6" t="str">
        <f t="shared" si="22"/>
        <v/>
      </c>
      <c r="AK13" s="6" t="str">
        <f t="shared" si="23"/>
        <v/>
      </c>
      <c r="AL13" s="4"/>
      <c r="AM13" s="5" t="str">
        <f t="shared" si="24"/>
        <v/>
      </c>
      <c r="AN13" s="6" t="str">
        <f t="shared" si="25"/>
        <v/>
      </c>
      <c r="AO13" s="6" t="str">
        <f t="shared" si="26"/>
        <v/>
      </c>
      <c r="AP13" s="7">
        <f t="shared" si="27"/>
        <v>0</v>
      </c>
      <c r="AQ13" s="167" t="str">
        <f t="shared" si="28"/>
        <v/>
      </c>
      <c r="AR13" s="167"/>
      <c r="AV13" s="235" t="s">
        <v>97</v>
      </c>
      <c r="AW13" s="236">
        <v>1126</v>
      </c>
      <c r="AX13" s="237">
        <v>8.92</v>
      </c>
      <c r="AY13" s="238">
        <v>2.1</v>
      </c>
      <c r="AZ13" s="239">
        <v>1123</v>
      </c>
      <c r="BA13" s="237">
        <v>11.62</v>
      </c>
      <c r="BB13" s="238">
        <v>5.25</v>
      </c>
      <c r="BC13" s="236">
        <v>1099</v>
      </c>
      <c r="BD13" s="237">
        <v>26.42</v>
      </c>
      <c r="BE13" s="238">
        <v>7.47</v>
      </c>
      <c r="BF13" s="236">
        <v>1091</v>
      </c>
      <c r="BG13" s="237">
        <v>27.23</v>
      </c>
      <c r="BH13" s="238">
        <v>5.12</v>
      </c>
      <c r="BI13" s="239">
        <v>1096</v>
      </c>
      <c r="BJ13" s="237">
        <v>17.95</v>
      </c>
      <c r="BK13" s="238">
        <v>9.35</v>
      </c>
      <c r="BL13" s="236">
        <v>1085</v>
      </c>
      <c r="BM13" s="237">
        <v>11.59</v>
      </c>
      <c r="BN13" s="238">
        <v>1.04</v>
      </c>
      <c r="BO13" s="236">
        <v>1100</v>
      </c>
      <c r="BP13" s="237">
        <v>116.02</v>
      </c>
      <c r="BQ13" s="238">
        <v>17.05</v>
      </c>
      <c r="BR13" s="239">
        <v>1096</v>
      </c>
      <c r="BS13" s="237">
        <v>8.34</v>
      </c>
      <c r="BT13" s="238">
        <v>3.3</v>
      </c>
    </row>
    <row r="14" spans="1:72" ht="14.25" thickBot="1">
      <c r="A14" s="2"/>
      <c r="B14" s="3"/>
      <c r="C14" s="3"/>
      <c r="D14" s="4"/>
      <c r="E14" s="5" t="str">
        <f t="shared" si="0"/>
        <v/>
      </c>
      <c r="F14" s="4"/>
      <c r="G14" s="5" t="str">
        <f t="shared" si="1"/>
        <v/>
      </c>
      <c r="H14" s="4"/>
      <c r="I14" s="5" t="str">
        <f t="shared" si="2"/>
        <v/>
      </c>
      <c r="J14" s="4"/>
      <c r="K14" s="5" t="str">
        <f t="shared" si="3"/>
        <v/>
      </c>
      <c r="L14" s="6" t="str">
        <f t="shared" si="4"/>
        <v/>
      </c>
      <c r="M14" s="6" t="str">
        <f t="shared" si="5"/>
        <v/>
      </c>
      <c r="N14" s="4"/>
      <c r="O14" s="5" t="str">
        <f t="shared" si="6"/>
        <v/>
      </c>
      <c r="P14" s="6" t="str">
        <f t="shared" si="7"/>
        <v/>
      </c>
      <c r="Q14" s="6" t="str">
        <f t="shared" si="8"/>
        <v/>
      </c>
      <c r="R14" s="4"/>
      <c r="S14" s="5" t="str">
        <f t="shared" si="9"/>
        <v/>
      </c>
      <c r="T14" s="6" t="str">
        <f t="shared" si="10"/>
        <v/>
      </c>
      <c r="U14" s="6" t="str">
        <f t="shared" si="11"/>
        <v/>
      </c>
      <c r="V14" s="4"/>
      <c r="W14" s="5" t="str">
        <f t="shared" si="12"/>
        <v/>
      </c>
      <c r="X14" s="6" t="str">
        <f t="shared" si="13"/>
        <v/>
      </c>
      <c r="Y14" s="6" t="str">
        <f t="shared" si="14"/>
        <v/>
      </c>
      <c r="Z14" s="4"/>
      <c r="AA14" s="5" t="str">
        <f t="shared" si="15"/>
        <v/>
      </c>
      <c r="AB14" s="6" t="str">
        <f t="shared" si="16"/>
        <v/>
      </c>
      <c r="AC14" s="6" t="str">
        <f t="shared" si="17"/>
        <v/>
      </c>
      <c r="AD14" s="4"/>
      <c r="AE14" s="5" t="str">
        <f t="shared" si="18"/>
        <v/>
      </c>
      <c r="AF14" s="6" t="str">
        <f t="shared" si="19"/>
        <v/>
      </c>
      <c r="AG14" s="6" t="str">
        <f t="shared" si="20"/>
        <v/>
      </c>
      <c r="AH14" s="4"/>
      <c r="AI14" s="5" t="str">
        <f t="shared" si="21"/>
        <v/>
      </c>
      <c r="AJ14" s="6" t="str">
        <f t="shared" si="22"/>
        <v/>
      </c>
      <c r="AK14" s="6" t="str">
        <f t="shared" si="23"/>
        <v/>
      </c>
      <c r="AL14" s="4"/>
      <c r="AM14" s="5" t="str">
        <f t="shared" si="24"/>
        <v/>
      </c>
      <c r="AN14" s="6" t="str">
        <f t="shared" si="25"/>
        <v/>
      </c>
      <c r="AO14" s="6" t="str">
        <f t="shared" si="26"/>
        <v/>
      </c>
      <c r="AP14" s="7">
        <f t="shared" si="27"/>
        <v>0</v>
      </c>
      <c r="AQ14" s="167" t="str">
        <f t="shared" si="28"/>
        <v/>
      </c>
      <c r="AR14" s="167"/>
      <c r="AV14" s="240" t="s">
        <v>60</v>
      </c>
      <c r="AW14" s="241">
        <v>1120</v>
      </c>
      <c r="AX14" s="242">
        <v>8.42</v>
      </c>
      <c r="AY14" s="243">
        <v>1.96</v>
      </c>
      <c r="AZ14" s="244">
        <v>1125</v>
      </c>
      <c r="BA14" s="242">
        <v>11.07</v>
      </c>
      <c r="BB14" s="243">
        <v>5.1100000000000003</v>
      </c>
      <c r="BC14" s="241">
        <v>1097</v>
      </c>
      <c r="BD14" s="242">
        <v>29.06</v>
      </c>
      <c r="BE14" s="243">
        <v>7.13</v>
      </c>
      <c r="BF14" s="241">
        <v>1084</v>
      </c>
      <c r="BG14" s="242">
        <v>26.35</v>
      </c>
      <c r="BH14" s="243">
        <v>4.9000000000000004</v>
      </c>
      <c r="BI14" s="244">
        <v>1092</v>
      </c>
      <c r="BJ14" s="242">
        <v>15.29</v>
      </c>
      <c r="BK14" s="243">
        <v>6.56</v>
      </c>
      <c r="BL14" s="241">
        <v>1083</v>
      </c>
      <c r="BM14" s="242">
        <v>11.95</v>
      </c>
      <c r="BN14" s="243">
        <v>1.02</v>
      </c>
      <c r="BO14" s="241">
        <v>1099</v>
      </c>
      <c r="BP14" s="242">
        <v>108.22</v>
      </c>
      <c r="BQ14" s="243">
        <v>16.39</v>
      </c>
      <c r="BR14" s="244">
        <v>1094</v>
      </c>
      <c r="BS14" s="242">
        <v>5.69</v>
      </c>
      <c r="BT14" s="243">
        <v>1.94</v>
      </c>
    </row>
    <row r="15" spans="1:72">
      <c r="A15" s="2"/>
      <c r="B15" s="3"/>
      <c r="C15" s="3"/>
      <c r="D15" s="4"/>
      <c r="E15" s="5" t="str">
        <f t="shared" si="0"/>
        <v/>
      </c>
      <c r="F15" s="4"/>
      <c r="G15" s="5" t="str">
        <f t="shared" si="1"/>
        <v/>
      </c>
      <c r="H15" s="4"/>
      <c r="I15" s="5" t="str">
        <f t="shared" si="2"/>
        <v/>
      </c>
      <c r="J15" s="4"/>
      <c r="K15" s="5" t="str">
        <f t="shared" si="3"/>
        <v/>
      </c>
      <c r="L15" s="6" t="str">
        <f t="shared" si="4"/>
        <v/>
      </c>
      <c r="M15" s="6" t="str">
        <f t="shared" si="5"/>
        <v/>
      </c>
      <c r="N15" s="4"/>
      <c r="O15" s="5" t="str">
        <f t="shared" si="6"/>
        <v/>
      </c>
      <c r="P15" s="6" t="str">
        <f t="shared" si="7"/>
        <v/>
      </c>
      <c r="Q15" s="6" t="str">
        <f t="shared" si="8"/>
        <v/>
      </c>
      <c r="R15" s="4"/>
      <c r="S15" s="5" t="str">
        <f t="shared" si="9"/>
        <v/>
      </c>
      <c r="T15" s="6" t="str">
        <f t="shared" si="10"/>
        <v/>
      </c>
      <c r="U15" s="6" t="str">
        <f t="shared" si="11"/>
        <v/>
      </c>
      <c r="V15" s="4"/>
      <c r="W15" s="5" t="str">
        <f t="shared" si="12"/>
        <v/>
      </c>
      <c r="X15" s="6" t="str">
        <f t="shared" si="13"/>
        <v/>
      </c>
      <c r="Y15" s="6" t="str">
        <f t="shared" si="14"/>
        <v/>
      </c>
      <c r="Z15" s="4"/>
      <c r="AA15" s="5" t="str">
        <f t="shared" si="15"/>
        <v/>
      </c>
      <c r="AB15" s="6" t="str">
        <f t="shared" si="16"/>
        <v/>
      </c>
      <c r="AC15" s="6" t="str">
        <f t="shared" si="17"/>
        <v/>
      </c>
      <c r="AD15" s="4"/>
      <c r="AE15" s="5" t="str">
        <f t="shared" si="18"/>
        <v/>
      </c>
      <c r="AF15" s="6" t="str">
        <f t="shared" si="19"/>
        <v/>
      </c>
      <c r="AG15" s="6" t="str">
        <f t="shared" si="20"/>
        <v/>
      </c>
      <c r="AH15" s="4"/>
      <c r="AI15" s="5" t="str">
        <f t="shared" si="21"/>
        <v/>
      </c>
      <c r="AJ15" s="6" t="str">
        <f t="shared" si="22"/>
        <v/>
      </c>
      <c r="AK15" s="6" t="str">
        <f t="shared" si="23"/>
        <v/>
      </c>
      <c r="AL15" s="4"/>
      <c r="AM15" s="5" t="str">
        <f t="shared" si="24"/>
        <v/>
      </c>
      <c r="AN15" s="6" t="str">
        <f t="shared" si="25"/>
        <v/>
      </c>
      <c r="AO15" s="6" t="str">
        <f t="shared" si="26"/>
        <v/>
      </c>
      <c r="AP15" s="7">
        <f t="shared" si="27"/>
        <v>0</v>
      </c>
      <c r="AQ15" s="167" t="str">
        <f t="shared" si="28"/>
        <v/>
      </c>
      <c r="AR15" s="167"/>
      <c r="AV15" s="245" t="s">
        <v>55</v>
      </c>
      <c r="AW15" s="236">
        <v>1124</v>
      </c>
      <c r="AX15" s="237">
        <v>10.47</v>
      </c>
      <c r="AY15" s="238">
        <v>2.5099999999999998</v>
      </c>
      <c r="AZ15" s="239">
        <v>1122</v>
      </c>
      <c r="BA15" s="237">
        <v>14.2</v>
      </c>
      <c r="BB15" s="238">
        <v>5.41</v>
      </c>
      <c r="BC15" s="236">
        <v>1097</v>
      </c>
      <c r="BD15" s="237">
        <v>28.41</v>
      </c>
      <c r="BE15" s="238">
        <v>7</v>
      </c>
      <c r="BF15" s="236">
        <v>1099</v>
      </c>
      <c r="BG15" s="237">
        <v>31.06</v>
      </c>
      <c r="BH15" s="238">
        <v>6.43</v>
      </c>
      <c r="BI15" s="239">
        <v>1124</v>
      </c>
      <c r="BJ15" s="237">
        <v>27.26</v>
      </c>
      <c r="BK15" s="238">
        <v>13.76</v>
      </c>
      <c r="BL15" s="236">
        <v>1096</v>
      </c>
      <c r="BM15" s="237">
        <v>10.69</v>
      </c>
      <c r="BN15" s="238">
        <v>0.87</v>
      </c>
      <c r="BO15" s="236">
        <v>1102</v>
      </c>
      <c r="BP15" s="237">
        <v>126.53</v>
      </c>
      <c r="BQ15" s="238">
        <v>18.3</v>
      </c>
      <c r="BR15" s="239">
        <v>1099</v>
      </c>
      <c r="BS15" s="237">
        <v>11.8</v>
      </c>
      <c r="BT15" s="238">
        <v>4.8499999999999996</v>
      </c>
    </row>
    <row r="16" spans="1:72" ht="14.25" thickBot="1">
      <c r="A16" s="2"/>
      <c r="B16" s="3"/>
      <c r="C16" s="3"/>
      <c r="D16" s="4"/>
      <c r="E16" s="5" t="str">
        <f t="shared" si="0"/>
        <v/>
      </c>
      <c r="F16" s="4"/>
      <c r="G16" s="5" t="str">
        <f t="shared" si="1"/>
        <v/>
      </c>
      <c r="H16" s="4"/>
      <c r="I16" s="5" t="str">
        <f t="shared" si="2"/>
        <v/>
      </c>
      <c r="J16" s="4"/>
      <c r="K16" s="5" t="str">
        <f t="shared" si="3"/>
        <v/>
      </c>
      <c r="L16" s="6" t="str">
        <f t="shared" si="4"/>
        <v/>
      </c>
      <c r="M16" s="6" t="str">
        <f t="shared" si="5"/>
        <v/>
      </c>
      <c r="N16" s="4"/>
      <c r="O16" s="5" t="str">
        <f t="shared" si="6"/>
        <v/>
      </c>
      <c r="P16" s="6" t="str">
        <f t="shared" si="7"/>
        <v/>
      </c>
      <c r="Q16" s="6" t="str">
        <f t="shared" si="8"/>
        <v/>
      </c>
      <c r="R16" s="4"/>
      <c r="S16" s="5" t="str">
        <f t="shared" si="9"/>
        <v/>
      </c>
      <c r="T16" s="6" t="str">
        <f t="shared" si="10"/>
        <v/>
      </c>
      <c r="U16" s="6" t="str">
        <f t="shared" si="11"/>
        <v/>
      </c>
      <c r="V16" s="4"/>
      <c r="W16" s="5" t="str">
        <f t="shared" si="12"/>
        <v/>
      </c>
      <c r="X16" s="6" t="str">
        <f t="shared" si="13"/>
        <v/>
      </c>
      <c r="Y16" s="6" t="str">
        <f t="shared" si="14"/>
        <v/>
      </c>
      <c r="Z16" s="4"/>
      <c r="AA16" s="5" t="str">
        <f t="shared" si="15"/>
        <v/>
      </c>
      <c r="AB16" s="6" t="str">
        <f t="shared" si="16"/>
        <v/>
      </c>
      <c r="AC16" s="6" t="str">
        <f t="shared" si="17"/>
        <v/>
      </c>
      <c r="AD16" s="4"/>
      <c r="AE16" s="5" t="str">
        <f t="shared" si="18"/>
        <v/>
      </c>
      <c r="AF16" s="6" t="str">
        <f t="shared" si="19"/>
        <v/>
      </c>
      <c r="AG16" s="6" t="str">
        <f t="shared" si="20"/>
        <v/>
      </c>
      <c r="AH16" s="4"/>
      <c r="AI16" s="5" t="str">
        <f t="shared" si="21"/>
        <v/>
      </c>
      <c r="AJ16" s="6" t="str">
        <f t="shared" si="22"/>
        <v/>
      </c>
      <c r="AK16" s="6" t="str">
        <f t="shared" si="23"/>
        <v/>
      </c>
      <c r="AL16" s="4"/>
      <c r="AM16" s="5" t="str">
        <f t="shared" si="24"/>
        <v/>
      </c>
      <c r="AN16" s="6" t="str">
        <f t="shared" si="25"/>
        <v/>
      </c>
      <c r="AO16" s="6" t="str">
        <f t="shared" si="26"/>
        <v/>
      </c>
      <c r="AP16" s="7">
        <f t="shared" si="27"/>
        <v>0</v>
      </c>
      <c r="AQ16" s="167" t="str">
        <f t="shared" si="28"/>
        <v/>
      </c>
      <c r="AR16" s="167"/>
      <c r="AV16" s="246" t="s">
        <v>61</v>
      </c>
      <c r="AW16" s="241">
        <v>1125</v>
      </c>
      <c r="AX16" s="242">
        <v>9.9499999999999993</v>
      </c>
      <c r="AY16" s="243">
        <v>2.35</v>
      </c>
      <c r="AZ16" s="244">
        <v>1121</v>
      </c>
      <c r="BA16" s="242">
        <v>13.18</v>
      </c>
      <c r="BB16" s="243">
        <v>5.23</v>
      </c>
      <c r="BC16" s="241">
        <v>1096</v>
      </c>
      <c r="BD16" s="242">
        <v>30.94</v>
      </c>
      <c r="BE16" s="243">
        <v>7.21</v>
      </c>
      <c r="BF16" s="241">
        <v>1086</v>
      </c>
      <c r="BG16" s="242">
        <v>29.57</v>
      </c>
      <c r="BH16" s="243">
        <v>5.77</v>
      </c>
      <c r="BI16" s="244">
        <v>1111</v>
      </c>
      <c r="BJ16" s="242">
        <v>21.3</v>
      </c>
      <c r="BK16" s="243">
        <v>9.0399999999999991</v>
      </c>
      <c r="BL16" s="241">
        <v>1090</v>
      </c>
      <c r="BM16" s="242">
        <v>11.07</v>
      </c>
      <c r="BN16" s="243">
        <v>0.89</v>
      </c>
      <c r="BO16" s="241">
        <v>1099</v>
      </c>
      <c r="BP16" s="242">
        <v>117.9</v>
      </c>
      <c r="BQ16" s="243">
        <v>16.559999999999999</v>
      </c>
      <c r="BR16" s="244">
        <v>1081</v>
      </c>
      <c r="BS16" s="242">
        <v>7.37</v>
      </c>
      <c r="BT16" s="243">
        <v>2.4</v>
      </c>
    </row>
    <row r="17" spans="1:72">
      <c r="A17" s="2"/>
      <c r="B17" s="3"/>
      <c r="C17" s="3"/>
      <c r="D17" s="4"/>
      <c r="E17" s="5" t="str">
        <f t="shared" si="0"/>
        <v/>
      </c>
      <c r="F17" s="4"/>
      <c r="G17" s="5" t="str">
        <f t="shared" si="1"/>
        <v/>
      </c>
      <c r="H17" s="4"/>
      <c r="I17" s="5" t="str">
        <f t="shared" si="2"/>
        <v/>
      </c>
      <c r="J17" s="4"/>
      <c r="K17" s="5" t="str">
        <f t="shared" si="3"/>
        <v/>
      </c>
      <c r="L17" s="6" t="str">
        <f t="shared" si="4"/>
        <v/>
      </c>
      <c r="M17" s="6" t="str">
        <f t="shared" si="5"/>
        <v/>
      </c>
      <c r="N17" s="4"/>
      <c r="O17" s="5" t="str">
        <f t="shared" si="6"/>
        <v/>
      </c>
      <c r="P17" s="6" t="str">
        <f t="shared" si="7"/>
        <v/>
      </c>
      <c r="Q17" s="6" t="str">
        <f t="shared" si="8"/>
        <v/>
      </c>
      <c r="R17" s="4"/>
      <c r="S17" s="5" t="str">
        <f t="shared" si="9"/>
        <v/>
      </c>
      <c r="T17" s="6" t="str">
        <f t="shared" si="10"/>
        <v/>
      </c>
      <c r="U17" s="6" t="str">
        <f t="shared" si="11"/>
        <v/>
      </c>
      <c r="V17" s="4"/>
      <c r="W17" s="5" t="str">
        <f t="shared" si="12"/>
        <v/>
      </c>
      <c r="X17" s="6" t="str">
        <f t="shared" si="13"/>
        <v/>
      </c>
      <c r="Y17" s="6" t="str">
        <f t="shared" si="14"/>
        <v/>
      </c>
      <c r="Z17" s="4"/>
      <c r="AA17" s="5" t="str">
        <f t="shared" si="15"/>
        <v/>
      </c>
      <c r="AB17" s="6" t="str">
        <f t="shared" si="16"/>
        <v/>
      </c>
      <c r="AC17" s="6" t="str">
        <f t="shared" si="17"/>
        <v/>
      </c>
      <c r="AD17" s="4"/>
      <c r="AE17" s="5" t="str">
        <f t="shared" si="18"/>
        <v/>
      </c>
      <c r="AF17" s="6" t="str">
        <f t="shared" si="19"/>
        <v/>
      </c>
      <c r="AG17" s="6" t="str">
        <f t="shared" si="20"/>
        <v/>
      </c>
      <c r="AH17" s="4"/>
      <c r="AI17" s="5" t="str">
        <f t="shared" si="21"/>
        <v/>
      </c>
      <c r="AJ17" s="6" t="str">
        <f t="shared" si="22"/>
        <v/>
      </c>
      <c r="AK17" s="6" t="str">
        <f t="shared" si="23"/>
        <v/>
      </c>
      <c r="AL17" s="4"/>
      <c r="AM17" s="5" t="str">
        <f t="shared" si="24"/>
        <v/>
      </c>
      <c r="AN17" s="6" t="str">
        <f t="shared" si="25"/>
        <v/>
      </c>
      <c r="AO17" s="6" t="str">
        <f t="shared" si="26"/>
        <v/>
      </c>
      <c r="AP17" s="7">
        <f t="shared" si="27"/>
        <v>0</v>
      </c>
      <c r="AQ17" s="167" t="str">
        <f t="shared" si="28"/>
        <v/>
      </c>
      <c r="AR17" s="167"/>
      <c r="AV17" s="235" t="s">
        <v>56</v>
      </c>
      <c r="AW17" s="247">
        <v>1126</v>
      </c>
      <c r="AX17" s="248">
        <v>12.36</v>
      </c>
      <c r="AY17" s="249">
        <v>2.78</v>
      </c>
      <c r="AZ17" s="247">
        <v>1126</v>
      </c>
      <c r="BA17" s="248">
        <v>16.190000000000001</v>
      </c>
      <c r="BB17" s="249">
        <v>5.86</v>
      </c>
      <c r="BC17" s="247">
        <v>1089</v>
      </c>
      <c r="BD17" s="248">
        <v>30.41</v>
      </c>
      <c r="BE17" s="249">
        <v>7.41</v>
      </c>
      <c r="BF17" s="236">
        <v>1099</v>
      </c>
      <c r="BG17" s="237">
        <v>34.520000000000003</v>
      </c>
      <c r="BH17" s="238">
        <v>7.66</v>
      </c>
      <c r="BI17" s="239">
        <v>1125</v>
      </c>
      <c r="BJ17" s="237">
        <v>34.85</v>
      </c>
      <c r="BK17" s="238">
        <v>17.12</v>
      </c>
      <c r="BL17" s="236">
        <v>1115</v>
      </c>
      <c r="BM17" s="237">
        <v>10.19</v>
      </c>
      <c r="BN17" s="238">
        <v>0.93</v>
      </c>
      <c r="BO17" s="236">
        <v>1099</v>
      </c>
      <c r="BP17" s="237">
        <v>135.44</v>
      </c>
      <c r="BQ17" s="238">
        <v>18.940000000000001</v>
      </c>
      <c r="BR17" s="239">
        <v>1102</v>
      </c>
      <c r="BS17" s="237">
        <v>15.05</v>
      </c>
      <c r="BT17" s="238">
        <v>5.97</v>
      </c>
    </row>
    <row r="18" spans="1:72" ht="21.75" thickBot="1">
      <c r="A18" s="38"/>
      <c r="B18" s="60" ph="1"/>
      <c r="C18" s="39"/>
      <c r="D18" s="8"/>
      <c r="E18" s="133" t="str">
        <f t="shared" ref="E18:E73" si="29">IF((D18&lt;&gt;0),((D18-$D$5)*10/STDEVP($D$10:$D$309)+50),"")</f>
        <v/>
      </c>
      <c r="F18" s="8"/>
      <c r="G18" s="133" t="str">
        <f t="shared" ref="G18:G73" si="30">IF((F18&lt;&gt;0),((F18-$F$5)*10/STDEVP($F$10:$F$309)+50),"")</f>
        <v/>
      </c>
      <c r="H18" s="8"/>
      <c r="I18" s="133" t="str">
        <f t="shared" ref="I18:I73" si="31">IF((H18&lt;&gt;0),((H18-$H$5)*10/STDEVP($H$10:$H$309)+50),"")</f>
        <v/>
      </c>
      <c r="J18" s="9"/>
      <c r="K18" s="133" t="str">
        <f t="shared" ref="K18:K73" si="32">IF((J18&lt;&gt;0),((J18-$J$5)*10/STDEVP($J$10:$J$309)+50),"")</f>
        <v/>
      </c>
      <c r="L18" s="134" t="str">
        <f t="shared" ref="L18:L74" si="33">IF((J18&lt;&gt;0),RANK(J18,$J$10:$J$309),"")</f>
        <v/>
      </c>
      <c r="M18" s="134" t="str">
        <f t="shared" ref="M18:M74" si="34">IF((J18&lt;&gt;0),VLOOKUP(J18,$L$311:$M$320,2),"")</f>
        <v/>
      </c>
      <c r="N18" s="9"/>
      <c r="O18" s="133" t="str">
        <f t="shared" ref="O18:O73" si="35">IF((N18&lt;&gt;0),((N18-$N$5)*10/STDEVP($N$10:$N$309)+50),"")</f>
        <v/>
      </c>
      <c r="P18" s="134" t="str">
        <f t="shared" ref="P18:P74" si="36">IF((N18&lt;&gt;0),RANK(N18,$N$10:$N$309),"")</f>
        <v/>
      </c>
      <c r="Q18" s="134" t="str">
        <f t="shared" ref="Q18:Q74" si="37">IF((N18&lt;&gt;0),VLOOKUP(N18,$P$311:$Q$320,2),"")</f>
        <v/>
      </c>
      <c r="R18" s="9"/>
      <c r="S18" s="133" t="str">
        <f t="shared" ref="S18:S73" si="38">IF((R18&lt;&gt;0),((R18-$R$5)*10/STDEVP($R$10:$R$309)+50),"")</f>
        <v/>
      </c>
      <c r="T18" s="134" t="str">
        <f t="shared" ref="T18:T74" si="39">IF((R18&lt;&gt;0),RANK(R18,$R$10:$R$309),"")</f>
        <v/>
      </c>
      <c r="U18" s="134" t="str">
        <f t="shared" ref="U18:U74" si="40">IF((R18&lt;&gt;0),VLOOKUP(R18,$T$311:$U$320,2),"")</f>
        <v/>
      </c>
      <c r="V18" s="9"/>
      <c r="W18" s="133" t="str">
        <f t="shared" ref="W18:W73" si="41">IF((V18&lt;&gt;0),((V18-$V$5)*10/STDEVP($V$10:$V$309)+50),"")</f>
        <v/>
      </c>
      <c r="X18" s="134" t="str">
        <f t="shared" ref="X18:X74" si="42">IF((V18&lt;&gt;0),RANK(V18,$V$10:$V$309),"")</f>
        <v/>
      </c>
      <c r="Y18" s="134" t="str">
        <f t="shared" ref="Y18:Y74" si="43">IF((V18&lt;&gt;0),VLOOKUP(V18,$X$311:$Y$320,2),"")</f>
        <v/>
      </c>
      <c r="Z18" s="9"/>
      <c r="AA18" s="133" t="str">
        <f t="shared" ref="AA18:AA73" si="44">IF((Z18&lt;&gt;0),((Z18-$Z$5)*10/STDEVP($Z$10:$Z$309)+50),"")</f>
        <v/>
      </c>
      <c r="AB18" s="134" t="str">
        <f t="shared" ref="AB18:AB74" si="45">IF((Z18&lt;&gt;0),RANK(Z18,$Z$10:$Z$309),"")</f>
        <v/>
      </c>
      <c r="AC18" s="134" t="str">
        <f t="shared" ref="AC18:AC74" si="46">IF((Z18&lt;&gt;0),VLOOKUP(Z18,$AB$311:$AC$320,2),"")</f>
        <v/>
      </c>
      <c r="AD18" s="9"/>
      <c r="AE18" s="133" t="str">
        <f t="shared" ref="AE18:AE73" si="47">IF((AD18&lt;&gt;0),((AD18-$AD$5)*(-1)*10/STDEVP($AD$10:$AD$309)+50),"")</f>
        <v/>
      </c>
      <c r="AF18" s="134" t="str">
        <f t="shared" ref="AF18:AF74" si="48">IF((AD18&lt;&gt;0),RANK(AE18,$AE$10:$AE$309),"")</f>
        <v/>
      </c>
      <c r="AG18" s="134" t="str">
        <f t="shared" ref="AG18:AG75" si="49">IF((AD18&lt;&gt;0),VLOOKUP(AD18,$AF$311:$AG$320,2),"")</f>
        <v/>
      </c>
      <c r="AH18" s="9"/>
      <c r="AI18" s="133" t="str">
        <f t="shared" ref="AI18:AI73" si="50">IF((AH18&lt;&gt;0),((AH18-$AH$5)*10/STDEVP($AH$10:$AH$309)+50),"")</f>
        <v/>
      </c>
      <c r="AJ18" s="134" t="str">
        <f t="shared" ref="AJ18:AJ75" si="51">IF((AH18&lt;&gt;0),RANK(AH18,$AH$10:$AH$309),"")</f>
        <v/>
      </c>
      <c r="AK18" s="134" t="str">
        <f t="shared" ref="AK18:AK74" si="52">IF((AH18&lt;&gt;0),VLOOKUP(AH18,$AJ$311:$AK$320,2),"")</f>
        <v/>
      </c>
      <c r="AL18" s="9"/>
      <c r="AM18" s="133" t="str">
        <f t="shared" ref="AM18:AM73" si="53">IF((AL18&lt;&gt;0),((AL18-$AL$5)*10/STDEVP($AL$10:$AL$309)+50),"")</f>
        <v/>
      </c>
      <c r="AN18" s="134" t="str">
        <f t="shared" ref="AN18:AN74" si="54">IF((AL18&lt;&gt;0),RANK(AL18,$AL$10:$AL$309),"")</f>
        <v/>
      </c>
      <c r="AO18" s="134" t="str">
        <f t="shared" ref="AO18:AO74" si="55">IF((AL18&lt;&gt;0),VLOOKUP(AL18,$AN$311:$AO$320,2),"")</f>
        <v/>
      </c>
      <c r="AP18" s="135">
        <f t="shared" ref="AP18:AP74" si="56">SUM(M18,Q18,U18,Y18,,AC18,AG18,AK18,AO18)</f>
        <v>0</v>
      </c>
      <c r="AQ18" s="137" t="str">
        <f t="shared" ref="AQ18:AQ74" si="57">IF(AND(J18&lt;&gt;0,N18&lt;&gt;0,R18&lt;&gt;0,V18&lt;&gt;0,Z18&lt;&gt;0,AD18&lt;&gt;0,AH18&lt;&gt;0,AL18&lt;&gt;0),VLOOKUP(AP18,$AP$311:$AQ$315,2),"")</f>
        <v/>
      </c>
      <c r="AR18" s="137"/>
      <c r="AV18" s="246" t="s">
        <v>62</v>
      </c>
      <c r="AW18" s="250">
        <v>1124</v>
      </c>
      <c r="AX18" s="251">
        <v>11.65</v>
      </c>
      <c r="AY18" s="252">
        <v>2.63</v>
      </c>
      <c r="AZ18" s="250">
        <v>1111</v>
      </c>
      <c r="BA18" s="251">
        <v>16.12</v>
      </c>
      <c r="BB18" s="252">
        <v>5.22</v>
      </c>
      <c r="BC18" s="250">
        <v>1082</v>
      </c>
      <c r="BD18" s="251">
        <v>33.18</v>
      </c>
      <c r="BE18" s="252">
        <v>7.34</v>
      </c>
      <c r="BF18" s="241">
        <v>1095</v>
      </c>
      <c r="BG18" s="242">
        <v>32.92</v>
      </c>
      <c r="BH18" s="243">
        <v>6.96</v>
      </c>
      <c r="BI18" s="244">
        <v>1111</v>
      </c>
      <c r="BJ18" s="242">
        <v>27.59</v>
      </c>
      <c r="BK18" s="243">
        <v>12.47</v>
      </c>
      <c r="BL18" s="241">
        <v>1099</v>
      </c>
      <c r="BM18" s="242">
        <v>10.43</v>
      </c>
      <c r="BN18" s="243">
        <v>0.9</v>
      </c>
      <c r="BO18" s="241">
        <v>1100</v>
      </c>
      <c r="BP18" s="242">
        <v>128.02000000000001</v>
      </c>
      <c r="BQ18" s="243">
        <v>17.489999999999998</v>
      </c>
      <c r="BR18" s="244">
        <v>1072</v>
      </c>
      <c r="BS18" s="242">
        <v>9.4700000000000006</v>
      </c>
      <c r="BT18" s="243">
        <v>3.07</v>
      </c>
    </row>
    <row r="19" spans="1:72" ht="21">
      <c r="A19" s="38"/>
      <c r="B19" s="59" ph="1"/>
      <c r="C19" s="39"/>
      <c r="D19" s="4"/>
      <c r="E19" s="133" t="str">
        <f t="shared" si="29"/>
        <v/>
      </c>
      <c r="F19" s="8"/>
      <c r="G19" s="133" t="str">
        <f t="shared" si="30"/>
        <v/>
      </c>
      <c r="H19" s="4"/>
      <c r="I19" s="133" t="str">
        <f t="shared" si="31"/>
        <v/>
      </c>
      <c r="J19" s="4"/>
      <c r="K19" s="133" t="str">
        <f t="shared" si="32"/>
        <v/>
      </c>
      <c r="L19" s="134" t="str">
        <f t="shared" si="33"/>
        <v/>
      </c>
      <c r="M19" s="134" t="str">
        <f t="shared" si="34"/>
        <v/>
      </c>
      <c r="N19" s="4"/>
      <c r="O19" s="133" t="str">
        <f t="shared" si="35"/>
        <v/>
      </c>
      <c r="P19" s="134" t="str">
        <f t="shared" si="36"/>
        <v/>
      </c>
      <c r="Q19" s="134" t="str">
        <f t="shared" si="37"/>
        <v/>
      </c>
      <c r="R19" s="4"/>
      <c r="S19" s="133" t="str">
        <f t="shared" si="38"/>
        <v/>
      </c>
      <c r="T19" s="134" t="str">
        <f t="shared" si="39"/>
        <v/>
      </c>
      <c r="U19" s="134" t="str">
        <f t="shared" si="40"/>
        <v/>
      </c>
      <c r="V19" s="4"/>
      <c r="W19" s="133" t="str">
        <f t="shared" si="41"/>
        <v/>
      </c>
      <c r="X19" s="134" t="str">
        <f t="shared" si="42"/>
        <v/>
      </c>
      <c r="Y19" s="134" t="str">
        <f t="shared" si="43"/>
        <v/>
      </c>
      <c r="Z19" s="4"/>
      <c r="AA19" s="133" t="str">
        <f t="shared" si="44"/>
        <v/>
      </c>
      <c r="AB19" s="134" t="str">
        <f t="shared" si="45"/>
        <v/>
      </c>
      <c r="AC19" s="134" t="str">
        <f t="shared" si="46"/>
        <v/>
      </c>
      <c r="AD19" s="4"/>
      <c r="AE19" s="133" t="str">
        <f t="shared" si="47"/>
        <v/>
      </c>
      <c r="AF19" s="134" t="str">
        <f t="shared" si="48"/>
        <v/>
      </c>
      <c r="AG19" s="134" t="str">
        <f t="shared" si="49"/>
        <v/>
      </c>
      <c r="AH19" s="4"/>
      <c r="AI19" s="133" t="str">
        <f t="shared" si="50"/>
        <v/>
      </c>
      <c r="AJ19" s="134" t="str">
        <f t="shared" si="51"/>
        <v/>
      </c>
      <c r="AK19" s="134" t="str">
        <f t="shared" si="52"/>
        <v/>
      </c>
      <c r="AL19" s="4"/>
      <c r="AM19" s="133" t="str">
        <f t="shared" si="53"/>
        <v/>
      </c>
      <c r="AN19" s="134" t="str">
        <f t="shared" si="54"/>
        <v/>
      </c>
      <c r="AO19" s="134" t="str">
        <f t="shared" si="55"/>
        <v/>
      </c>
      <c r="AP19" s="135">
        <f t="shared" si="56"/>
        <v>0</v>
      </c>
      <c r="AQ19" s="137" t="str">
        <f t="shared" si="57"/>
        <v/>
      </c>
      <c r="AR19" s="137"/>
      <c r="AV19" s="235" t="s">
        <v>57</v>
      </c>
      <c r="AW19" s="247">
        <v>1122</v>
      </c>
      <c r="AX19" s="248">
        <v>14.3</v>
      </c>
      <c r="AY19" s="249">
        <v>3.17</v>
      </c>
      <c r="AZ19" s="247">
        <v>1112</v>
      </c>
      <c r="BA19" s="248">
        <v>18.170000000000002</v>
      </c>
      <c r="BB19" s="249">
        <v>5.54</v>
      </c>
      <c r="BC19" s="247">
        <v>1085</v>
      </c>
      <c r="BD19" s="248">
        <v>31.87</v>
      </c>
      <c r="BE19" s="249">
        <v>7.93</v>
      </c>
      <c r="BF19" s="236">
        <v>1099</v>
      </c>
      <c r="BG19" s="237">
        <v>39.07</v>
      </c>
      <c r="BH19" s="238">
        <v>7.42</v>
      </c>
      <c r="BI19" s="239">
        <v>1121</v>
      </c>
      <c r="BJ19" s="237">
        <v>43.71</v>
      </c>
      <c r="BK19" s="238">
        <v>19.489999999999998</v>
      </c>
      <c r="BL19" s="236">
        <v>1117</v>
      </c>
      <c r="BM19" s="237">
        <v>9.6999999999999993</v>
      </c>
      <c r="BN19" s="238">
        <v>0.85</v>
      </c>
      <c r="BO19" s="236">
        <v>1096</v>
      </c>
      <c r="BP19" s="237">
        <v>145.59</v>
      </c>
      <c r="BQ19" s="238">
        <v>18.52</v>
      </c>
      <c r="BR19" s="239">
        <v>1097</v>
      </c>
      <c r="BS19" s="237">
        <v>18.95</v>
      </c>
      <c r="BT19" s="238">
        <v>7.21</v>
      </c>
    </row>
    <row r="20" spans="1:72" ht="21.75" thickBot="1">
      <c r="A20" s="38"/>
      <c r="B20" s="60" ph="1"/>
      <c r="C20" s="39"/>
      <c r="D20" s="4"/>
      <c r="E20" s="133" t="str">
        <f t="shared" si="29"/>
        <v/>
      </c>
      <c r="F20" s="4"/>
      <c r="G20" s="133" t="str">
        <f t="shared" si="30"/>
        <v/>
      </c>
      <c r="H20" s="4"/>
      <c r="I20" s="133" t="str">
        <f t="shared" si="31"/>
        <v/>
      </c>
      <c r="J20" s="4"/>
      <c r="K20" s="133" t="str">
        <f t="shared" si="32"/>
        <v/>
      </c>
      <c r="L20" s="134" t="str">
        <f t="shared" si="33"/>
        <v/>
      </c>
      <c r="M20" s="134" t="str">
        <f t="shared" si="34"/>
        <v/>
      </c>
      <c r="N20" s="4"/>
      <c r="O20" s="133" t="str">
        <f t="shared" si="35"/>
        <v/>
      </c>
      <c r="P20" s="134" t="str">
        <f t="shared" si="36"/>
        <v/>
      </c>
      <c r="Q20" s="134" t="str">
        <f t="shared" si="37"/>
        <v/>
      </c>
      <c r="R20" s="4"/>
      <c r="S20" s="133" t="str">
        <f t="shared" si="38"/>
        <v/>
      </c>
      <c r="T20" s="134" t="str">
        <f t="shared" si="39"/>
        <v/>
      </c>
      <c r="U20" s="134" t="str">
        <f t="shared" si="40"/>
        <v/>
      </c>
      <c r="V20" s="4"/>
      <c r="W20" s="133" t="str">
        <f t="shared" si="41"/>
        <v/>
      </c>
      <c r="X20" s="134" t="str">
        <f t="shared" si="42"/>
        <v/>
      </c>
      <c r="Y20" s="134" t="str">
        <f t="shared" si="43"/>
        <v/>
      </c>
      <c r="Z20" s="4"/>
      <c r="AA20" s="133" t="str">
        <f t="shared" si="44"/>
        <v/>
      </c>
      <c r="AB20" s="134" t="str">
        <f t="shared" si="45"/>
        <v/>
      </c>
      <c r="AC20" s="134" t="str">
        <f t="shared" si="46"/>
        <v/>
      </c>
      <c r="AD20" s="4"/>
      <c r="AE20" s="133" t="str">
        <f t="shared" si="47"/>
        <v/>
      </c>
      <c r="AF20" s="134" t="str">
        <f t="shared" si="48"/>
        <v/>
      </c>
      <c r="AG20" s="134" t="str">
        <f t="shared" si="49"/>
        <v/>
      </c>
      <c r="AH20" s="4"/>
      <c r="AI20" s="133" t="str">
        <f t="shared" si="50"/>
        <v/>
      </c>
      <c r="AJ20" s="134" t="str">
        <f t="shared" si="51"/>
        <v/>
      </c>
      <c r="AK20" s="134" t="str">
        <f t="shared" si="52"/>
        <v/>
      </c>
      <c r="AL20" s="4"/>
      <c r="AM20" s="133" t="str">
        <f t="shared" si="53"/>
        <v/>
      </c>
      <c r="AN20" s="134" t="str">
        <f t="shared" si="54"/>
        <v/>
      </c>
      <c r="AO20" s="134" t="str">
        <f t="shared" si="55"/>
        <v/>
      </c>
      <c r="AP20" s="135">
        <f t="shared" si="56"/>
        <v>0</v>
      </c>
      <c r="AQ20" s="137" t="str">
        <f t="shared" si="57"/>
        <v/>
      </c>
      <c r="AR20" s="137"/>
      <c r="AV20" s="246" t="s">
        <v>63</v>
      </c>
      <c r="AW20" s="250">
        <v>1127</v>
      </c>
      <c r="AX20" s="251">
        <v>13.58</v>
      </c>
      <c r="AY20" s="252">
        <v>3.01</v>
      </c>
      <c r="AZ20" s="250">
        <v>1107</v>
      </c>
      <c r="BA20" s="251">
        <v>17.100000000000001</v>
      </c>
      <c r="BB20" s="252">
        <v>5.2</v>
      </c>
      <c r="BC20" s="250">
        <v>1095</v>
      </c>
      <c r="BD20" s="251">
        <v>35.17</v>
      </c>
      <c r="BE20" s="252">
        <v>7.96</v>
      </c>
      <c r="BF20" s="241">
        <v>1095</v>
      </c>
      <c r="BG20" s="242">
        <v>37.08</v>
      </c>
      <c r="BH20" s="243">
        <v>7.06</v>
      </c>
      <c r="BI20" s="244">
        <v>1119</v>
      </c>
      <c r="BJ20" s="242">
        <v>33.630000000000003</v>
      </c>
      <c r="BK20" s="243">
        <v>14.89</v>
      </c>
      <c r="BL20" s="241">
        <v>1117</v>
      </c>
      <c r="BM20" s="242">
        <v>10.039999999999999</v>
      </c>
      <c r="BN20" s="243">
        <v>0.85</v>
      </c>
      <c r="BO20" s="241">
        <v>1087</v>
      </c>
      <c r="BP20" s="242">
        <v>136.04</v>
      </c>
      <c r="BQ20" s="243">
        <v>18.39</v>
      </c>
      <c r="BR20" s="244">
        <v>1085</v>
      </c>
      <c r="BS20" s="242">
        <v>11.57</v>
      </c>
      <c r="BT20" s="243">
        <v>3.82</v>
      </c>
    </row>
    <row r="21" spans="1:72" ht="21">
      <c r="A21" s="38"/>
      <c r="B21" s="59" ph="1"/>
      <c r="C21" s="39"/>
      <c r="D21" s="4"/>
      <c r="E21" s="133" t="str">
        <f t="shared" si="29"/>
        <v/>
      </c>
      <c r="F21" s="4"/>
      <c r="G21" s="133" t="str">
        <f t="shared" si="30"/>
        <v/>
      </c>
      <c r="H21" s="4"/>
      <c r="I21" s="133" t="str">
        <f t="shared" si="31"/>
        <v/>
      </c>
      <c r="J21" s="4"/>
      <c r="K21" s="133" t="str">
        <f t="shared" si="32"/>
        <v/>
      </c>
      <c r="L21" s="134" t="str">
        <f t="shared" si="33"/>
        <v/>
      </c>
      <c r="M21" s="134" t="str">
        <f t="shared" si="34"/>
        <v/>
      </c>
      <c r="N21" s="4"/>
      <c r="O21" s="133" t="str">
        <f t="shared" si="35"/>
        <v/>
      </c>
      <c r="P21" s="134" t="str">
        <f t="shared" si="36"/>
        <v/>
      </c>
      <c r="Q21" s="134" t="str">
        <f t="shared" si="37"/>
        <v/>
      </c>
      <c r="R21" s="4"/>
      <c r="S21" s="133" t="str">
        <f t="shared" si="38"/>
        <v/>
      </c>
      <c r="T21" s="134" t="str">
        <f t="shared" si="39"/>
        <v/>
      </c>
      <c r="U21" s="134" t="str">
        <f t="shared" si="40"/>
        <v/>
      </c>
      <c r="V21" s="4"/>
      <c r="W21" s="133" t="str">
        <f t="shared" si="41"/>
        <v/>
      </c>
      <c r="X21" s="134" t="str">
        <f t="shared" si="42"/>
        <v/>
      </c>
      <c r="Y21" s="134" t="str">
        <f t="shared" si="43"/>
        <v/>
      </c>
      <c r="Z21" s="4"/>
      <c r="AA21" s="133" t="str">
        <f t="shared" si="44"/>
        <v/>
      </c>
      <c r="AB21" s="134" t="str">
        <f t="shared" si="45"/>
        <v/>
      </c>
      <c r="AC21" s="134" t="str">
        <f t="shared" si="46"/>
        <v/>
      </c>
      <c r="AD21" s="4"/>
      <c r="AE21" s="133" t="str">
        <f t="shared" si="47"/>
        <v/>
      </c>
      <c r="AF21" s="134" t="str">
        <f t="shared" si="48"/>
        <v/>
      </c>
      <c r="AG21" s="134" t="str">
        <f t="shared" si="49"/>
        <v/>
      </c>
      <c r="AH21" s="4"/>
      <c r="AI21" s="133" t="str">
        <f t="shared" si="50"/>
        <v/>
      </c>
      <c r="AJ21" s="134" t="str">
        <f t="shared" si="51"/>
        <v/>
      </c>
      <c r="AK21" s="134" t="str">
        <f t="shared" si="52"/>
        <v/>
      </c>
      <c r="AL21" s="4"/>
      <c r="AM21" s="133" t="str">
        <f t="shared" si="53"/>
        <v/>
      </c>
      <c r="AN21" s="134" t="str">
        <f t="shared" si="54"/>
        <v/>
      </c>
      <c r="AO21" s="134" t="str">
        <f t="shared" si="55"/>
        <v/>
      </c>
      <c r="AP21" s="135">
        <f t="shared" si="56"/>
        <v>0</v>
      </c>
      <c r="AQ21" s="137" t="str">
        <f t="shared" si="57"/>
        <v/>
      </c>
      <c r="AR21" s="137"/>
      <c r="AV21" s="235" t="s">
        <v>58</v>
      </c>
      <c r="AW21" s="247">
        <v>1119</v>
      </c>
      <c r="AX21" s="248">
        <v>16.09</v>
      </c>
      <c r="AY21" s="249">
        <v>3.61</v>
      </c>
      <c r="AZ21" s="247">
        <v>1118</v>
      </c>
      <c r="BA21" s="248">
        <v>19.809999999999999</v>
      </c>
      <c r="BB21" s="249">
        <v>5.45</v>
      </c>
      <c r="BC21" s="247">
        <v>1092</v>
      </c>
      <c r="BD21" s="248">
        <v>33.409999999999997</v>
      </c>
      <c r="BE21" s="249">
        <v>8.36</v>
      </c>
      <c r="BF21" s="236">
        <v>1094</v>
      </c>
      <c r="BG21" s="237">
        <v>42.07</v>
      </c>
      <c r="BH21" s="238">
        <v>7.59</v>
      </c>
      <c r="BI21" s="239">
        <v>1121</v>
      </c>
      <c r="BJ21" s="237">
        <v>50.51</v>
      </c>
      <c r="BK21" s="238">
        <v>21.22</v>
      </c>
      <c r="BL21" s="236">
        <v>1112</v>
      </c>
      <c r="BM21" s="237">
        <v>9.3800000000000008</v>
      </c>
      <c r="BN21" s="238">
        <v>0.92</v>
      </c>
      <c r="BO21" s="236">
        <v>1092</v>
      </c>
      <c r="BP21" s="237">
        <v>154.01</v>
      </c>
      <c r="BQ21" s="238">
        <v>20.71</v>
      </c>
      <c r="BR21" s="239">
        <v>1093</v>
      </c>
      <c r="BS21" s="237">
        <v>21.67</v>
      </c>
      <c r="BT21" s="238">
        <v>8.14</v>
      </c>
    </row>
    <row r="22" spans="1:72" ht="21.75" thickBot="1">
      <c r="A22" s="38"/>
      <c r="B22" s="61" ph="1"/>
      <c r="C22" s="39"/>
      <c r="D22" s="4"/>
      <c r="E22" s="133" t="str">
        <f t="shared" si="29"/>
        <v/>
      </c>
      <c r="F22" s="4"/>
      <c r="G22" s="133" t="str">
        <f t="shared" si="30"/>
        <v/>
      </c>
      <c r="H22" s="4"/>
      <c r="I22" s="133" t="str">
        <f t="shared" si="31"/>
        <v/>
      </c>
      <c r="J22" s="4"/>
      <c r="K22" s="133" t="str">
        <f t="shared" si="32"/>
        <v/>
      </c>
      <c r="L22" s="134" t="str">
        <f t="shared" si="33"/>
        <v/>
      </c>
      <c r="M22" s="134" t="str">
        <f t="shared" si="34"/>
        <v/>
      </c>
      <c r="N22" s="4"/>
      <c r="O22" s="133" t="str">
        <f t="shared" si="35"/>
        <v/>
      </c>
      <c r="P22" s="134" t="str">
        <f t="shared" si="36"/>
        <v/>
      </c>
      <c r="Q22" s="134" t="str">
        <f t="shared" si="37"/>
        <v/>
      </c>
      <c r="R22" s="4"/>
      <c r="S22" s="133" t="str">
        <f t="shared" si="38"/>
        <v/>
      </c>
      <c r="T22" s="134" t="str">
        <f t="shared" si="39"/>
        <v/>
      </c>
      <c r="U22" s="134" t="str">
        <f t="shared" si="40"/>
        <v/>
      </c>
      <c r="V22" s="4"/>
      <c r="W22" s="133" t="str">
        <f t="shared" si="41"/>
        <v/>
      </c>
      <c r="X22" s="134" t="str">
        <f t="shared" si="42"/>
        <v/>
      </c>
      <c r="Y22" s="134" t="str">
        <f t="shared" si="43"/>
        <v/>
      </c>
      <c r="Z22" s="4"/>
      <c r="AA22" s="133" t="str">
        <f t="shared" si="44"/>
        <v/>
      </c>
      <c r="AB22" s="134" t="str">
        <f t="shared" si="45"/>
        <v/>
      </c>
      <c r="AC22" s="134" t="str">
        <f t="shared" si="46"/>
        <v/>
      </c>
      <c r="AD22" s="4"/>
      <c r="AE22" s="133" t="str">
        <f t="shared" si="47"/>
        <v/>
      </c>
      <c r="AF22" s="134" t="str">
        <f t="shared" si="48"/>
        <v/>
      </c>
      <c r="AG22" s="134" t="str">
        <f t="shared" si="49"/>
        <v/>
      </c>
      <c r="AH22" s="4"/>
      <c r="AI22" s="133" t="str">
        <f t="shared" si="50"/>
        <v/>
      </c>
      <c r="AJ22" s="134" t="str">
        <f t="shared" si="51"/>
        <v/>
      </c>
      <c r="AK22" s="134" t="str">
        <f t="shared" si="52"/>
        <v/>
      </c>
      <c r="AL22" s="4"/>
      <c r="AM22" s="133" t="str">
        <f t="shared" si="53"/>
        <v/>
      </c>
      <c r="AN22" s="134" t="str">
        <f t="shared" si="54"/>
        <v/>
      </c>
      <c r="AO22" s="134" t="str">
        <f t="shared" si="55"/>
        <v/>
      </c>
      <c r="AP22" s="135">
        <f t="shared" si="56"/>
        <v>0</v>
      </c>
      <c r="AQ22" s="137" t="str">
        <f t="shared" si="57"/>
        <v/>
      </c>
      <c r="AR22" s="137"/>
      <c r="AV22" s="246" t="s">
        <v>64</v>
      </c>
      <c r="AW22" s="250">
        <v>1123</v>
      </c>
      <c r="AX22" s="251">
        <v>15.99</v>
      </c>
      <c r="AY22" s="252">
        <v>3.7</v>
      </c>
      <c r="AZ22" s="250">
        <v>1108</v>
      </c>
      <c r="BA22" s="251">
        <v>18.86</v>
      </c>
      <c r="BB22" s="252">
        <v>5.1100000000000003</v>
      </c>
      <c r="BC22" s="250">
        <v>1100</v>
      </c>
      <c r="BD22" s="251">
        <v>38.340000000000003</v>
      </c>
      <c r="BE22" s="252">
        <v>8.57</v>
      </c>
      <c r="BF22" s="241">
        <v>1103</v>
      </c>
      <c r="BG22" s="242">
        <v>40.380000000000003</v>
      </c>
      <c r="BH22" s="243">
        <v>6.93</v>
      </c>
      <c r="BI22" s="244">
        <v>1124</v>
      </c>
      <c r="BJ22" s="242">
        <v>40.01</v>
      </c>
      <c r="BK22" s="243">
        <v>16.399999999999999</v>
      </c>
      <c r="BL22" s="241">
        <v>1122</v>
      </c>
      <c r="BM22" s="242">
        <v>9.64</v>
      </c>
      <c r="BN22" s="243">
        <v>0.87</v>
      </c>
      <c r="BO22" s="241">
        <v>1100</v>
      </c>
      <c r="BP22" s="242">
        <v>145.38</v>
      </c>
      <c r="BQ22" s="243">
        <v>19.89</v>
      </c>
      <c r="BR22" s="244">
        <v>1088</v>
      </c>
      <c r="BS22" s="242">
        <v>13.56</v>
      </c>
      <c r="BT22" s="243">
        <v>4.6100000000000003</v>
      </c>
    </row>
    <row r="23" spans="1:72" ht="21">
      <c r="A23" s="38"/>
      <c r="B23" s="58" ph="1"/>
      <c r="C23" s="39"/>
      <c r="D23" s="4"/>
      <c r="E23" s="133" t="str">
        <f t="shared" si="29"/>
        <v/>
      </c>
      <c r="F23" s="4"/>
      <c r="G23" s="133" t="str">
        <f t="shared" si="30"/>
        <v/>
      </c>
      <c r="H23" s="4"/>
      <c r="I23" s="133" t="str">
        <f t="shared" si="31"/>
        <v/>
      </c>
      <c r="J23" s="4"/>
      <c r="K23" s="133" t="str">
        <f t="shared" si="32"/>
        <v/>
      </c>
      <c r="L23" s="134" t="str">
        <f t="shared" si="33"/>
        <v/>
      </c>
      <c r="M23" s="134" t="str">
        <f t="shared" si="34"/>
        <v/>
      </c>
      <c r="N23" s="4"/>
      <c r="O23" s="133" t="str">
        <f t="shared" si="35"/>
        <v/>
      </c>
      <c r="P23" s="134" t="str">
        <f t="shared" si="36"/>
        <v/>
      </c>
      <c r="Q23" s="134" t="str">
        <f t="shared" si="37"/>
        <v/>
      </c>
      <c r="R23" s="4"/>
      <c r="S23" s="133" t="str">
        <f t="shared" si="38"/>
        <v/>
      </c>
      <c r="T23" s="134" t="str">
        <f t="shared" si="39"/>
        <v/>
      </c>
      <c r="U23" s="134" t="str">
        <f t="shared" si="40"/>
        <v/>
      </c>
      <c r="V23" s="4"/>
      <c r="W23" s="133" t="str">
        <f t="shared" si="41"/>
        <v/>
      </c>
      <c r="X23" s="134" t="str">
        <f t="shared" si="42"/>
        <v/>
      </c>
      <c r="Y23" s="134" t="str">
        <f t="shared" si="43"/>
        <v/>
      </c>
      <c r="Z23" s="4"/>
      <c r="AA23" s="133" t="str">
        <f t="shared" si="44"/>
        <v/>
      </c>
      <c r="AB23" s="134" t="str">
        <f t="shared" si="45"/>
        <v/>
      </c>
      <c r="AC23" s="134" t="str">
        <f t="shared" si="46"/>
        <v/>
      </c>
      <c r="AD23" s="4"/>
      <c r="AE23" s="133" t="str">
        <f t="shared" si="47"/>
        <v/>
      </c>
      <c r="AF23" s="134" t="str">
        <f t="shared" si="48"/>
        <v/>
      </c>
      <c r="AG23" s="134" t="str">
        <f t="shared" si="49"/>
        <v/>
      </c>
      <c r="AH23" s="4"/>
      <c r="AI23" s="133" t="str">
        <f t="shared" si="50"/>
        <v/>
      </c>
      <c r="AJ23" s="134" t="str">
        <f t="shared" si="51"/>
        <v/>
      </c>
      <c r="AK23" s="134" t="str">
        <f t="shared" si="52"/>
        <v/>
      </c>
      <c r="AL23" s="4"/>
      <c r="AM23" s="133" t="str">
        <f t="shared" si="53"/>
        <v/>
      </c>
      <c r="AN23" s="134" t="str">
        <f t="shared" si="54"/>
        <v/>
      </c>
      <c r="AO23" s="134" t="str">
        <f t="shared" si="55"/>
        <v/>
      </c>
      <c r="AP23" s="135">
        <f t="shared" si="56"/>
        <v>0</v>
      </c>
      <c r="AQ23" s="137" t="str">
        <f t="shared" si="57"/>
        <v/>
      </c>
      <c r="AR23" s="137"/>
      <c r="AV23" s="235" t="s">
        <v>59</v>
      </c>
      <c r="AW23" s="247">
        <v>1126</v>
      </c>
      <c r="AX23" s="248">
        <v>19.309999999999999</v>
      </c>
      <c r="AY23" s="249">
        <v>4.62</v>
      </c>
      <c r="AZ23" s="247">
        <v>1116</v>
      </c>
      <c r="BA23" s="248">
        <v>22.45</v>
      </c>
      <c r="BB23" s="249">
        <v>5.55</v>
      </c>
      <c r="BC23" s="247">
        <v>1096</v>
      </c>
      <c r="BD23" s="248">
        <v>36.479999999999997</v>
      </c>
      <c r="BE23" s="249">
        <v>8.66</v>
      </c>
      <c r="BF23" s="236">
        <v>1095</v>
      </c>
      <c r="BG23" s="237">
        <v>45.91</v>
      </c>
      <c r="BH23" s="238">
        <v>7.25</v>
      </c>
      <c r="BI23" s="239">
        <v>1124</v>
      </c>
      <c r="BJ23" s="237">
        <v>59.96</v>
      </c>
      <c r="BK23" s="238">
        <v>22.23</v>
      </c>
      <c r="BL23" s="236">
        <v>1120</v>
      </c>
      <c r="BM23" s="237">
        <v>8.9</v>
      </c>
      <c r="BN23" s="238">
        <v>0.85</v>
      </c>
      <c r="BO23" s="236">
        <v>1100</v>
      </c>
      <c r="BP23" s="237">
        <v>166.56</v>
      </c>
      <c r="BQ23" s="238">
        <v>22.59</v>
      </c>
      <c r="BR23" s="239">
        <v>1101</v>
      </c>
      <c r="BS23" s="237">
        <v>25.67</v>
      </c>
      <c r="BT23" s="238">
        <v>9.4700000000000006</v>
      </c>
    </row>
    <row r="24" spans="1:72" ht="21.75" thickBot="1">
      <c r="A24" s="38"/>
      <c r="B24" s="60" ph="1"/>
      <c r="C24" s="39"/>
      <c r="D24" s="4"/>
      <c r="E24" s="133" t="str">
        <f t="shared" si="29"/>
        <v/>
      </c>
      <c r="F24" s="4"/>
      <c r="G24" s="133" t="str">
        <f t="shared" si="30"/>
        <v/>
      </c>
      <c r="H24" s="4"/>
      <c r="I24" s="133" t="str">
        <f t="shared" si="31"/>
        <v/>
      </c>
      <c r="J24" s="4"/>
      <c r="K24" s="133" t="str">
        <f t="shared" si="32"/>
        <v/>
      </c>
      <c r="L24" s="134" t="str">
        <f t="shared" si="33"/>
        <v/>
      </c>
      <c r="M24" s="134" t="str">
        <f t="shared" si="34"/>
        <v/>
      </c>
      <c r="N24" s="62"/>
      <c r="O24" s="133" t="str">
        <f t="shared" si="35"/>
        <v/>
      </c>
      <c r="P24" s="134" t="str">
        <f t="shared" si="36"/>
        <v/>
      </c>
      <c r="Q24" s="134" t="str">
        <f t="shared" si="37"/>
        <v/>
      </c>
      <c r="R24" s="62"/>
      <c r="S24" s="133" t="str">
        <f t="shared" si="38"/>
        <v/>
      </c>
      <c r="T24" s="134" t="str">
        <f t="shared" si="39"/>
        <v/>
      </c>
      <c r="U24" s="134" t="str">
        <f t="shared" si="40"/>
        <v/>
      </c>
      <c r="V24" s="62"/>
      <c r="W24" s="133" t="str">
        <f t="shared" si="41"/>
        <v/>
      </c>
      <c r="X24" s="134" t="str">
        <f t="shared" si="42"/>
        <v/>
      </c>
      <c r="Y24" s="134" t="str">
        <f t="shared" si="43"/>
        <v/>
      </c>
      <c r="Z24" s="62"/>
      <c r="AA24" s="133" t="str">
        <f t="shared" si="44"/>
        <v/>
      </c>
      <c r="AB24" s="134" t="str">
        <f t="shared" si="45"/>
        <v/>
      </c>
      <c r="AC24" s="134" t="str">
        <f t="shared" si="46"/>
        <v/>
      </c>
      <c r="AD24" s="62"/>
      <c r="AE24" s="133" t="str">
        <f t="shared" si="47"/>
        <v/>
      </c>
      <c r="AF24" s="134" t="str">
        <f t="shared" si="48"/>
        <v/>
      </c>
      <c r="AG24" s="134" t="str">
        <f t="shared" si="49"/>
        <v/>
      </c>
      <c r="AH24" s="62"/>
      <c r="AI24" s="133" t="str">
        <f t="shared" si="50"/>
        <v/>
      </c>
      <c r="AJ24" s="134" t="str">
        <f t="shared" si="51"/>
        <v/>
      </c>
      <c r="AK24" s="134" t="str">
        <f t="shared" si="52"/>
        <v/>
      </c>
      <c r="AL24" s="62"/>
      <c r="AM24" s="133" t="str">
        <f t="shared" si="53"/>
        <v/>
      </c>
      <c r="AN24" s="134" t="str">
        <f t="shared" si="54"/>
        <v/>
      </c>
      <c r="AO24" s="134" t="str">
        <f t="shared" si="55"/>
        <v/>
      </c>
      <c r="AP24" s="135">
        <f t="shared" si="56"/>
        <v>0</v>
      </c>
      <c r="AQ24" s="137" t="str">
        <f t="shared" si="57"/>
        <v/>
      </c>
      <c r="AR24" s="137"/>
      <c r="AV24" s="246" t="s">
        <v>65</v>
      </c>
      <c r="AW24" s="250">
        <v>1127</v>
      </c>
      <c r="AX24" s="251">
        <v>19.36</v>
      </c>
      <c r="AY24" s="252">
        <v>4.3099999999999996</v>
      </c>
      <c r="AZ24" s="250">
        <v>1121</v>
      </c>
      <c r="BA24" s="251">
        <v>20.149999999999999</v>
      </c>
      <c r="BB24" s="252">
        <v>5.16</v>
      </c>
      <c r="BC24" s="250">
        <v>1096</v>
      </c>
      <c r="BD24" s="251">
        <v>41.21</v>
      </c>
      <c r="BE24" s="252">
        <v>9.0399999999999991</v>
      </c>
      <c r="BF24" s="241">
        <v>1102</v>
      </c>
      <c r="BG24" s="242">
        <v>42.95</v>
      </c>
      <c r="BH24" s="243">
        <v>6.49</v>
      </c>
      <c r="BI24" s="244">
        <v>1117</v>
      </c>
      <c r="BJ24" s="242">
        <v>45.55</v>
      </c>
      <c r="BK24" s="243">
        <v>17.899999999999999</v>
      </c>
      <c r="BL24" s="241">
        <v>1117</v>
      </c>
      <c r="BM24" s="242">
        <v>9.24</v>
      </c>
      <c r="BN24" s="243">
        <v>0.81</v>
      </c>
      <c r="BO24" s="241">
        <v>1099</v>
      </c>
      <c r="BP24" s="242">
        <v>155.61000000000001</v>
      </c>
      <c r="BQ24" s="243">
        <v>21.77</v>
      </c>
      <c r="BR24" s="244">
        <v>1081</v>
      </c>
      <c r="BS24" s="242">
        <v>15.68</v>
      </c>
      <c r="BT24" s="243">
        <v>5.39</v>
      </c>
    </row>
    <row r="25" spans="1:72" ht="21">
      <c r="A25" s="38"/>
      <c r="B25" s="58" ph="1"/>
      <c r="C25" s="39"/>
      <c r="D25" s="4"/>
      <c r="E25" s="133" t="str">
        <f t="shared" si="29"/>
        <v/>
      </c>
      <c r="F25" s="4"/>
      <c r="G25" s="133" t="str">
        <f t="shared" si="30"/>
        <v/>
      </c>
      <c r="H25" s="4"/>
      <c r="I25" s="133" t="str">
        <f t="shared" si="31"/>
        <v/>
      </c>
      <c r="J25" s="4"/>
      <c r="K25" s="133" t="str">
        <f t="shared" si="32"/>
        <v/>
      </c>
      <c r="L25" s="134" t="str">
        <f t="shared" si="33"/>
        <v/>
      </c>
      <c r="M25" s="134" t="str">
        <f t="shared" si="34"/>
        <v/>
      </c>
      <c r="N25" s="62"/>
      <c r="O25" s="133" t="str">
        <f t="shared" si="35"/>
        <v/>
      </c>
      <c r="P25" s="134" t="str">
        <f t="shared" si="36"/>
        <v/>
      </c>
      <c r="Q25" s="134" t="str">
        <f t="shared" si="37"/>
        <v/>
      </c>
      <c r="R25" s="62"/>
      <c r="S25" s="133" t="str">
        <f t="shared" si="38"/>
        <v/>
      </c>
      <c r="T25" s="134" t="str">
        <f t="shared" si="39"/>
        <v/>
      </c>
      <c r="U25" s="134" t="str">
        <f t="shared" si="40"/>
        <v/>
      </c>
      <c r="V25" s="62"/>
      <c r="W25" s="133" t="str">
        <f t="shared" si="41"/>
        <v/>
      </c>
      <c r="X25" s="134" t="str">
        <f t="shared" si="42"/>
        <v/>
      </c>
      <c r="Y25" s="134" t="str">
        <f t="shared" si="43"/>
        <v/>
      </c>
      <c r="Z25" s="62"/>
      <c r="AA25" s="133" t="str">
        <f t="shared" si="44"/>
        <v/>
      </c>
      <c r="AB25" s="134" t="str">
        <f t="shared" si="45"/>
        <v/>
      </c>
      <c r="AC25" s="134" t="str">
        <f t="shared" si="46"/>
        <v/>
      </c>
      <c r="AD25" s="62"/>
      <c r="AE25" s="133" t="str">
        <f t="shared" si="47"/>
        <v/>
      </c>
      <c r="AF25" s="134" t="str">
        <f t="shared" si="48"/>
        <v/>
      </c>
      <c r="AG25" s="134" t="str">
        <f t="shared" si="49"/>
        <v/>
      </c>
      <c r="AH25" s="62"/>
      <c r="AI25" s="133" t="str">
        <f t="shared" si="50"/>
        <v/>
      </c>
      <c r="AJ25" s="134" t="str">
        <f t="shared" si="51"/>
        <v/>
      </c>
      <c r="AK25" s="134" t="str">
        <f t="shared" si="52"/>
        <v/>
      </c>
      <c r="AL25" s="62"/>
      <c r="AM25" s="133" t="str">
        <f t="shared" si="53"/>
        <v/>
      </c>
      <c r="AN25" s="134" t="str">
        <f t="shared" si="54"/>
        <v/>
      </c>
      <c r="AO25" s="134" t="str">
        <f t="shared" si="55"/>
        <v/>
      </c>
      <c r="AP25" s="135">
        <f t="shared" si="56"/>
        <v>0</v>
      </c>
      <c r="AQ25" s="137" t="str">
        <f t="shared" si="57"/>
        <v/>
      </c>
      <c r="AR25" s="137"/>
      <c r="AV25" s="16"/>
      <c r="AW25" s="16"/>
      <c r="AX25" s="16"/>
      <c r="AY25" s="16"/>
      <c r="AZ25" s="43"/>
      <c r="BA25" s="44"/>
      <c r="BB25" s="44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</row>
    <row r="26" spans="1:72" ht="21">
      <c r="A26" s="38"/>
      <c r="B26" s="61" ph="1"/>
      <c r="C26" s="39"/>
      <c r="D26" s="4"/>
      <c r="E26" s="133" t="str">
        <f t="shared" si="29"/>
        <v/>
      </c>
      <c r="F26" s="4"/>
      <c r="G26" s="133" t="str">
        <f t="shared" si="30"/>
        <v/>
      </c>
      <c r="H26" s="4"/>
      <c r="I26" s="133" t="str">
        <f t="shared" si="31"/>
        <v/>
      </c>
      <c r="J26" s="4"/>
      <c r="K26" s="133" t="str">
        <f t="shared" si="32"/>
        <v/>
      </c>
      <c r="L26" s="134" t="str">
        <f t="shared" si="33"/>
        <v/>
      </c>
      <c r="M26" s="134" t="str">
        <f t="shared" si="34"/>
        <v/>
      </c>
      <c r="N26" s="62"/>
      <c r="O26" s="133" t="str">
        <f t="shared" si="35"/>
        <v/>
      </c>
      <c r="P26" s="134" t="str">
        <f t="shared" si="36"/>
        <v/>
      </c>
      <c r="Q26" s="134" t="str">
        <f t="shared" si="37"/>
        <v/>
      </c>
      <c r="R26" s="62"/>
      <c r="S26" s="133" t="str">
        <f t="shared" si="38"/>
        <v/>
      </c>
      <c r="T26" s="134" t="str">
        <f t="shared" si="39"/>
        <v/>
      </c>
      <c r="U26" s="134" t="str">
        <f t="shared" si="40"/>
        <v/>
      </c>
      <c r="V26" s="62"/>
      <c r="W26" s="133" t="str">
        <f t="shared" si="41"/>
        <v/>
      </c>
      <c r="X26" s="134" t="str">
        <f t="shared" si="42"/>
        <v/>
      </c>
      <c r="Y26" s="134" t="str">
        <f t="shared" si="43"/>
        <v/>
      </c>
      <c r="Z26" s="62"/>
      <c r="AA26" s="133" t="str">
        <f t="shared" si="44"/>
        <v/>
      </c>
      <c r="AB26" s="134" t="str">
        <f t="shared" si="45"/>
        <v/>
      </c>
      <c r="AC26" s="134" t="str">
        <f t="shared" si="46"/>
        <v/>
      </c>
      <c r="AD26" s="62"/>
      <c r="AE26" s="133" t="str">
        <f t="shared" si="47"/>
        <v/>
      </c>
      <c r="AF26" s="134" t="str">
        <f t="shared" si="48"/>
        <v/>
      </c>
      <c r="AG26" s="134" t="str">
        <f t="shared" si="49"/>
        <v/>
      </c>
      <c r="AH26" s="62"/>
      <c r="AI26" s="133" t="str">
        <f t="shared" si="50"/>
        <v/>
      </c>
      <c r="AJ26" s="134" t="str">
        <f t="shared" si="51"/>
        <v/>
      </c>
      <c r="AK26" s="134" t="str">
        <f t="shared" si="52"/>
        <v/>
      </c>
      <c r="AL26" s="62"/>
      <c r="AM26" s="133" t="str">
        <f t="shared" si="53"/>
        <v/>
      </c>
      <c r="AN26" s="134" t="str">
        <f t="shared" si="54"/>
        <v/>
      </c>
      <c r="AO26" s="134" t="str">
        <f t="shared" si="55"/>
        <v/>
      </c>
      <c r="AP26" s="135">
        <f t="shared" si="56"/>
        <v>0</v>
      </c>
      <c r="AQ26" s="137" t="str">
        <f t="shared" si="57"/>
        <v/>
      </c>
      <c r="AR26" s="137"/>
      <c r="AV26" s="50"/>
      <c r="AW26" s="51"/>
      <c r="AX26" s="52"/>
      <c r="AY26" s="52"/>
      <c r="AZ26" s="51"/>
      <c r="BA26" s="52"/>
      <c r="BB26" s="52"/>
      <c r="BC26" s="51"/>
      <c r="BD26" s="52"/>
      <c r="BE26" s="52"/>
      <c r="BF26" s="51"/>
      <c r="BG26" s="52"/>
      <c r="BH26" s="52"/>
      <c r="BI26" s="51"/>
      <c r="BJ26" s="52"/>
      <c r="BK26" s="52"/>
      <c r="BL26" s="51"/>
      <c r="BM26" s="52"/>
      <c r="BN26" s="52"/>
      <c r="BO26" s="51"/>
      <c r="BP26" s="52"/>
      <c r="BQ26" s="52"/>
      <c r="BR26" s="51"/>
      <c r="BS26" s="52"/>
      <c r="BT26" s="52"/>
    </row>
    <row r="27" spans="1:72" ht="21">
      <c r="A27" s="38"/>
      <c r="B27" s="58" ph="1"/>
      <c r="C27" s="39"/>
      <c r="D27" s="4"/>
      <c r="E27" s="133" t="str">
        <f t="shared" si="29"/>
        <v/>
      </c>
      <c r="F27" s="4"/>
      <c r="G27" s="133" t="str">
        <f t="shared" si="30"/>
        <v/>
      </c>
      <c r="H27" s="4"/>
      <c r="I27" s="133" t="str">
        <f t="shared" si="31"/>
        <v/>
      </c>
      <c r="J27" s="4"/>
      <c r="K27" s="133" t="str">
        <f t="shared" si="32"/>
        <v/>
      </c>
      <c r="L27" s="134" t="str">
        <f t="shared" si="33"/>
        <v/>
      </c>
      <c r="M27" s="134" t="str">
        <f t="shared" si="34"/>
        <v/>
      </c>
      <c r="N27" s="62"/>
      <c r="O27" s="133" t="str">
        <f t="shared" si="35"/>
        <v/>
      </c>
      <c r="P27" s="134" t="str">
        <f t="shared" si="36"/>
        <v/>
      </c>
      <c r="Q27" s="134" t="str">
        <f t="shared" si="37"/>
        <v/>
      </c>
      <c r="R27" s="62"/>
      <c r="S27" s="133" t="str">
        <f t="shared" si="38"/>
        <v/>
      </c>
      <c r="T27" s="134" t="str">
        <f t="shared" si="39"/>
        <v/>
      </c>
      <c r="U27" s="134" t="str">
        <f t="shared" si="40"/>
        <v/>
      </c>
      <c r="V27" s="62"/>
      <c r="W27" s="133" t="str">
        <f t="shared" si="41"/>
        <v/>
      </c>
      <c r="X27" s="134" t="str">
        <f t="shared" si="42"/>
        <v/>
      </c>
      <c r="Y27" s="134" t="str">
        <f t="shared" si="43"/>
        <v/>
      </c>
      <c r="Z27" s="62"/>
      <c r="AA27" s="133" t="str">
        <f t="shared" si="44"/>
        <v/>
      </c>
      <c r="AB27" s="134" t="str">
        <f t="shared" si="45"/>
        <v/>
      </c>
      <c r="AC27" s="134" t="str">
        <f t="shared" si="46"/>
        <v/>
      </c>
      <c r="AD27" s="62"/>
      <c r="AE27" s="133" t="str">
        <f t="shared" si="47"/>
        <v/>
      </c>
      <c r="AF27" s="134" t="str">
        <f t="shared" si="48"/>
        <v/>
      </c>
      <c r="AG27" s="134" t="str">
        <f t="shared" si="49"/>
        <v/>
      </c>
      <c r="AH27" s="62"/>
      <c r="AI27" s="133" t="str">
        <f t="shared" si="50"/>
        <v/>
      </c>
      <c r="AJ27" s="134" t="str">
        <f t="shared" si="51"/>
        <v/>
      </c>
      <c r="AK27" s="134" t="str">
        <f t="shared" si="52"/>
        <v/>
      </c>
      <c r="AL27" s="62"/>
      <c r="AM27" s="133" t="str">
        <f t="shared" si="53"/>
        <v/>
      </c>
      <c r="AN27" s="134" t="str">
        <f t="shared" si="54"/>
        <v/>
      </c>
      <c r="AO27" s="134" t="str">
        <f t="shared" si="55"/>
        <v/>
      </c>
      <c r="AP27" s="135">
        <f t="shared" si="56"/>
        <v>0</v>
      </c>
      <c r="AQ27" s="137" t="str">
        <f t="shared" si="57"/>
        <v/>
      </c>
      <c r="AR27" s="137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</row>
    <row r="28" spans="1:72" ht="21">
      <c r="A28" s="38"/>
      <c r="B28" s="59" ph="1"/>
      <c r="C28" s="39"/>
      <c r="D28" s="4"/>
      <c r="E28" s="133" t="str">
        <f t="shared" si="29"/>
        <v/>
      </c>
      <c r="F28" s="4"/>
      <c r="G28" s="133" t="str">
        <f t="shared" si="30"/>
        <v/>
      </c>
      <c r="H28" s="4"/>
      <c r="I28" s="133" t="str">
        <f t="shared" si="31"/>
        <v/>
      </c>
      <c r="J28" s="4"/>
      <c r="K28" s="133" t="str">
        <f t="shared" si="32"/>
        <v/>
      </c>
      <c r="L28" s="134" t="str">
        <f t="shared" si="33"/>
        <v/>
      </c>
      <c r="M28" s="134" t="str">
        <f t="shared" si="34"/>
        <v/>
      </c>
      <c r="N28" s="62"/>
      <c r="O28" s="133" t="str">
        <f t="shared" si="35"/>
        <v/>
      </c>
      <c r="P28" s="134" t="str">
        <f t="shared" si="36"/>
        <v/>
      </c>
      <c r="Q28" s="134" t="str">
        <f t="shared" si="37"/>
        <v/>
      </c>
      <c r="R28" s="62"/>
      <c r="S28" s="133" t="str">
        <f t="shared" si="38"/>
        <v/>
      </c>
      <c r="T28" s="134" t="str">
        <f t="shared" si="39"/>
        <v/>
      </c>
      <c r="U28" s="134" t="str">
        <f t="shared" si="40"/>
        <v/>
      </c>
      <c r="V28" s="62"/>
      <c r="W28" s="133" t="str">
        <f t="shared" si="41"/>
        <v/>
      </c>
      <c r="X28" s="134" t="str">
        <f t="shared" si="42"/>
        <v/>
      </c>
      <c r="Y28" s="134" t="str">
        <f t="shared" si="43"/>
        <v/>
      </c>
      <c r="Z28" s="62"/>
      <c r="AA28" s="133" t="str">
        <f t="shared" si="44"/>
        <v/>
      </c>
      <c r="AB28" s="134" t="str">
        <f t="shared" si="45"/>
        <v/>
      </c>
      <c r="AC28" s="134" t="str">
        <f t="shared" si="46"/>
        <v/>
      </c>
      <c r="AD28" s="62"/>
      <c r="AE28" s="133" t="str">
        <f t="shared" si="47"/>
        <v/>
      </c>
      <c r="AF28" s="134" t="str">
        <f t="shared" si="48"/>
        <v/>
      </c>
      <c r="AG28" s="134" t="str">
        <f t="shared" si="49"/>
        <v/>
      </c>
      <c r="AH28" s="62"/>
      <c r="AI28" s="133" t="str">
        <f t="shared" si="50"/>
        <v/>
      </c>
      <c r="AJ28" s="134" t="str">
        <f t="shared" si="51"/>
        <v/>
      </c>
      <c r="AK28" s="134" t="str">
        <f t="shared" si="52"/>
        <v/>
      </c>
      <c r="AL28" s="62"/>
      <c r="AM28" s="133" t="str">
        <f t="shared" si="53"/>
        <v/>
      </c>
      <c r="AN28" s="134" t="str">
        <f t="shared" si="54"/>
        <v/>
      </c>
      <c r="AO28" s="134" t="str">
        <f t="shared" si="55"/>
        <v/>
      </c>
      <c r="AP28" s="135">
        <f t="shared" si="56"/>
        <v>0</v>
      </c>
      <c r="AQ28" s="137" t="str">
        <f t="shared" si="57"/>
        <v/>
      </c>
      <c r="AR28" s="137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</row>
    <row r="29" spans="1:72" ht="21">
      <c r="A29" s="38"/>
      <c r="B29" s="60" ph="1"/>
      <c r="C29" s="39"/>
      <c r="D29" s="4"/>
      <c r="E29" s="133" t="str">
        <f t="shared" si="29"/>
        <v/>
      </c>
      <c r="F29" s="4"/>
      <c r="G29" s="133" t="str">
        <f t="shared" si="30"/>
        <v/>
      </c>
      <c r="H29" s="4"/>
      <c r="I29" s="133" t="str">
        <f t="shared" si="31"/>
        <v/>
      </c>
      <c r="J29" s="4"/>
      <c r="K29" s="133" t="str">
        <f t="shared" si="32"/>
        <v/>
      </c>
      <c r="L29" s="134" t="str">
        <f t="shared" si="33"/>
        <v/>
      </c>
      <c r="M29" s="134" t="str">
        <f t="shared" si="34"/>
        <v/>
      </c>
      <c r="N29" s="62"/>
      <c r="O29" s="133" t="str">
        <f t="shared" si="35"/>
        <v/>
      </c>
      <c r="P29" s="134" t="str">
        <f t="shared" si="36"/>
        <v/>
      </c>
      <c r="Q29" s="134" t="str">
        <f t="shared" si="37"/>
        <v/>
      </c>
      <c r="R29" s="62"/>
      <c r="S29" s="133" t="str">
        <f t="shared" si="38"/>
        <v/>
      </c>
      <c r="T29" s="134" t="str">
        <f t="shared" si="39"/>
        <v/>
      </c>
      <c r="U29" s="134" t="str">
        <f t="shared" si="40"/>
        <v/>
      </c>
      <c r="V29" s="62"/>
      <c r="W29" s="133" t="str">
        <f t="shared" si="41"/>
        <v/>
      </c>
      <c r="X29" s="134" t="str">
        <f t="shared" si="42"/>
        <v/>
      </c>
      <c r="Y29" s="134" t="str">
        <f t="shared" si="43"/>
        <v/>
      </c>
      <c r="Z29" s="62"/>
      <c r="AA29" s="133" t="str">
        <f t="shared" si="44"/>
        <v/>
      </c>
      <c r="AB29" s="134" t="str">
        <f t="shared" si="45"/>
        <v/>
      </c>
      <c r="AC29" s="134" t="str">
        <f t="shared" si="46"/>
        <v/>
      </c>
      <c r="AD29" s="62"/>
      <c r="AE29" s="133" t="str">
        <f t="shared" si="47"/>
        <v/>
      </c>
      <c r="AF29" s="134" t="str">
        <f t="shared" si="48"/>
        <v/>
      </c>
      <c r="AG29" s="134" t="str">
        <f t="shared" si="49"/>
        <v/>
      </c>
      <c r="AH29" s="62"/>
      <c r="AI29" s="133" t="str">
        <f t="shared" si="50"/>
        <v/>
      </c>
      <c r="AJ29" s="134" t="str">
        <f t="shared" si="51"/>
        <v/>
      </c>
      <c r="AK29" s="134" t="str">
        <f t="shared" si="52"/>
        <v/>
      </c>
      <c r="AL29" s="62"/>
      <c r="AM29" s="133" t="str">
        <f t="shared" si="53"/>
        <v/>
      </c>
      <c r="AN29" s="134" t="str">
        <f t="shared" si="54"/>
        <v/>
      </c>
      <c r="AO29" s="134" t="str">
        <f t="shared" si="55"/>
        <v/>
      </c>
      <c r="AP29" s="135">
        <f t="shared" si="56"/>
        <v>0</v>
      </c>
      <c r="AQ29" s="137" t="str">
        <f t="shared" si="57"/>
        <v/>
      </c>
      <c r="AR29" s="137"/>
      <c r="AV29" s="40" t="s">
        <v>151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</row>
    <row r="30" spans="1:72" ht="21.75" thickBot="1">
      <c r="A30" s="38"/>
      <c r="B30" s="59" ph="1"/>
      <c r="C30" s="39"/>
      <c r="D30" s="4"/>
      <c r="E30" s="133" t="str">
        <f t="shared" si="29"/>
        <v/>
      </c>
      <c r="F30" s="4"/>
      <c r="G30" s="133" t="str">
        <f t="shared" si="30"/>
        <v/>
      </c>
      <c r="H30" s="4"/>
      <c r="I30" s="133" t="str">
        <f t="shared" si="31"/>
        <v/>
      </c>
      <c r="J30" s="4"/>
      <c r="K30" s="133" t="str">
        <f t="shared" si="32"/>
        <v/>
      </c>
      <c r="L30" s="134" t="str">
        <f t="shared" si="33"/>
        <v/>
      </c>
      <c r="M30" s="134" t="str">
        <f t="shared" si="34"/>
        <v/>
      </c>
      <c r="N30" s="62"/>
      <c r="O30" s="133" t="str">
        <f t="shared" si="35"/>
        <v/>
      </c>
      <c r="P30" s="134" t="str">
        <f t="shared" si="36"/>
        <v/>
      </c>
      <c r="Q30" s="134" t="str">
        <f t="shared" si="37"/>
        <v/>
      </c>
      <c r="R30" s="62"/>
      <c r="S30" s="133" t="str">
        <f t="shared" si="38"/>
        <v/>
      </c>
      <c r="T30" s="134" t="str">
        <f t="shared" si="39"/>
        <v/>
      </c>
      <c r="U30" s="134" t="str">
        <f t="shared" si="40"/>
        <v/>
      </c>
      <c r="V30" s="62"/>
      <c r="W30" s="133" t="str">
        <f t="shared" si="41"/>
        <v/>
      </c>
      <c r="X30" s="134" t="str">
        <f t="shared" si="42"/>
        <v/>
      </c>
      <c r="Y30" s="134" t="str">
        <f t="shared" si="43"/>
        <v/>
      </c>
      <c r="Z30" s="62"/>
      <c r="AA30" s="133" t="str">
        <f t="shared" si="44"/>
        <v/>
      </c>
      <c r="AB30" s="134" t="str">
        <f t="shared" si="45"/>
        <v/>
      </c>
      <c r="AC30" s="134" t="str">
        <f t="shared" si="46"/>
        <v/>
      </c>
      <c r="AD30" s="62"/>
      <c r="AE30" s="133" t="str">
        <f t="shared" si="47"/>
        <v/>
      </c>
      <c r="AF30" s="134" t="str">
        <f t="shared" si="48"/>
        <v/>
      </c>
      <c r="AG30" s="134" t="str">
        <f t="shared" si="49"/>
        <v/>
      </c>
      <c r="AH30" s="62"/>
      <c r="AI30" s="133" t="str">
        <f t="shared" si="50"/>
        <v/>
      </c>
      <c r="AJ30" s="134" t="str">
        <f t="shared" si="51"/>
        <v/>
      </c>
      <c r="AK30" s="134" t="str">
        <f t="shared" si="52"/>
        <v/>
      </c>
      <c r="AL30" s="62"/>
      <c r="AM30" s="133" t="str">
        <f t="shared" si="53"/>
        <v/>
      </c>
      <c r="AN30" s="134" t="str">
        <f t="shared" si="54"/>
        <v/>
      </c>
      <c r="AO30" s="134" t="str">
        <f t="shared" si="55"/>
        <v/>
      </c>
      <c r="AP30" s="135">
        <f t="shared" si="56"/>
        <v>0</v>
      </c>
      <c r="AQ30" s="137" t="str">
        <f t="shared" si="57"/>
        <v/>
      </c>
      <c r="AR30" s="137"/>
      <c r="AV30" s="16" t="s">
        <v>152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72" ht="21">
      <c r="A31" s="38"/>
      <c r="B31" s="58" ph="1"/>
      <c r="C31" s="39"/>
      <c r="D31" s="4"/>
      <c r="E31" s="133" t="str">
        <f t="shared" si="29"/>
        <v/>
      </c>
      <c r="F31" s="4"/>
      <c r="G31" s="133" t="str">
        <f t="shared" si="30"/>
        <v/>
      </c>
      <c r="H31" s="4"/>
      <c r="I31" s="133" t="str">
        <f t="shared" si="31"/>
        <v/>
      </c>
      <c r="J31" s="4"/>
      <c r="K31" s="133" t="str">
        <f t="shared" si="32"/>
        <v/>
      </c>
      <c r="L31" s="134" t="str">
        <f t="shared" si="33"/>
        <v/>
      </c>
      <c r="M31" s="134" t="str">
        <f t="shared" si="34"/>
        <v/>
      </c>
      <c r="N31" s="62"/>
      <c r="O31" s="133" t="str">
        <f t="shared" si="35"/>
        <v/>
      </c>
      <c r="P31" s="134" t="str">
        <f t="shared" si="36"/>
        <v/>
      </c>
      <c r="Q31" s="134" t="str">
        <f t="shared" si="37"/>
        <v/>
      </c>
      <c r="R31" s="62"/>
      <c r="S31" s="133" t="str">
        <f t="shared" si="38"/>
        <v/>
      </c>
      <c r="T31" s="134" t="str">
        <f t="shared" si="39"/>
        <v/>
      </c>
      <c r="U31" s="134" t="str">
        <f t="shared" si="40"/>
        <v/>
      </c>
      <c r="V31" s="62"/>
      <c r="W31" s="133" t="str">
        <f t="shared" si="41"/>
        <v/>
      </c>
      <c r="X31" s="134" t="str">
        <f t="shared" si="42"/>
        <v/>
      </c>
      <c r="Y31" s="134" t="str">
        <f t="shared" si="43"/>
        <v/>
      </c>
      <c r="Z31" s="62"/>
      <c r="AA31" s="133" t="str">
        <f t="shared" si="44"/>
        <v/>
      </c>
      <c r="AB31" s="134" t="str">
        <f t="shared" si="45"/>
        <v/>
      </c>
      <c r="AC31" s="134" t="str">
        <f t="shared" si="46"/>
        <v/>
      </c>
      <c r="AD31" s="62"/>
      <c r="AE31" s="133" t="str">
        <f t="shared" si="47"/>
        <v/>
      </c>
      <c r="AF31" s="134" t="str">
        <f t="shared" si="48"/>
        <v/>
      </c>
      <c r="AG31" s="134" t="str">
        <f t="shared" si="49"/>
        <v/>
      </c>
      <c r="AH31" s="62"/>
      <c r="AI31" s="133" t="str">
        <f t="shared" si="50"/>
        <v/>
      </c>
      <c r="AJ31" s="134" t="str">
        <f t="shared" si="51"/>
        <v/>
      </c>
      <c r="AK31" s="134" t="str">
        <f t="shared" si="52"/>
        <v/>
      </c>
      <c r="AL31" s="62"/>
      <c r="AM31" s="133" t="str">
        <f t="shared" si="53"/>
        <v/>
      </c>
      <c r="AN31" s="134" t="str">
        <f t="shared" si="54"/>
        <v/>
      </c>
      <c r="AO31" s="134" t="str">
        <f t="shared" si="55"/>
        <v/>
      </c>
      <c r="AP31" s="135">
        <f t="shared" si="56"/>
        <v>0</v>
      </c>
      <c r="AQ31" s="137" t="str">
        <f t="shared" si="57"/>
        <v/>
      </c>
      <c r="AR31" s="137"/>
      <c r="AV31" s="263" t="s">
        <v>34</v>
      </c>
      <c r="AW31" s="265" t="s">
        <v>46</v>
      </c>
      <c r="AX31" s="260"/>
      <c r="AY31" s="262"/>
      <c r="AZ31" s="259" t="s">
        <v>47</v>
      </c>
      <c r="BA31" s="260"/>
      <c r="BB31" s="261"/>
      <c r="BC31" s="259" t="s">
        <v>48</v>
      </c>
      <c r="BD31" s="260"/>
      <c r="BE31" s="262"/>
      <c r="BF31" s="259" t="s">
        <v>49</v>
      </c>
      <c r="BG31" s="260"/>
      <c r="BH31" s="261"/>
      <c r="BI31" s="256" t="s">
        <v>50</v>
      </c>
      <c r="BJ31" s="257"/>
      <c r="BK31" s="258"/>
      <c r="BL31" s="259" t="s">
        <v>51</v>
      </c>
      <c r="BM31" s="260"/>
      <c r="BN31" s="261"/>
      <c r="BO31" s="259" t="s">
        <v>52</v>
      </c>
      <c r="BP31" s="260"/>
      <c r="BQ31" s="262"/>
      <c r="BR31" s="259" t="s">
        <v>53</v>
      </c>
      <c r="BS31" s="260"/>
      <c r="BT31" s="261"/>
    </row>
    <row r="32" spans="1:72" ht="21.75" thickBot="1">
      <c r="A32" s="38"/>
      <c r="B32" s="60" ph="1"/>
      <c r="C32" s="39"/>
      <c r="D32" s="4"/>
      <c r="E32" s="133" t="str">
        <f t="shared" si="29"/>
        <v/>
      </c>
      <c r="F32" s="4"/>
      <c r="G32" s="133" t="str">
        <f t="shared" si="30"/>
        <v/>
      </c>
      <c r="H32" s="4"/>
      <c r="I32" s="133" t="str">
        <f t="shared" si="31"/>
        <v/>
      </c>
      <c r="J32" s="4"/>
      <c r="K32" s="133" t="str">
        <f t="shared" si="32"/>
        <v/>
      </c>
      <c r="L32" s="134" t="str">
        <f t="shared" si="33"/>
        <v/>
      </c>
      <c r="M32" s="134" t="str">
        <f t="shared" si="34"/>
        <v/>
      </c>
      <c r="N32" s="62"/>
      <c r="O32" s="133" t="str">
        <f t="shared" si="35"/>
        <v/>
      </c>
      <c r="P32" s="134" t="str">
        <f t="shared" si="36"/>
        <v/>
      </c>
      <c r="Q32" s="134" t="str">
        <f t="shared" si="37"/>
        <v/>
      </c>
      <c r="R32" s="62"/>
      <c r="S32" s="133" t="str">
        <f t="shared" si="38"/>
        <v/>
      </c>
      <c r="T32" s="134" t="str">
        <f t="shared" si="39"/>
        <v/>
      </c>
      <c r="U32" s="134" t="str">
        <f t="shared" si="40"/>
        <v/>
      </c>
      <c r="V32" s="62"/>
      <c r="W32" s="133" t="str">
        <f t="shared" si="41"/>
        <v/>
      </c>
      <c r="X32" s="134" t="str">
        <f t="shared" si="42"/>
        <v/>
      </c>
      <c r="Y32" s="134" t="str">
        <f t="shared" si="43"/>
        <v/>
      </c>
      <c r="Z32" s="62"/>
      <c r="AA32" s="133" t="str">
        <f t="shared" si="44"/>
        <v/>
      </c>
      <c r="AB32" s="134" t="str">
        <f t="shared" si="45"/>
        <v/>
      </c>
      <c r="AC32" s="134" t="str">
        <f t="shared" si="46"/>
        <v/>
      </c>
      <c r="AD32" s="62"/>
      <c r="AE32" s="133" t="str">
        <f t="shared" si="47"/>
        <v/>
      </c>
      <c r="AF32" s="134" t="str">
        <f t="shared" si="48"/>
        <v/>
      </c>
      <c r="AG32" s="134" t="str">
        <f t="shared" si="49"/>
        <v/>
      </c>
      <c r="AH32" s="62"/>
      <c r="AI32" s="133" t="str">
        <f t="shared" si="50"/>
        <v/>
      </c>
      <c r="AJ32" s="134" t="str">
        <f t="shared" si="51"/>
        <v/>
      </c>
      <c r="AK32" s="134" t="str">
        <f t="shared" si="52"/>
        <v/>
      </c>
      <c r="AL32" s="62"/>
      <c r="AM32" s="133" t="str">
        <f t="shared" si="53"/>
        <v/>
      </c>
      <c r="AN32" s="134" t="str">
        <f t="shared" si="54"/>
        <v/>
      </c>
      <c r="AO32" s="134" t="str">
        <f t="shared" si="55"/>
        <v/>
      </c>
      <c r="AP32" s="135">
        <f t="shared" si="56"/>
        <v>0</v>
      </c>
      <c r="AQ32" s="137" t="str">
        <f t="shared" si="57"/>
        <v/>
      </c>
      <c r="AR32" s="137"/>
      <c r="AV32" s="264"/>
      <c r="AW32" s="119" t="s">
        <v>10</v>
      </c>
      <c r="AX32" s="120" t="s">
        <v>54</v>
      </c>
      <c r="AY32" s="121" t="s">
        <v>20</v>
      </c>
      <c r="AZ32" s="122" t="s">
        <v>10</v>
      </c>
      <c r="BA32" s="120" t="s">
        <v>54</v>
      </c>
      <c r="BB32" s="123" t="s">
        <v>20</v>
      </c>
      <c r="BC32" s="122" t="s">
        <v>10</v>
      </c>
      <c r="BD32" s="120" t="s">
        <v>54</v>
      </c>
      <c r="BE32" s="121" t="s">
        <v>20</v>
      </c>
      <c r="BF32" s="122" t="s">
        <v>10</v>
      </c>
      <c r="BG32" s="120" t="s">
        <v>54</v>
      </c>
      <c r="BH32" s="123" t="s">
        <v>20</v>
      </c>
      <c r="BI32" s="122" t="s">
        <v>10</v>
      </c>
      <c r="BJ32" s="120" t="s">
        <v>54</v>
      </c>
      <c r="BK32" s="121" t="s">
        <v>20</v>
      </c>
      <c r="BL32" s="122" t="s">
        <v>10</v>
      </c>
      <c r="BM32" s="120" t="s">
        <v>54</v>
      </c>
      <c r="BN32" s="123" t="s">
        <v>20</v>
      </c>
      <c r="BO32" s="122" t="s">
        <v>10</v>
      </c>
      <c r="BP32" s="120" t="s">
        <v>54</v>
      </c>
      <c r="BQ32" s="121" t="s">
        <v>20</v>
      </c>
      <c r="BR32" s="122" t="s">
        <v>10</v>
      </c>
      <c r="BS32" s="120" t="s">
        <v>54</v>
      </c>
      <c r="BT32" s="123" t="s">
        <v>20</v>
      </c>
    </row>
    <row r="33" spans="1:72" ht="21">
      <c r="A33" s="38"/>
      <c r="B33" s="60" ph="1"/>
      <c r="C33" s="39"/>
      <c r="D33" s="4"/>
      <c r="E33" s="133" t="str">
        <f t="shared" si="29"/>
        <v/>
      </c>
      <c r="F33" s="4"/>
      <c r="G33" s="133" t="str">
        <f t="shared" si="30"/>
        <v/>
      </c>
      <c r="H33" s="4"/>
      <c r="I33" s="133" t="str">
        <f t="shared" si="31"/>
        <v/>
      </c>
      <c r="J33" s="4"/>
      <c r="K33" s="133" t="str">
        <f t="shared" si="32"/>
        <v/>
      </c>
      <c r="L33" s="134" t="str">
        <f t="shared" si="33"/>
        <v/>
      </c>
      <c r="M33" s="134" t="str">
        <f t="shared" si="34"/>
        <v/>
      </c>
      <c r="N33" s="62"/>
      <c r="O33" s="133" t="str">
        <f t="shared" si="35"/>
        <v/>
      </c>
      <c r="P33" s="134" t="str">
        <f t="shared" si="36"/>
        <v/>
      </c>
      <c r="Q33" s="134" t="str">
        <f t="shared" si="37"/>
        <v/>
      </c>
      <c r="R33" s="62"/>
      <c r="S33" s="133" t="str">
        <f t="shared" si="38"/>
        <v/>
      </c>
      <c r="T33" s="134" t="str">
        <f t="shared" si="39"/>
        <v/>
      </c>
      <c r="U33" s="134" t="str">
        <f t="shared" si="40"/>
        <v/>
      </c>
      <c r="V33" s="62"/>
      <c r="W33" s="133" t="str">
        <f t="shared" si="41"/>
        <v/>
      </c>
      <c r="X33" s="134" t="str">
        <f t="shared" si="42"/>
        <v/>
      </c>
      <c r="Y33" s="134" t="str">
        <f t="shared" si="43"/>
        <v/>
      </c>
      <c r="Z33" s="62"/>
      <c r="AA33" s="133" t="str">
        <f t="shared" si="44"/>
        <v/>
      </c>
      <c r="AB33" s="134" t="str">
        <f t="shared" si="45"/>
        <v/>
      </c>
      <c r="AC33" s="134" t="str">
        <f t="shared" si="46"/>
        <v/>
      </c>
      <c r="AD33" s="62"/>
      <c r="AE33" s="133" t="str">
        <f t="shared" si="47"/>
        <v/>
      </c>
      <c r="AF33" s="134" t="str">
        <f t="shared" si="48"/>
        <v/>
      </c>
      <c r="AG33" s="134" t="str">
        <f t="shared" si="49"/>
        <v/>
      </c>
      <c r="AH33" s="62"/>
      <c r="AI33" s="133" t="str">
        <f t="shared" si="50"/>
        <v/>
      </c>
      <c r="AJ33" s="134" t="str">
        <f t="shared" si="51"/>
        <v/>
      </c>
      <c r="AK33" s="134" t="str">
        <f t="shared" si="52"/>
        <v/>
      </c>
      <c r="AL33" s="62"/>
      <c r="AM33" s="133" t="str">
        <f t="shared" si="53"/>
        <v/>
      </c>
      <c r="AN33" s="134" t="str">
        <f t="shared" si="54"/>
        <v/>
      </c>
      <c r="AO33" s="134" t="str">
        <f t="shared" si="55"/>
        <v/>
      </c>
      <c r="AP33" s="135">
        <f t="shared" si="56"/>
        <v>0</v>
      </c>
      <c r="AQ33" s="137" t="str">
        <f t="shared" si="57"/>
        <v/>
      </c>
      <c r="AR33" s="137"/>
      <c r="AV33" s="45" t="s">
        <v>97</v>
      </c>
      <c r="AW33" s="175">
        <v>7711</v>
      </c>
      <c r="AX33" s="176">
        <v>9.0142653352354003</v>
      </c>
      <c r="AY33" s="177">
        <v>2.2481129372466002</v>
      </c>
      <c r="AZ33" s="178">
        <v>7579</v>
      </c>
      <c r="BA33" s="176">
        <v>11.724106082597</v>
      </c>
      <c r="BB33" s="177">
        <v>5.1983373539565996</v>
      </c>
      <c r="BC33" s="179">
        <v>7725</v>
      </c>
      <c r="BD33" s="176">
        <v>26.852815533981001</v>
      </c>
      <c r="BE33" s="177">
        <v>7.3092137258587</v>
      </c>
      <c r="BF33" s="180">
        <v>7702</v>
      </c>
      <c r="BG33" s="181">
        <v>26.431706050376999</v>
      </c>
      <c r="BH33" s="182">
        <v>5.3172019878821004</v>
      </c>
      <c r="BI33" s="183">
        <v>7629</v>
      </c>
      <c r="BJ33" s="181">
        <v>17.475160571503</v>
      </c>
      <c r="BK33" s="182">
        <v>9.6786363686751002</v>
      </c>
      <c r="BL33" s="180">
        <v>7552</v>
      </c>
      <c r="BM33" s="181">
        <v>11.891488347457701</v>
      </c>
      <c r="BN33" s="182">
        <v>1.6519526925572501</v>
      </c>
      <c r="BO33" s="180">
        <v>7711</v>
      </c>
      <c r="BP33" s="181">
        <v>110.39968875632</v>
      </c>
      <c r="BQ33" s="182">
        <v>19.349781095337999</v>
      </c>
      <c r="BR33" s="183">
        <v>7712</v>
      </c>
      <c r="BS33" s="181">
        <v>8.2357365145228005</v>
      </c>
      <c r="BT33" s="182">
        <v>3.5761612009033001</v>
      </c>
    </row>
    <row r="34" spans="1:72" ht="21.75" thickBot="1">
      <c r="A34" s="38"/>
      <c r="B34" s="58" ph="1"/>
      <c r="C34" s="39"/>
      <c r="D34" s="4"/>
      <c r="E34" s="133" t="str">
        <f t="shared" si="29"/>
        <v/>
      </c>
      <c r="F34" s="4"/>
      <c r="G34" s="133" t="str">
        <f t="shared" si="30"/>
        <v/>
      </c>
      <c r="H34" s="4"/>
      <c r="I34" s="133" t="str">
        <f t="shared" si="31"/>
        <v/>
      </c>
      <c r="J34" s="4"/>
      <c r="K34" s="133" t="str">
        <f t="shared" si="32"/>
        <v/>
      </c>
      <c r="L34" s="134" t="str">
        <f t="shared" si="33"/>
        <v/>
      </c>
      <c r="M34" s="134" t="str">
        <f t="shared" si="34"/>
        <v/>
      </c>
      <c r="N34" s="62"/>
      <c r="O34" s="133" t="str">
        <f t="shared" si="35"/>
        <v/>
      </c>
      <c r="P34" s="134" t="str">
        <f t="shared" si="36"/>
        <v/>
      </c>
      <c r="Q34" s="134" t="str">
        <f t="shared" si="37"/>
        <v/>
      </c>
      <c r="R34" s="62"/>
      <c r="S34" s="133" t="str">
        <f t="shared" si="38"/>
        <v/>
      </c>
      <c r="T34" s="134" t="str">
        <f t="shared" si="39"/>
        <v/>
      </c>
      <c r="U34" s="134" t="str">
        <f t="shared" si="40"/>
        <v/>
      </c>
      <c r="V34" s="62"/>
      <c r="W34" s="133" t="str">
        <f t="shared" si="41"/>
        <v/>
      </c>
      <c r="X34" s="134" t="str">
        <f t="shared" si="42"/>
        <v/>
      </c>
      <c r="Y34" s="134" t="str">
        <f t="shared" si="43"/>
        <v/>
      </c>
      <c r="Z34" s="62"/>
      <c r="AA34" s="133" t="str">
        <f t="shared" si="44"/>
        <v/>
      </c>
      <c r="AB34" s="134" t="str">
        <f t="shared" si="45"/>
        <v/>
      </c>
      <c r="AC34" s="134" t="str">
        <f t="shared" si="46"/>
        <v/>
      </c>
      <c r="AD34" s="62"/>
      <c r="AE34" s="133" t="str">
        <f t="shared" si="47"/>
        <v/>
      </c>
      <c r="AF34" s="134" t="str">
        <f t="shared" si="48"/>
        <v/>
      </c>
      <c r="AG34" s="134" t="str">
        <f t="shared" si="49"/>
        <v/>
      </c>
      <c r="AH34" s="62"/>
      <c r="AI34" s="133" t="str">
        <f t="shared" si="50"/>
        <v/>
      </c>
      <c r="AJ34" s="134" t="str">
        <f t="shared" si="51"/>
        <v/>
      </c>
      <c r="AK34" s="134" t="str">
        <f t="shared" si="52"/>
        <v/>
      </c>
      <c r="AL34" s="62"/>
      <c r="AM34" s="133" t="str">
        <f t="shared" si="53"/>
        <v/>
      </c>
      <c r="AN34" s="134" t="str">
        <f t="shared" si="54"/>
        <v/>
      </c>
      <c r="AO34" s="134" t="str">
        <f t="shared" si="55"/>
        <v/>
      </c>
      <c r="AP34" s="135">
        <f t="shared" si="56"/>
        <v>0</v>
      </c>
      <c r="AQ34" s="137" t="str">
        <f t="shared" si="57"/>
        <v/>
      </c>
      <c r="AR34" s="137"/>
      <c r="AV34" s="46" t="s">
        <v>60</v>
      </c>
      <c r="AW34" s="184">
        <v>7550</v>
      </c>
      <c r="AX34" s="185">
        <v>8.5202649006622995</v>
      </c>
      <c r="AY34" s="186">
        <v>2.0779102206091</v>
      </c>
      <c r="AZ34" s="187">
        <v>7528</v>
      </c>
      <c r="BA34" s="185">
        <v>10.908873538789001</v>
      </c>
      <c r="BB34" s="186">
        <v>4.9669491840136004</v>
      </c>
      <c r="BC34" s="188">
        <v>7573</v>
      </c>
      <c r="BD34" s="185">
        <v>28.923940314273999</v>
      </c>
      <c r="BE34" s="186">
        <v>7.4102500150396997</v>
      </c>
      <c r="BF34" s="189">
        <v>7569</v>
      </c>
      <c r="BG34" s="190">
        <v>25.317611309288001</v>
      </c>
      <c r="BH34" s="191">
        <v>4.7046553573291998</v>
      </c>
      <c r="BI34" s="192">
        <v>7491</v>
      </c>
      <c r="BJ34" s="190">
        <v>14.616473101055</v>
      </c>
      <c r="BK34" s="191">
        <v>6.9128576167759004</v>
      </c>
      <c r="BL34" s="189">
        <v>7438</v>
      </c>
      <c r="BM34" s="190">
        <v>12.2022936273192</v>
      </c>
      <c r="BN34" s="191">
        <v>1.4700497216222399</v>
      </c>
      <c r="BO34" s="189">
        <v>7565</v>
      </c>
      <c r="BP34" s="190">
        <v>102.49134170521999</v>
      </c>
      <c r="BQ34" s="191">
        <v>17.259423972874</v>
      </c>
      <c r="BR34" s="192">
        <v>7564</v>
      </c>
      <c r="BS34" s="190">
        <v>5.5137493389741001</v>
      </c>
      <c r="BT34" s="191">
        <v>1.9823887464303001</v>
      </c>
    </row>
    <row r="35" spans="1:72" ht="21">
      <c r="A35" s="38"/>
      <c r="B35" s="60" ph="1"/>
      <c r="C35" s="39"/>
      <c r="D35" s="4"/>
      <c r="E35" s="133" t="str">
        <f t="shared" si="29"/>
        <v/>
      </c>
      <c r="F35" s="4"/>
      <c r="G35" s="133" t="str">
        <f t="shared" si="30"/>
        <v/>
      </c>
      <c r="H35" s="4"/>
      <c r="I35" s="133" t="str">
        <f t="shared" si="31"/>
        <v/>
      </c>
      <c r="J35" s="4"/>
      <c r="K35" s="133" t="str">
        <f t="shared" si="32"/>
        <v/>
      </c>
      <c r="L35" s="134" t="str">
        <f t="shared" si="33"/>
        <v/>
      </c>
      <c r="M35" s="134" t="str">
        <f t="shared" si="34"/>
        <v/>
      </c>
      <c r="N35" s="62"/>
      <c r="O35" s="133" t="str">
        <f t="shared" si="35"/>
        <v/>
      </c>
      <c r="P35" s="134" t="str">
        <f t="shared" si="36"/>
        <v/>
      </c>
      <c r="Q35" s="134" t="str">
        <f t="shared" si="37"/>
        <v/>
      </c>
      <c r="R35" s="62"/>
      <c r="S35" s="133" t="str">
        <f t="shared" si="38"/>
        <v/>
      </c>
      <c r="T35" s="134" t="str">
        <f t="shared" si="39"/>
        <v/>
      </c>
      <c r="U35" s="134" t="str">
        <f t="shared" si="40"/>
        <v/>
      </c>
      <c r="V35" s="62"/>
      <c r="W35" s="133" t="str">
        <f t="shared" si="41"/>
        <v/>
      </c>
      <c r="X35" s="134" t="str">
        <f t="shared" si="42"/>
        <v/>
      </c>
      <c r="Y35" s="134" t="str">
        <f t="shared" si="43"/>
        <v/>
      </c>
      <c r="Z35" s="62"/>
      <c r="AA35" s="133" t="str">
        <f t="shared" si="44"/>
        <v/>
      </c>
      <c r="AB35" s="134" t="str">
        <f t="shared" si="45"/>
        <v/>
      </c>
      <c r="AC35" s="134" t="str">
        <f t="shared" si="46"/>
        <v/>
      </c>
      <c r="AD35" s="62"/>
      <c r="AE35" s="133" t="str">
        <f t="shared" si="47"/>
        <v/>
      </c>
      <c r="AF35" s="134" t="str">
        <f t="shared" si="48"/>
        <v/>
      </c>
      <c r="AG35" s="134" t="str">
        <f t="shared" si="49"/>
        <v/>
      </c>
      <c r="AH35" s="62"/>
      <c r="AI35" s="133" t="str">
        <f t="shared" si="50"/>
        <v/>
      </c>
      <c r="AJ35" s="134" t="str">
        <f t="shared" si="51"/>
        <v/>
      </c>
      <c r="AK35" s="134" t="str">
        <f t="shared" si="52"/>
        <v/>
      </c>
      <c r="AL35" s="62"/>
      <c r="AM35" s="133" t="str">
        <f t="shared" si="53"/>
        <v/>
      </c>
      <c r="AN35" s="134" t="str">
        <f t="shared" si="54"/>
        <v/>
      </c>
      <c r="AO35" s="134" t="str">
        <f t="shared" si="55"/>
        <v/>
      </c>
      <c r="AP35" s="135">
        <f t="shared" si="56"/>
        <v>0</v>
      </c>
      <c r="AQ35" s="137" t="str">
        <f t="shared" si="57"/>
        <v/>
      </c>
      <c r="AR35" s="137"/>
      <c r="AV35" s="45" t="s">
        <v>55</v>
      </c>
      <c r="AW35" s="175">
        <v>8159</v>
      </c>
      <c r="AX35" s="176">
        <v>10.481799240102999</v>
      </c>
      <c r="AY35" s="177">
        <v>2.5137290880901002</v>
      </c>
      <c r="AZ35" s="178">
        <v>8112</v>
      </c>
      <c r="BA35" s="176">
        <v>13.969797830375001</v>
      </c>
      <c r="BB35" s="177">
        <v>5.5982454988437</v>
      </c>
      <c r="BC35" s="179">
        <v>8148</v>
      </c>
      <c r="BD35" s="176">
        <v>28.129847815415001</v>
      </c>
      <c r="BE35" s="177">
        <v>7.1130779808405</v>
      </c>
      <c r="BF35" s="180">
        <v>8124</v>
      </c>
      <c r="BG35" s="181">
        <v>30.555637616936998</v>
      </c>
      <c r="BH35" s="182">
        <v>6.3658792432464999</v>
      </c>
      <c r="BI35" s="183">
        <v>8095</v>
      </c>
      <c r="BJ35" s="181">
        <v>26.600988264361</v>
      </c>
      <c r="BK35" s="182">
        <v>13.441998473697</v>
      </c>
      <c r="BL35" s="180">
        <v>7989</v>
      </c>
      <c r="BM35" s="181">
        <v>10.945950682188</v>
      </c>
      <c r="BN35" s="182">
        <v>1.3879083624306301</v>
      </c>
      <c r="BO35" s="180">
        <v>8135</v>
      </c>
      <c r="BP35" s="181">
        <v>121.83638598648</v>
      </c>
      <c r="BQ35" s="182">
        <v>19.914524842399999</v>
      </c>
      <c r="BR35" s="183">
        <v>8121</v>
      </c>
      <c r="BS35" s="181">
        <v>11.595123753232</v>
      </c>
      <c r="BT35" s="182">
        <v>4.9811314779445004</v>
      </c>
    </row>
    <row r="36" spans="1:72" ht="21.75" thickBot="1">
      <c r="A36" s="38"/>
      <c r="B36" s="60" ph="1"/>
      <c r="C36" s="39"/>
      <c r="D36" s="4"/>
      <c r="E36" s="133" t="str">
        <f t="shared" si="29"/>
        <v/>
      </c>
      <c r="F36" s="4"/>
      <c r="G36" s="133" t="str">
        <f t="shared" si="30"/>
        <v/>
      </c>
      <c r="H36" s="4"/>
      <c r="I36" s="133" t="str">
        <f t="shared" si="31"/>
        <v/>
      </c>
      <c r="J36" s="4"/>
      <c r="K36" s="133" t="str">
        <f t="shared" si="32"/>
        <v/>
      </c>
      <c r="L36" s="134" t="str">
        <f t="shared" si="33"/>
        <v/>
      </c>
      <c r="M36" s="134" t="str">
        <f t="shared" si="34"/>
        <v/>
      </c>
      <c r="N36" s="62"/>
      <c r="O36" s="133" t="str">
        <f t="shared" si="35"/>
        <v/>
      </c>
      <c r="P36" s="134" t="str">
        <f t="shared" si="36"/>
        <v/>
      </c>
      <c r="Q36" s="134" t="str">
        <f t="shared" si="37"/>
        <v/>
      </c>
      <c r="R36" s="62"/>
      <c r="S36" s="133" t="str">
        <f t="shared" si="38"/>
        <v/>
      </c>
      <c r="T36" s="134" t="str">
        <f t="shared" si="39"/>
        <v/>
      </c>
      <c r="U36" s="134" t="str">
        <f t="shared" si="40"/>
        <v/>
      </c>
      <c r="V36" s="62"/>
      <c r="W36" s="133" t="str">
        <f t="shared" si="41"/>
        <v/>
      </c>
      <c r="X36" s="134" t="str">
        <f t="shared" si="42"/>
        <v/>
      </c>
      <c r="Y36" s="134" t="str">
        <f t="shared" si="43"/>
        <v/>
      </c>
      <c r="Z36" s="62"/>
      <c r="AA36" s="133" t="str">
        <f t="shared" si="44"/>
        <v/>
      </c>
      <c r="AB36" s="134" t="str">
        <f t="shared" si="45"/>
        <v/>
      </c>
      <c r="AC36" s="134" t="str">
        <f t="shared" si="46"/>
        <v/>
      </c>
      <c r="AD36" s="62"/>
      <c r="AE36" s="133" t="str">
        <f t="shared" si="47"/>
        <v/>
      </c>
      <c r="AF36" s="134" t="str">
        <f t="shared" si="48"/>
        <v/>
      </c>
      <c r="AG36" s="134" t="str">
        <f t="shared" si="49"/>
        <v/>
      </c>
      <c r="AH36" s="62"/>
      <c r="AI36" s="133" t="str">
        <f t="shared" si="50"/>
        <v/>
      </c>
      <c r="AJ36" s="134" t="str">
        <f t="shared" si="51"/>
        <v/>
      </c>
      <c r="AK36" s="134" t="str">
        <f t="shared" si="52"/>
        <v/>
      </c>
      <c r="AL36" s="62"/>
      <c r="AM36" s="133" t="str">
        <f t="shared" si="53"/>
        <v/>
      </c>
      <c r="AN36" s="134" t="str">
        <f t="shared" si="54"/>
        <v/>
      </c>
      <c r="AO36" s="134" t="str">
        <f t="shared" si="55"/>
        <v/>
      </c>
      <c r="AP36" s="135">
        <f t="shared" si="56"/>
        <v>0</v>
      </c>
      <c r="AQ36" s="137" t="str">
        <f t="shared" si="57"/>
        <v/>
      </c>
      <c r="AR36" s="137"/>
      <c r="AV36" s="46" t="s">
        <v>61</v>
      </c>
      <c r="AW36" s="184">
        <v>7819</v>
      </c>
      <c r="AX36" s="185">
        <v>9.8506202839237993</v>
      </c>
      <c r="AY36" s="186">
        <v>2.3002865141157001</v>
      </c>
      <c r="AZ36" s="187">
        <v>7779</v>
      </c>
      <c r="BA36" s="185">
        <v>13.092171230235</v>
      </c>
      <c r="BB36" s="186">
        <v>5.2177441339878996</v>
      </c>
      <c r="BC36" s="188">
        <v>7802</v>
      </c>
      <c r="BD36" s="185">
        <v>30.482440399897001</v>
      </c>
      <c r="BE36" s="186">
        <v>7.3687124124194998</v>
      </c>
      <c r="BF36" s="189">
        <v>7804</v>
      </c>
      <c r="BG36" s="190">
        <v>29.248462327012</v>
      </c>
      <c r="BH36" s="191">
        <v>5.7244294785634002</v>
      </c>
      <c r="BI36" s="192">
        <v>7770</v>
      </c>
      <c r="BJ36" s="190">
        <v>20.606435006434999</v>
      </c>
      <c r="BK36" s="191">
        <v>9.2891819780484006</v>
      </c>
      <c r="BL36" s="189">
        <v>7669</v>
      </c>
      <c r="BM36" s="190">
        <v>11.3235702177598</v>
      </c>
      <c r="BN36" s="191">
        <v>1.2888964967652601</v>
      </c>
      <c r="BO36" s="189">
        <v>7803</v>
      </c>
      <c r="BP36" s="190">
        <v>112.44662309368</v>
      </c>
      <c r="BQ36" s="191">
        <v>17.545438568914999</v>
      </c>
      <c r="BR36" s="192">
        <v>7800</v>
      </c>
      <c r="BS36" s="190">
        <v>7.2264102564102997</v>
      </c>
      <c r="BT36" s="191">
        <v>2.5014461642882</v>
      </c>
    </row>
    <row r="37" spans="1:72" ht="21">
      <c r="A37" s="38"/>
      <c r="B37" s="60" ph="1"/>
      <c r="C37" s="39"/>
      <c r="D37" s="4"/>
      <c r="E37" s="133" t="str">
        <f t="shared" si="29"/>
        <v/>
      </c>
      <c r="F37" s="4"/>
      <c r="G37" s="133" t="str">
        <f t="shared" si="30"/>
        <v/>
      </c>
      <c r="H37" s="4"/>
      <c r="I37" s="133" t="str">
        <f t="shared" si="31"/>
        <v/>
      </c>
      <c r="J37" s="4"/>
      <c r="K37" s="133" t="str">
        <f t="shared" si="32"/>
        <v/>
      </c>
      <c r="L37" s="134" t="str">
        <f t="shared" si="33"/>
        <v/>
      </c>
      <c r="M37" s="134" t="str">
        <f t="shared" si="34"/>
        <v/>
      </c>
      <c r="N37" s="62"/>
      <c r="O37" s="133" t="str">
        <f t="shared" si="35"/>
        <v/>
      </c>
      <c r="P37" s="134" t="str">
        <f t="shared" si="36"/>
        <v/>
      </c>
      <c r="Q37" s="134" t="str">
        <f t="shared" si="37"/>
        <v/>
      </c>
      <c r="R37" s="62"/>
      <c r="S37" s="133" t="str">
        <f t="shared" si="38"/>
        <v/>
      </c>
      <c r="T37" s="134" t="str">
        <f t="shared" si="39"/>
        <v/>
      </c>
      <c r="U37" s="134" t="str">
        <f t="shared" si="40"/>
        <v/>
      </c>
      <c r="V37" s="62"/>
      <c r="W37" s="133" t="str">
        <f t="shared" si="41"/>
        <v/>
      </c>
      <c r="X37" s="134" t="str">
        <f t="shared" si="42"/>
        <v/>
      </c>
      <c r="Y37" s="134" t="str">
        <f t="shared" si="43"/>
        <v/>
      </c>
      <c r="Z37" s="62"/>
      <c r="AA37" s="133" t="str">
        <f t="shared" si="44"/>
        <v/>
      </c>
      <c r="AB37" s="134" t="str">
        <f t="shared" si="45"/>
        <v/>
      </c>
      <c r="AC37" s="134" t="str">
        <f t="shared" si="46"/>
        <v/>
      </c>
      <c r="AD37" s="62"/>
      <c r="AE37" s="133" t="str">
        <f t="shared" si="47"/>
        <v/>
      </c>
      <c r="AF37" s="134" t="str">
        <f t="shared" si="48"/>
        <v/>
      </c>
      <c r="AG37" s="134" t="str">
        <f t="shared" si="49"/>
        <v/>
      </c>
      <c r="AH37" s="62"/>
      <c r="AI37" s="133" t="str">
        <f t="shared" si="50"/>
        <v/>
      </c>
      <c r="AJ37" s="134" t="str">
        <f t="shared" si="51"/>
        <v/>
      </c>
      <c r="AK37" s="134" t="str">
        <f t="shared" si="52"/>
        <v/>
      </c>
      <c r="AL37" s="62"/>
      <c r="AM37" s="133" t="str">
        <f t="shared" si="53"/>
        <v/>
      </c>
      <c r="AN37" s="134" t="str">
        <f t="shared" si="54"/>
        <v/>
      </c>
      <c r="AO37" s="134" t="str">
        <f t="shared" si="55"/>
        <v/>
      </c>
      <c r="AP37" s="135">
        <f t="shared" si="56"/>
        <v>0</v>
      </c>
      <c r="AQ37" s="137" t="str">
        <f t="shared" si="57"/>
        <v/>
      </c>
      <c r="AR37" s="137"/>
      <c r="AV37" s="45" t="s">
        <v>56</v>
      </c>
      <c r="AW37" s="193">
        <v>8379</v>
      </c>
      <c r="AX37" s="194">
        <v>12.314118629908</v>
      </c>
      <c r="AY37" s="195">
        <v>2.8573392612889998</v>
      </c>
      <c r="AZ37" s="196">
        <v>8314</v>
      </c>
      <c r="BA37" s="194">
        <v>16.171157084436</v>
      </c>
      <c r="BB37" s="197">
        <v>6.1598991427162</v>
      </c>
      <c r="BC37" s="196">
        <v>8333</v>
      </c>
      <c r="BD37" s="194">
        <v>30.069722788911999</v>
      </c>
      <c r="BE37" s="197">
        <v>7.7837929646428998</v>
      </c>
      <c r="BF37" s="180">
        <v>8309</v>
      </c>
      <c r="BG37" s="181">
        <v>33.732338428209999</v>
      </c>
      <c r="BH37" s="182">
        <v>8.1083977867585997</v>
      </c>
      <c r="BI37" s="183">
        <v>8281</v>
      </c>
      <c r="BJ37" s="181">
        <v>33.802197802198002</v>
      </c>
      <c r="BK37" s="182">
        <v>16.553806281802999</v>
      </c>
      <c r="BL37" s="180">
        <v>8177</v>
      </c>
      <c r="BM37" s="181">
        <v>10.400611471199699</v>
      </c>
      <c r="BN37" s="182">
        <v>1.3204220078062601</v>
      </c>
      <c r="BO37" s="180">
        <v>8316</v>
      </c>
      <c r="BP37" s="181">
        <v>131.18061568062001</v>
      </c>
      <c r="BQ37" s="182">
        <v>20.917110746422001</v>
      </c>
      <c r="BR37" s="183">
        <v>8326</v>
      </c>
      <c r="BS37" s="181">
        <v>15.137160701417001</v>
      </c>
      <c r="BT37" s="182">
        <v>6.3977601418239001</v>
      </c>
    </row>
    <row r="38" spans="1:72" ht="21.75" thickBot="1">
      <c r="A38" s="38"/>
      <c r="B38" s="58" ph="1"/>
      <c r="C38" s="39"/>
      <c r="D38" s="4"/>
      <c r="E38" s="133" t="str">
        <f t="shared" si="29"/>
        <v/>
      </c>
      <c r="F38" s="4"/>
      <c r="G38" s="133" t="str">
        <f t="shared" si="30"/>
        <v/>
      </c>
      <c r="H38" s="4"/>
      <c r="I38" s="133" t="str">
        <f t="shared" si="31"/>
        <v/>
      </c>
      <c r="J38" s="4"/>
      <c r="K38" s="133" t="str">
        <f t="shared" si="32"/>
        <v/>
      </c>
      <c r="L38" s="134" t="str">
        <f t="shared" si="33"/>
        <v/>
      </c>
      <c r="M38" s="134" t="str">
        <f t="shared" si="34"/>
        <v/>
      </c>
      <c r="N38" s="4"/>
      <c r="O38" s="133" t="str">
        <f t="shared" si="35"/>
        <v/>
      </c>
      <c r="P38" s="134" t="str">
        <f t="shared" si="36"/>
        <v/>
      </c>
      <c r="Q38" s="134" t="str">
        <f t="shared" si="37"/>
        <v/>
      </c>
      <c r="R38" s="4"/>
      <c r="S38" s="133" t="str">
        <f t="shared" si="38"/>
        <v/>
      </c>
      <c r="T38" s="134" t="str">
        <f t="shared" si="39"/>
        <v/>
      </c>
      <c r="U38" s="134" t="str">
        <f t="shared" si="40"/>
        <v/>
      </c>
      <c r="V38" s="4"/>
      <c r="W38" s="133" t="str">
        <f t="shared" si="41"/>
        <v/>
      </c>
      <c r="X38" s="134" t="str">
        <f t="shared" si="42"/>
        <v/>
      </c>
      <c r="Y38" s="134" t="str">
        <f t="shared" si="43"/>
        <v/>
      </c>
      <c r="Z38" s="4"/>
      <c r="AA38" s="133" t="str">
        <f t="shared" si="44"/>
        <v/>
      </c>
      <c r="AB38" s="134" t="str">
        <f t="shared" si="45"/>
        <v/>
      </c>
      <c r="AC38" s="134" t="str">
        <f t="shared" si="46"/>
        <v/>
      </c>
      <c r="AD38" s="4"/>
      <c r="AE38" s="133" t="str">
        <f t="shared" si="47"/>
        <v/>
      </c>
      <c r="AF38" s="134" t="str">
        <f t="shared" si="48"/>
        <v/>
      </c>
      <c r="AG38" s="134" t="str">
        <f t="shared" si="49"/>
        <v/>
      </c>
      <c r="AH38" s="4"/>
      <c r="AI38" s="133" t="str">
        <f t="shared" si="50"/>
        <v/>
      </c>
      <c r="AJ38" s="134" t="str">
        <f t="shared" si="51"/>
        <v/>
      </c>
      <c r="AK38" s="134" t="str">
        <f t="shared" si="52"/>
        <v/>
      </c>
      <c r="AL38" s="4"/>
      <c r="AM38" s="133" t="str">
        <f t="shared" si="53"/>
        <v/>
      </c>
      <c r="AN38" s="134" t="str">
        <f t="shared" si="54"/>
        <v/>
      </c>
      <c r="AO38" s="134" t="str">
        <f t="shared" si="55"/>
        <v/>
      </c>
      <c r="AP38" s="135">
        <f t="shared" si="56"/>
        <v>0</v>
      </c>
      <c r="AQ38" s="137" t="str">
        <f t="shared" si="57"/>
        <v/>
      </c>
      <c r="AR38" s="137"/>
      <c r="AV38" s="46" t="s">
        <v>62</v>
      </c>
      <c r="AW38" s="198">
        <v>8180</v>
      </c>
      <c r="AX38" s="199">
        <v>11.568215158924</v>
      </c>
      <c r="AY38" s="200">
        <v>2.6656384889505</v>
      </c>
      <c r="AZ38" s="201">
        <v>8133</v>
      </c>
      <c r="BA38" s="199">
        <v>15.111398008115</v>
      </c>
      <c r="BB38" s="202">
        <v>5.5588683550402997</v>
      </c>
      <c r="BC38" s="201">
        <v>8154</v>
      </c>
      <c r="BD38" s="199">
        <v>33.092592592593</v>
      </c>
      <c r="BE38" s="202">
        <v>7.8591417931968</v>
      </c>
      <c r="BF38" s="189">
        <v>8132</v>
      </c>
      <c r="BG38" s="190">
        <v>31.888465322184</v>
      </c>
      <c r="BH38" s="191">
        <v>7.2429749428179004</v>
      </c>
      <c r="BI38" s="192">
        <v>8096</v>
      </c>
      <c r="BJ38" s="190">
        <v>25.018774703557</v>
      </c>
      <c r="BK38" s="191">
        <v>11.700055939457</v>
      </c>
      <c r="BL38" s="189">
        <v>7981</v>
      </c>
      <c r="BM38" s="190">
        <v>10.775266257361199</v>
      </c>
      <c r="BN38" s="191">
        <v>1.25598504808094</v>
      </c>
      <c r="BO38" s="189">
        <v>8137</v>
      </c>
      <c r="BP38" s="190">
        <v>121.71008971365001</v>
      </c>
      <c r="BQ38" s="191">
        <v>18.971985186887</v>
      </c>
      <c r="BR38" s="192">
        <v>8136</v>
      </c>
      <c r="BS38" s="190">
        <v>9.1658062930187008</v>
      </c>
      <c r="BT38" s="191">
        <v>3.3109181718728999</v>
      </c>
    </row>
    <row r="39" spans="1:72" ht="21">
      <c r="A39" s="38"/>
      <c r="B39" s="58" ph="1"/>
      <c r="C39" s="39"/>
      <c r="D39" s="4"/>
      <c r="E39" s="133" t="str">
        <f t="shared" si="29"/>
        <v/>
      </c>
      <c r="F39" s="4"/>
      <c r="G39" s="133" t="str">
        <f t="shared" si="30"/>
        <v/>
      </c>
      <c r="H39" s="4"/>
      <c r="I39" s="133" t="str">
        <f t="shared" si="31"/>
        <v/>
      </c>
      <c r="J39" s="4"/>
      <c r="K39" s="133" t="str">
        <f t="shared" si="32"/>
        <v/>
      </c>
      <c r="L39" s="134" t="str">
        <f t="shared" si="33"/>
        <v/>
      </c>
      <c r="M39" s="134" t="str">
        <f t="shared" si="34"/>
        <v/>
      </c>
      <c r="N39" s="4"/>
      <c r="O39" s="133" t="str">
        <f t="shared" si="35"/>
        <v/>
      </c>
      <c r="P39" s="134" t="str">
        <f t="shared" si="36"/>
        <v/>
      </c>
      <c r="Q39" s="134" t="str">
        <f t="shared" si="37"/>
        <v/>
      </c>
      <c r="R39" s="4"/>
      <c r="S39" s="133" t="str">
        <f t="shared" si="38"/>
        <v/>
      </c>
      <c r="T39" s="134" t="str">
        <f t="shared" si="39"/>
        <v/>
      </c>
      <c r="U39" s="134" t="str">
        <f t="shared" si="40"/>
        <v/>
      </c>
      <c r="V39" s="4"/>
      <c r="W39" s="133" t="str">
        <f t="shared" si="41"/>
        <v/>
      </c>
      <c r="X39" s="134" t="str">
        <f t="shared" si="42"/>
        <v/>
      </c>
      <c r="Y39" s="134" t="str">
        <f t="shared" si="43"/>
        <v/>
      </c>
      <c r="Z39" s="4"/>
      <c r="AA39" s="133" t="str">
        <f t="shared" si="44"/>
        <v/>
      </c>
      <c r="AB39" s="134" t="str">
        <f t="shared" si="45"/>
        <v/>
      </c>
      <c r="AC39" s="134" t="str">
        <f t="shared" si="46"/>
        <v/>
      </c>
      <c r="AD39" s="4"/>
      <c r="AE39" s="133" t="str">
        <f t="shared" si="47"/>
        <v/>
      </c>
      <c r="AF39" s="134" t="str">
        <f t="shared" si="48"/>
        <v/>
      </c>
      <c r="AG39" s="134" t="str">
        <f t="shared" si="49"/>
        <v/>
      </c>
      <c r="AH39" s="4"/>
      <c r="AI39" s="133" t="str">
        <f t="shared" si="50"/>
        <v/>
      </c>
      <c r="AJ39" s="134" t="str">
        <f t="shared" si="51"/>
        <v/>
      </c>
      <c r="AK39" s="134" t="str">
        <f t="shared" si="52"/>
        <v/>
      </c>
      <c r="AL39" s="4"/>
      <c r="AM39" s="133" t="str">
        <f t="shared" si="53"/>
        <v/>
      </c>
      <c r="AN39" s="134" t="str">
        <f t="shared" si="54"/>
        <v/>
      </c>
      <c r="AO39" s="134" t="str">
        <f t="shared" si="55"/>
        <v/>
      </c>
      <c r="AP39" s="135">
        <f t="shared" si="56"/>
        <v>0</v>
      </c>
      <c r="AQ39" s="137" t="str">
        <f t="shared" si="57"/>
        <v/>
      </c>
      <c r="AR39" s="137"/>
      <c r="AV39" s="45" t="s">
        <v>57</v>
      </c>
      <c r="AW39" s="193">
        <v>9110</v>
      </c>
      <c r="AX39" s="194">
        <v>14.031942919867999</v>
      </c>
      <c r="AY39" s="195">
        <v>3.2627079907499001</v>
      </c>
      <c r="AZ39" s="196">
        <v>8973</v>
      </c>
      <c r="BA39" s="194">
        <v>17.944500167167998</v>
      </c>
      <c r="BB39" s="197">
        <v>6.0882238079302997</v>
      </c>
      <c r="BC39" s="196">
        <v>9084</v>
      </c>
      <c r="BD39" s="194">
        <v>31.988771466313999</v>
      </c>
      <c r="BE39" s="197">
        <v>7.9312862530782997</v>
      </c>
      <c r="BF39" s="180">
        <v>9067</v>
      </c>
      <c r="BG39" s="181">
        <v>37.559060328664003</v>
      </c>
      <c r="BH39" s="182">
        <v>7.8135192788004</v>
      </c>
      <c r="BI39" s="183">
        <v>8978</v>
      </c>
      <c r="BJ39" s="181">
        <v>39.221096012475002</v>
      </c>
      <c r="BK39" s="182">
        <v>18.620121821891001</v>
      </c>
      <c r="BL39" s="180">
        <v>8890</v>
      </c>
      <c r="BM39" s="181">
        <v>9.9769471316085507</v>
      </c>
      <c r="BN39" s="182">
        <v>1.20064852657576</v>
      </c>
      <c r="BO39" s="180">
        <v>9062</v>
      </c>
      <c r="BP39" s="181">
        <v>138.85312293091999</v>
      </c>
      <c r="BQ39" s="182">
        <v>21.982509292161001</v>
      </c>
      <c r="BR39" s="183">
        <v>9064</v>
      </c>
      <c r="BS39" s="181">
        <v>18.464254192409999</v>
      </c>
      <c r="BT39" s="182">
        <v>7.4785390724163001</v>
      </c>
    </row>
    <row r="40" spans="1:72" ht="21.75" thickBot="1">
      <c r="A40" s="38"/>
      <c r="B40" s="60" ph="1"/>
      <c r="C40" s="39"/>
      <c r="D40" s="4"/>
      <c r="E40" s="133" t="str">
        <f t="shared" si="29"/>
        <v/>
      </c>
      <c r="F40" s="4"/>
      <c r="G40" s="133" t="str">
        <f t="shared" si="30"/>
        <v/>
      </c>
      <c r="H40" s="4"/>
      <c r="I40" s="133" t="str">
        <f t="shared" si="31"/>
        <v/>
      </c>
      <c r="J40" s="4"/>
      <c r="K40" s="133" t="str">
        <f t="shared" si="32"/>
        <v/>
      </c>
      <c r="L40" s="134" t="str">
        <f t="shared" si="33"/>
        <v/>
      </c>
      <c r="M40" s="134" t="str">
        <f t="shared" si="34"/>
        <v/>
      </c>
      <c r="N40" s="4"/>
      <c r="O40" s="133" t="str">
        <f t="shared" si="35"/>
        <v/>
      </c>
      <c r="P40" s="134" t="str">
        <f t="shared" si="36"/>
        <v/>
      </c>
      <c r="Q40" s="134" t="str">
        <f t="shared" si="37"/>
        <v/>
      </c>
      <c r="R40" s="4"/>
      <c r="S40" s="133" t="str">
        <f t="shared" si="38"/>
        <v/>
      </c>
      <c r="T40" s="134" t="str">
        <f t="shared" si="39"/>
        <v/>
      </c>
      <c r="U40" s="134" t="str">
        <f t="shared" si="40"/>
        <v/>
      </c>
      <c r="V40" s="4"/>
      <c r="W40" s="133" t="str">
        <f t="shared" si="41"/>
        <v/>
      </c>
      <c r="X40" s="134" t="str">
        <f t="shared" si="42"/>
        <v/>
      </c>
      <c r="Y40" s="134" t="str">
        <f t="shared" si="43"/>
        <v/>
      </c>
      <c r="Z40" s="4"/>
      <c r="AA40" s="133" t="str">
        <f t="shared" si="44"/>
        <v/>
      </c>
      <c r="AB40" s="134" t="str">
        <f t="shared" si="45"/>
        <v/>
      </c>
      <c r="AC40" s="134" t="str">
        <f t="shared" si="46"/>
        <v/>
      </c>
      <c r="AD40" s="4"/>
      <c r="AE40" s="133" t="str">
        <f t="shared" si="47"/>
        <v/>
      </c>
      <c r="AF40" s="134" t="str">
        <f t="shared" si="48"/>
        <v/>
      </c>
      <c r="AG40" s="134" t="str">
        <f t="shared" si="49"/>
        <v/>
      </c>
      <c r="AH40" s="4"/>
      <c r="AI40" s="133" t="str">
        <f t="shared" si="50"/>
        <v/>
      </c>
      <c r="AJ40" s="134" t="str">
        <f t="shared" si="51"/>
        <v/>
      </c>
      <c r="AK40" s="134" t="str">
        <f t="shared" si="52"/>
        <v/>
      </c>
      <c r="AL40" s="4"/>
      <c r="AM40" s="133" t="str">
        <f t="shared" si="53"/>
        <v/>
      </c>
      <c r="AN40" s="134" t="str">
        <f t="shared" si="54"/>
        <v/>
      </c>
      <c r="AO40" s="134" t="str">
        <f t="shared" si="55"/>
        <v/>
      </c>
      <c r="AP40" s="135">
        <f t="shared" si="56"/>
        <v>0</v>
      </c>
      <c r="AQ40" s="137" t="str">
        <f t="shared" si="57"/>
        <v/>
      </c>
      <c r="AR40" s="137"/>
      <c r="AV40" s="46" t="s">
        <v>63</v>
      </c>
      <c r="AW40" s="198">
        <v>8409</v>
      </c>
      <c r="AX40" s="199">
        <v>13.442145320490001</v>
      </c>
      <c r="AY40" s="200">
        <v>3.1532024954722</v>
      </c>
      <c r="AZ40" s="201">
        <v>8309</v>
      </c>
      <c r="BA40" s="199">
        <v>17.082320375496</v>
      </c>
      <c r="BB40" s="202">
        <v>5.4921672774822996</v>
      </c>
      <c r="BC40" s="201">
        <v>8399</v>
      </c>
      <c r="BD40" s="199">
        <v>35.621621621621998</v>
      </c>
      <c r="BE40" s="202">
        <v>8.1272294906859006</v>
      </c>
      <c r="BF40" s="189">
        <v>8381</v>
      </c>
      <c r="BG40" s="190">
        <v>35.811001073858002</v>
      </c>
      <c r="BH40" s="191">
        <v>6.9964074117194004</v>
      </c>
      <c r="BI40" s="192">
        <v>8277</v>
      </c>
      <c r="BJ40" s="190">
        <v>29.935000604083999</v>
      </c>
      <c r="BK40" s="191">
        <v>13.530076007978</v>
      </c>
      <c r="BL40" s="189">
        <v>8222</v>
      </c>
      <c r="BM40" s="190">
        <v>10.278248601313599</v>
      </c>
      <c r="BN40" s="191">
        <v>1.0503819417510201</v>
      </c>
      <c r="BO40" s="189">
        <v>8393</v>
      </c>
      <c r="BP40" s="190">
        <v>130.49541284404</v>
      </c>
      <c r="BQ40" s="191">
        <v>20.394196944072998</v>
      </c>
      <c r="BR40" s="192">
        <v>8372</v>
      </c>
      <c r="BS40" s="190">
        <v>11.300167224080001</v>
      </c>
      <c r="BT40" s="191">
        <v>4.1031771310892999</v>
      </c>
    </row>
    <row r="41" spans="1:72" ht="21">
      <c r="A41" s="38"/>
      <c r="B41" s="58" ph="1"/>
      <c r="C41" s="39"/>
      <c r="D41" s="4"/>
      <c r="E41" s="133" t="str">
        <f t="shared" si="29"/>
        <v/>
      </c>
      <c r="F41" s="4"/>
      <c r="G41" s="133" t="str">
        <f t="shared" si="30"/>
        <v/>
      </c>
      <c r="H41" s="4"/>
      <c r="I41" s="133" t="str">
        <f t="shared" si="31"/>
        <v/>
      </c>
      <c r="J41" s="4"/>
      <c r="K41" s="133" t="str">
        <f t="shared" si="32"/>
        <v/>
      </c>
      <c r="L41" s="134" t="str">
        <f t="shared" si="33"/>
        <v/>
      </c>
      <c r="M41" s="134" t="str">
        <f t="shared" si="34"/>
        <v/>
      </c>
      <c r="N41" s="4"/>
      <c r="O41" s="133" t="str">
        <f t="shared" si="35"/>
        <v/>
      </c>
      <c r="P41" s="134" t="str">
        <f t="shared" si="36"/>
        <v/>
      </c>
      <c r="Q41" s="134" t="str">
        <f t="shared" si="37"/>
        <v/>
      </c>
      <c r="R41" s="4"/>
      <c r="S41" s="133" t="str">
        <f t="shared" si="38"/>
        <v/>
      </c>
      <c r="T41" s="134" t="str">
        <f t="shared" si="39"/>
        <v/>
      </c>
      <c r="U41" s="134" t="str">
        <f t="shared" si="40"/>
        <v/>
      </c>
      <c r="V41" s="4"/>
      <c r="W41" s="133" t="str">
        <f t="shared" si="41"/>
        <v/>
      </c>
      <c r="X41" s="134" t="str">
        <f t="shared" si="42"/>
        <v/>
      </c>
      <c r="Y41" s="134" t="str">
        <f t="shared" si="43"/>
        <v/>
      </c>
      <c r="Z41" s="4"/>
      <c r="AA41" s="133" t="str">
        <f t="shared" si="44"/>
        <v/>
      </c>
      <c r="AB41" s="134" t="str">
        <f t="shared" si="45"/>
        <v/>
      </c>
      <c r="AC41" s="134" t="str">
        <f t="shared" si="46"/>
        <v/>
      </c>
      <c r="AD41" s="4"/>
      <c r="AE41" s="133" t="str">
        <f t="shared" si="47"/>
        <v/>
      </c>
      <c r="AF41" s="134" t="str">
        <f t="shared" si="48"/>
        <v/>
      </c>
      <c r="AG41" s="134" t="str">
        <f t="shared" si="49"/>
        <v/>
      </c>
      <c r="AH41" s="4"/>
      <c r="AI41" s="133" t="str">
        <f t="shared" si="50"/>
        <v/>
      </c>
      <c r="AJ41" s="134" t="str">
        <f t="shared" si="51"/>
        <v/>
      </c>
      <c r="AK41" s="134" t="str">
        <f t="shared" si="52"/>
        <v/>
      </c>
      <c r="AL41" s="4"/>
      <c r="AM41" s="133" t="str">
        <f t="shared" si="53"/>
        <v/>
      </c>
      <c r="AN41" s="134" t="str">
        <f t="shared" si="54"/>
        <v/>
      </c>
      <c r="AO41" s="134" t="str">
        <f t="shared" si="55"/>
        <v/>
      </c>
      <c r="AP41" s="135">
        <f t="shared" si="56"/>
        <v>0</v>
      </c>
      <c r="AQ41" s="137" t="str">
        <f t="shared" si="57"/>
        <v/>
      </c>
      <c r="AR41" s="137"/>
      <c r="AV41" s="45" t="s">
        <v>58</v>
      </c>
      <c r="AW41" s="193">
        <v>8907</v>
      </c>
      <c r="AX41" s="194">
        <v>16.110250364881999</v>
      </c>
      <c r="AY41" s="195">
        <v>3.8349002796867002</v>
      </c>
      <c r="AZ41" s="196">
        <v>8805</v>
      </c>
      <c r="BA41" s="194">
        <v>19.371152754116999</v>
      </c>
      <c r="BB41" s="197">
        <v>6.0524463909071997</v>
      </c>
      <c r="BC41" s="196">
        <v>8890</v>
      </c>
      <c r="BD41" s="194">
        <v>33.631946006748997</v>
      </c>
      <c r="BE41" s="197">
        <v>8.4032932016784994</v>
      </c>
      <c r="BF41" s="180">
        <v>8862</v>
      </c>
      <c r="BG41" s="181">
        <v>41.224328593997001</v>
      </c>
      <c r="BH41" s="182">
        <v>8.0623629745537002</v>
      </c>
      <c r="BI41" s="183">
        <v>8779</v>
      </c>
      <c r="BJ41" s="181">
        <v>44.938945210161002</v>
      </c>
      <c r="BK41" s="182">
        <v>20.539253480643001</v>
      </c>
      <c r="BL41" s="180">
        <v>8689</v>
      </c>
      <c r="BM41" s="181">
        <v>9.6175509264587795</v>
      </c>
      <c r="BN41" s="182">
        <v>1.24274105400733</v>
      </c>
      <c r="BO41" s="180">
        <v>8864</v>
      </c>
      <c r="BP41" s="181">
        <v>147.4455099278</v>
      </c>
      <c r="BQ41" s="182">
        <v>23.774898897564999</v>
      </c>
      <c r="BR41" s="183">
        <v>8847</v>
      </c>
      <c r="BS41" s="181">
        <v>21.319317282695</v>
      </c>
      <c r="BT41" s="182">
        <v>8.6033826053312996</v>
      </c>
    </row>
    <row r="42" spans="1:72" ht="21.75" thickBot="1">
      <c r="A42" s="38"/>
      <c r="B42" s="60" ph="1"/>
      <c r="C42" s="39"/>
      <c r="D42" s="4"/>
      <c r="E42" s="133" t="str">
        <f t="shared" si="29"/>
        <v/>
      </c>
      <c r="F42" s="4"/>
      <c r="G42" s="133" t="str">
        <f t="shared" si="30"/>
        <v/>
      </c>
      <c r="H42" s="4"/>
      <c r="I42" s="133" t="str">
        <f t="shared" si="31"/>
        <v/>
      </c>
      <c r="J42" s="4"/>
      <c r="K42" s="133" t="str">
        <f t="shared" si="32"/>
        <v/>
      </c>
      <c r="L42" s="134" t="str">
        <f t="shared" si="33"/>
        <v/>
      </c>
      <c r="M42" s="134" t="str">
        <f t="shared" si="34"/>
        <v/>
      </c>
      <c r="N42" s="4"/>
      <c r="O42" s="133" t="str">
        <f t="shared" si="35"/>
        <v/>
      </c>
      <c r="P42" s="134" t="str">
        <f t="shared" si="36"/>
        <v/>
      </c>
      <c r="Q42" s="134" t="str">
        <f t="shared" si="37"/>
        <v/>
      </c>
      <c r="R42" s="4"/>
      <c r="S42" s="133" t="str">
        <f t="shared" si="38"/>
        <v/>
      </c>
      <c r="T42" s="134" t="str">
        <f t="shared" si="39"/>
        <v/>
      </c>
      <c r="U42" s="134" t="str">
        <f t="shared" si="40"/>
        <v/>
      </c>
      <c r="V42" s="4"/>
      <c r="W42" s="133" t="str">
        <f t="shared" si="41"/>
        <v/>
      </c>
      <c r="X42" s="134" t="str">
        <f t="shared" si="42"/>
        <v/>
      </c>
      <c r="Y42" s="134" t="str">
        <f t="shared" si="43"/>
        <v/>
      </c>
      <c r="Z42" s="4"/>
      <c r="AA42" s="133" t="str">
        <f t="shared" si="44"/>
        <v/>
      </c>
      <c r="AB42" s="134" t="str">
        <f t="shared" si="45"/>
        <v/>
      </c>
      <c r="AC42" s="134" t="str">
        <f t="shared" si="46"/>
        <v/>
      </c>
      <c r="AD42" s="4"/>
      <c r="AE42" s="133" t="str">
        <f t="shared" si="47"/>
        <v/>
      </c>
      <c r="AF42" s="134" t="str">
        <f t="shared" si="48"/>
        <v/>
      </c>
      <c r="AG42" s="134" t="str">
        <f t="shared" si="49"/>
        <v/>
      </c>
      <c r="AH42" s="4"/>
      <c r="AI42" s="133" t="str">
        <f t="shared" si="50"/>
        <v/>
      </c>
      <c r="AJ42" s="134" t="str">
        <f t="shared" si="51"/>
        <v/>
      </c>
      <c r="AK42" s="134" t="str">
        <f t="shared" si="52"/>
        <v/>
      </c>
      <c r="AL42" s="4"/>
      <c r="AM42" s="133" t="str">
        <f t="shared" si="53"/>
        <v/>
      </c>
      <c r="AN42" s="134" t="str">
        <f t="shared" si="54"/>
        <v/>
      </c>
      <c r="AO42" s="134" t="str">
        <f t="shared" si="55"/>
        <v/>
      </c>
      <c r="AP42" s="135">
        <f t="shared" si="56"/>
        <v>0</v>
      </c>
      <c r="AQ42" s="137" t="str">
        <f t="shared" si="57"/>
        <v/>
      </c>
      <c r="AR42" s="137"/>
      <c r="AV42" s="46" t="s">
        <v>64</v>
      </c>
      <c r="AW42" s="198">
        <v>8416</v>
      </c>
      <c r="AX42" s="199">
        <v>15.929657794677</v>
      </c>
      <c r="AY42" s="200">
        <v>3.8743846603134999</v>
      </c>
      <c r="AZ42" s="201">
        <v>8342</v>
      </c>
      <c r="BA42" s="199">
        <v>18.224526492448</v>
      </c>
      <c r="BB42" s="202">
        <v>5.5618769950356004</v>
      </c>
      <c r="BC42" s="201">
        <v>8407</v>
      </c>
      <c r="BD42" s="199">
        <v>37.963363863447</v>
      </c>
      <c r="BE42" s="202">
        <v>8.9833345322512006</v>
      </c>
      <c r="BF42" s="189">
        <v>8382</v>
      </c>
      <c r="BG42" s="190">
        <v>39.113934621809001</v>
      </c>
      <c r="BH42" s="191">
        <v>6.9381520591210997</v>
      </c>
      <c r="BI42" s="192">
        <v>8307</v>
      </c>
      <c r="BJ42" s="190">
        <v>34.809437823522003</v>
      </c>
      <c r="BK42" s="191">
        <v>15.097975795210999</v>
      </c>
      <c r="BL42" s="189">
        <v>8199</v>
      </c>
      <c r="BM42" s="190">
        <v>9.8791511159897603</v>
      </c>
      <c r="BN42" s="191">
        <v>1.0675451093963999</v>
      </c>
      <c r="BO42" s="189">
        <v>8374</v>
      </c>
      <c r="BP42" s="190">
        <v>139.24886553618001</v>
      </c>
      <c r="BQ42" s="191">
        <v>21.919647851366999</v>
      </c>
      <c r="BR42" s="192">
        <v>8363</v>
      </c>
      <c r="BS42" s="190">
        <v>13.333373191438</v>
      </c>
      <c r="BT42" s="191">
        <v>4.9303029858176002</v>
      </c>
    </row>
    <row r="43" spans="1:72" ht="21">
      <c r="A43" s="38"/>
      <c r="B43" s="59" ph="1"/>
      <c r="C43" s="39"/>
      <c r="D43" s="4"/>
      <c r="E43" s="133" t="str">
        <f t="shared" si="29"/>
        <v/>
      </c>
      <c r="F43" s="4"/>
      <c r="G43" s="133" t="str">
        <f t="shared" si="30"/>
        <v/>
      </c>
      <c r="H43" s="4"/>
      <c r="I43" s="133" t="str">
        <f t="shared" si="31"/>
        <v/>
      </c>
      <c r="J43" s="4"/>
      <c r="K43" s="133" t="str">
        <f t="shared" si="32"/>
        <v/>
      </c>
      <c r="L43" s="134" t="str">
        <f t="shared" si="33"/>
        <v/>
      </c>
      <c r="M43" s="134" t="str">
        <f t="shared" si="34"/>
        <v/>
      </c>
      <c r="N43" s="4"/>
      <c r="O43" s="133" t="str">
        <f t="shared" si="35"/>
        <v/>
      </c>
      <c r="P43" s="134" t="str">
        <f t="shared" si="36"/>
        <v/>
      </c>
      <c r="Q43" s="134" t="str">
        <f t="shared" si="37"/>
        <v/>
      </c>
      <c r="R43" s="4"/>
      <c r="S43" s="133" t="str">
        <f t="shared" si="38"/>
        <v/>
      </c>
      <c r="T43" s="134" t="str">
        <f t="shared" si="39"/>
        <v/>
      </c>
      <c r="U43" s="134" t="str">
        <f t="shared" si="40"/>
        <v/>
      </c>
      <c r="V43" s="4"/>
      <c r="W43" s="133" t="str">
        <f t="shared" si="41"/>
        <v/>
      </c>
      <c r="X43" s="134" t="str">
        <f t="shared" si="42"/>
        <v/>
      </c>
      <c r="Y43" s="134" t="str">
        <f t="shared" si="43"/>
        <v/>
      </c>
      <c r="Z43" s="4"/>
      <c r="AA43" s="133" t="str">
        <f t="shared" si="44"/>
        <v/>
      </c>
      <c r="AB43" s="134" t="str">
        <f t="shared" si="45"/>
        <v/>
      </c>
      <c r="AC43" s="134" t="str">
        <f t="shared" si="46"/>
        <v/>
      </c>
      <c r="AD43" s="4"/>
      <c r="AE43" s="133" t="str">
        <f t="shared" si="47"/>
        <v/>
      </c>
      <c r="AF43" s="134" t="str">
        <f t="shared" si="48"/>
        <v/>
      </c>
      <c r="AG43" s="134" t="str">
        <f t="shared" si="49"/>
        <v/>
      </c>
      <c r="AH43" s="4"/>
      <c r="AI43" s="133" t="str">
        <f t="shared" si="50"/>
        <v/>
      </c>
      <c r="AJ43" s="134" t="str">
        <f t="shared" si="51"/>
        <v/>
      </c>
      <c r="AK43" s="134" t="str">
        <f t="shared" si="52"/>
        <v/>
      </c>
      <c r="AL43" s="4"/>
      <c r="AM43" s="133" t="str">
        <f t="shared" si="53"/>
        <v/>
      </c>
      <c r="AN43" s="134" t="str">
        <f t="shared" si="54"/>
        <v/>
      </c>
      <c r="AO43" s="134" t="str">
        <f t="shared" si="55"/>
        <v/>
      </c>
      <c r="AP43" s="135">
        <f t="shared" si="56"/>
        <v>0</v>
      </c>
      <c r="AQ43" s="137" t="str">
        <f t="shared" si="57"/>
        <v/>
      </c>
      <c r="AR43" s="137"/>
      <c r="AV43" s="45" t="s">
        <v>59</v>
      </c>
      <c r="AW43" s="193">
        <v>9021</v>
      </c>
      <c r="AX43" s="194">
        <v>19.224143664782002</v>
      </c>
      <c r="AY43" s="195">
        <v>4.9804137610932004</v>
      </c>
      <c r="AZ43" s="196">
        <v>8924</v>
      </c>
      <c r="BA43" s="194">
        <v>21.170663379650001</v>
      </c>
      <c r="BB43" s="197">
        <v>6.0480822088955</v>
      </c>
      <c r="BC43" s="196">
        <v>9151</v>
      </c>
      <c r="BD43" s="194">
        <v>36.855982952683</v>
      </c>
      <c r="BE43" s="197">
        <v>8.9002339868139</v>
      </c>
      <c r="BF43" s="180">
        <v>8956</v>
      </c>
      <c r="BG43" s="181">
        <v>44.568445734702998</v>
      </c>
      <c r="BH43" s="182">
        <v>7.8911710077284001</v>
      </c>
      <c r="BI43" s="183">
        <v>8829</v>
      </c>
      <c r="BJ43" s="181">
        <v>52.319855023218999</v>
      </c>
      <c r="BK43" s="182">
        <v>22.641676813618002</v>
      </c>
      <c r="BL43" s="180">
        <v>8810</v>
      </c>
      <c r="BM43" s="181">
        <v>9.1576992054483295</v>
      </c>
      <c r="BN43" s="182">
        <v>1.10352106059285</v>
      </c>
      <c r="BO43" s="180">
        <v>8958</v>
      </c>
      <c r="BP43" s="181">
        <v>159.48794373743999</v>
      </c>
      <c r="BQ43" s="182">
        <v>25.791150692626001</v>
      </c>
      <c r="BR43" s="183">
        <v>8974</v>
      </c>
      <c r="BS43" s="181">
        <v>24.937040338755999</v>
      </c>
      <c r="BT43" s="182">
        <v>9.8379912795394002</v>
      </c>
    </row>
    <row r="44" spans="1:72" ht="21.75" thickBot="1">
      <c r="A44" s="38"/>
      <c r="B44" s="60" ph="1"/>
      <c r="C44" s="39"/>
      <c r="D44" s="4"/>
      <c r="E44" s="133" t="str">
        <f t="shared" si="29"/>
        <v/>
      </c>
      <c r="F44" s="4"/>
      <c r="G44" s="133" t="str">
        <f t="shared" si="30"/>
        <v/>
      </c>
      <c r="H44" s="4"/>
      <c r="I44" s="133" t="str">
        <f t="shared" si="31"/>
        <v/>
      </c>
      <c r="J44" s="4"/>
      <c r="K44" s="133" t="str">
        <f t="shared" si="32"/>
        <v/>
      </c>
      <c r="L44" s="134" t="str">
        <f t="shared" si="33"/>
        <v/>
      </c>
      <c r="M44" s="134" t="str">
        <f t="shared" si="34"/>
        <v/>
      </c>
      <c r="N44" s="4"/>
      <c r="O44" s="133" t="str">
        <f t="shared" si="35"/>
        <v/>
      </c>
      <c r="P44" s="134" t="str">
        <f t="shared" si="36"/>
        <v/>
      </c>
      <c r="Q44" s="134" t="str">
        <f t="shared" si="37"/>
        <v/>
      </c>
      <c r="R44" s="4"/>
      <c r="S44" s="133" t="str">
        <f t="shared" si="38"/>
        <v/>
      </c>
      <c r="T44" s="134" t="str">
        <f t="shared" si="39"/>
        <v/>
      </c>
      <c r="U44" s="134" t="str">
        <f t="shared" si="40"/>
        <v/>
      </c>
      <c r="V44" s="4"/>
      <c r="W44" s="133" t="str">
        <f t="shared" si="41"/>
        <v/>
      </c>
      <c r="X44" s="134" t="str">
        <f t="shared" si="42"/>
        <v/>
      </c>
      <c r="Y44" s="134" t="str">
        <f t="shared" si="43"/>
        <v/>
      </c>
      <c r="Z44" s="4"/>
      <c r="AA44" s="133" t="str">
        <f t="shared" si="44"/>
        <v/>
      </c>
      <c r="AB44" s="134" t="str">
        <f t="shared" si="45"/>
        <v/>
      </c>
      <c r="AC44" s="134" t="str">
        <f t="shared" si="46"/>
        <v/>
      </c>
      <c r="AD44" s="4"/>
      <c r="AE44" s="133" t="str">
        <f t="shared" si="47"/>
        <v/>
      </c>
      <c r="AF44" s="134" t="str">
        <f t="shared" si="48"/>
        <v/>
      </c>
      <c r="AG44" s="134" t="str">
        <f t="shared" si="49"/>
        <v/>
      </c>
      <c r="AH44" s="4"/>
      <c r="AI44" s="133" t="str">
        <f t="shared" si="50"/>
        <v/>
      </c>
      <c r="AJ44" s="134" t="str">
        <f t="shared" si="51"/>
        <v/>
      </c>
      <c r="AK44" s="134" t="str">
        <f t="shared" si="52"/>
        <v/>
      </c>
      <c r="AL44" s="4"/>
      <c r="AM44" s="133" t="str">
        <f t="shared" si="53"/>
        <v/>
      </c>
      <c r="AN44" s="134" t="str">
        <f t="shared" si="54"/>
        <v/>
      </c>
      <c r="AO44" s="134" t="str">
        <f t="shared" si="55"/>
        <v/>
      </c>
      <c r="AP44" s="135">
        <f t="shared" si="56"/>
        <v>0</v>
      </c>
      <c r="AQ44" s="137" t="str">
        <f t="shared" si="57"/>
        <v/>
      </c>
      <c r="AR44" s="137"/>
      <c r="AV44" s="46" t="s">
        <v>65</v>
      </c>
      <c r="AW44" s="198">
        <v>8613</v>
      </c>
      <c r="AX44" s="199">
        <v>18.870196215023999</v>
      </c>
      <c r="AY44" s="200">
        <v>4.4325056446523003</v>
      </c>
      <c r="AZ44" s="201">
        <v>8547</v>
      </c>
      <c r="BA44" s="199">
        <v>19.219960219960001</v>
      </c>
      <c r="BB44" s="202">
        <v>5.3898830737859997</v>
      </c>
      <c r="BC44" s="201">
        <v>8595</v>
      </c>
      <c r="BD44" s="199">
        <v>40.812914485165997</v>
      </c>
      <c r="BE44" s="202">
        <v>9.2334245156531001</v>
      </c>
      <c r="BF44" s="189">
        <v>8569</v>
      </c>
      <c r="BG44" s="190">
        <v>41.529816781420998</v>
      </c>
      <c r="BH44" s="191">
        <v>6.9346912708485</v>
      </c>
      <c r="BI44" s="192">
        <v>8417</v>
      </c>
      <c r="BJ44" s="190">
        <v>38.850184151123003</v>
      </c>
      <c r="BK44" s="191">
        <v>16.618139405402001</v>
      </c>
      <c r="BL44" s="189">
        <v>8413</v>
      </c>
      <c r="BM44" s="190">
        <v>9.5212884821110197</v>
      </c>
      <c r="BN44" s="191">
        <v>0.98671978470584998</v>
      </c>
      <c r="BO44" s="189">
        <v>8856</v>
      </c>
      <c r="BP44" s="190">
        <v>148.15006775067999</v>
      </c>
      <c r="BQ44" s="191">
        <v>23.410513113107999</v>
      </c>
      <c r="BR44" s="192">
        <v>8556</v>
      </c>
      <c r="BS44" s="190">
        <v>14.92613370734</v>
      </c>
      <c r="BT44" s="191">
        <v>5.5274176237852002</v>
      </c>
    </row>
    <row r="45" spans="1:72" ht="21">
      <c r="A45" s="38"/>
      <c r="B45" s="59" ph="1"/>
      <c r="C45" s="39"/>
      <c r="D45" s="4"/>
      <c r="E45" s="133" t="str">
        <f t="shared" si="29"/>
        <v/>
      </c>
      <c r="F45" s="4"/>
      <c r="G45" s="133" t="str">
        <f t="shared" si="30"/>
        <v/>
      </c>
      <c r="H45" s="4"/>
      <c r="I45" s="133" t="str">
        <f t="shared" si="31"/>
        <v/>
      </c>
      <c r="J45" s="4"/>
      <c r="K45" s="133" t="str">
        <f t="shared" si="32"/>
        <v/>
      </c>
      <c r="L45" s="134" t="str">
        <f t="shared" si="33"/>
        <v/>
      </c>
      <c r="M45" s="134" t="str">
        <f t="shared" si="34"/>
        <v/>
      </c>
      <c r="N45" s="4"/>
      <c r="O45" s="133" t="str">
        <f t="shared" si="35"/>
        <v/>
      </c>
      <c r="P45" s="134" t="str">
        <f t="shared" si="36"/>
        <v/>
      </c>
      <c r="Q45" s="134" t="str">
        <f t="shared" si="37"/>
        <v/>
      </c>
      <c r="R45" s="4"/>
      <c r="S45" s="133" t="str">
        <f t="shared" si="38"/>
        <v/>
      </c>
      <c r="T45" s="134" t="str">
        <f t="shared" si="39"/>
        <v/>
      </c>
      <c r="U45" s="134" t="str">
        <f t="shared" si="40"/>
        <v/>
      </c>
      <c r="V45" s="4"/>
      <c r="W45" s="133" t="str">
        <f t="shared" si="41"/>
        <v/>
      </c>
      <c r="X45" s="134" t="str">
        <f t="shared" si="42"/>
        <v/>
      </c>
      <c r="Y45" s="134" t="str">
        <f t="shared" si="43"/>
        <v/>
      </c>
      <c r="Z45" s="4"/>
      <c r="AA45" s="133" t="str">
        <f t="shared" si="44"/>
        <v/>
      </c>
      <c r="AB45" s="134" t="str">
        <f t="shared" si="45"/>
        <v/>
      </c>
      <c r="AC45" s="134" t="str">
        <f t="shared" si="46"/>
        <v/>
      </c>
      <c r="AD45" s="4"/>
      <c r="AE45" s="133" t="str">
        <f t="shared" si="47"/>
        <v/>
      </c>
      <c r="AF45" s="134" t="str">
        <f t="shared" si="48"/>
        <v/>
      </c>
      <c r="AG45" s="134" t="str">
        <f t="shared" si="49"/>
        <v/>
      </c>
      <c r="AH45" s="4"/>
      <c r="AI45" s="133" t="str">
        <f t="shared" si="50"/>
        <v/>
      </c>
      <c r="AJ45" s="134" t="str">
        <f t="shared" si="51"/>
        <v/>
      </c>
      <c r="AK45" s="134" t="str">
        <f t="shared" si="52"/>
        <v/>
      </c>
      <c r="AL45" s="4"/>
      <c r="AM45" s="133" t="str">
        <f t="shared" si="53"/>
        <v/>
      </c>
      <c r="AN45" s="134" t="str">
        <f t="shared" si="54"/>
        <v/>
      </c>
      <c r="AO45" s="134" t="str">
        <f t="shared" si="55"/>
        <v/>
      </c>
      <c r="AP45" s="135">
        <f t="shared" si="56"/>
        <v>0</v>
      </c>
      <c r="AQ45" s="137" t="str">
        <f t="shared" si="57"/>
        <v/>
      </c>
      <c r="AR45" s="137"/>
    </row>
    <row r="46" spans="1:72" ht="21">
      <c r="A46" s="38"/>
      <c r="B46" s="60" ph="1"/>
      <c r="C46" s="39"/>
      <c r="D46" s="4"/>
      <c r="E46" s="133" t="str">
        <f t="shared" si="29"/>
        <v/>
      </c>
      <c r="F46" s="4"/>
      <c r="G46" s="133" t="str">
        <f t="shared" si="30"/>
        <v/>
      </c>
      <c r="H46" s="4"/>
      <c r="I46" s="133" t="str">
        <f t="shared" si="31"/>
        <v/>
      </c>
      <c r="J46" s="4"/>
      <c r="K46" s="133" t="str">
        <f t="shared" si="32"/>
        <v/>
      </c>
      <c r="L46" s="134" t="str">
        <f t="shared" si="33"/>
        <v/>
      </c>
      <c r="M46" s="134" t="str">
        <f t="shared" si="34"/>
        <v/>
      </c>
      <c r="N46" s="4"/>
      <c r="O46" s="133" t="str">
        <f t="shared" si="35"/>
        <v/>
      </c>
      <c r="P46" s="134" t="str">
        <f t="shared" si="36"/>
        <v/>
      </c>
      <c r="Q46" s="134" t="str">
        <f t="shared" si="37"/>
        <v/>
      </c>
      <c r="R46" s="4"/>
      <c r="S46" s="133" t="str">
        <f t="shared" si="38"/>
        <v/>
      </c>
      <c r="T46" s="134" t="str">
        <f t="shared" si="39"/>
        <v/>
      </c>
      <c r="U46" s="134" t="str">
        <f t="shared" si="40"/>
        <v/>
      </c>
      <c r="V46" s="4"/>
      <c r="W46" s="133" t="str">
        <f t="shared" si="41"/>
        <v/>
      </c>
      <c r="X46" s="134" t="str">
        <f t="shared" si="42"/>
        <v/>
      </c>
      <c r="Y46" s="134" t="str">
        <f t="shared" si="43"/>
        <v/>
      </c>
      <c r="Z46" s="4"/>
      <c r="AA46" s="133" t="str">
        <f t="shared" si="44"/>
        <v/>
      </c>
      <c r="AB46" s="134" t="str">
        <f t="shared" si="45"/>
        <v/>
      </c>
      <c r="AC46" s="134" t="str">
        <f t="shared" si="46"/>
        <v/>
      </c>
      <c r="AD46" s="4"/>
      <c r="AE46" s="133" t="str">
        <f t="shared" si="47"/>
        <v/>
      </c>
      <c r="AF46" s="134" t="str">
        <f t="shared" si="48"/>
        <v/>
      </c>
      <c r="AG46" s="134" t="str">
        <f t="shared" si="49"/>
        <v/>
      </c>
      <c r="AH46" s="4"/>
      <c r="AI46" s="133" t="str">
        <f t="shared" si="50"/>
        <v/>
      </c>
      <c r="AJ46" s="134" t="str">
        <f t="shared" si="51"/>
        <v/>
      </c>
      <c r="AK46" s="134" t="str">
        <f t="shared" si="52"/>
        <v/>
      </c>
      <c r="AL46" s="4"/>
      <c r="AM46" s="133" t="str">
        <f t="shared" si="53"/>
        <v/>
      </c>
      <c r="AN46" s="134" t="str">
        <f t="shared" si="54"/>
        <v/>
      </c>
      <c r="AO46" s="134" t="str">
        <f t="shared" si="55"/>
        <v/>
      </c>
      <c r="AP46" s="135">
        <f t="shared" si="56"/>
        <v>0</v>
      </c>
      <c r="AQ46" s="137" t="str">
        <f t="shared" si="57"/>
        <v/>
      </c>
      <c r="AR46" s="137"/>
    </row>
    <row r="47" spans="1:72" ht="21.75" thickBot="1">
      <c r="A47" s="38"/>
      <c r="B47" s="60" ph="1"/>
      <c r="C47" s="39"/>
      <c r="D47" s="4"/>
      <c r="E47" s="133" t="str">
        <f t="shared" si="29"/>
        <v/>
      </c>
      <c r="F47" s="4"/>
      <c r="G47" s="133" t="str">
        <f t="shared" si="30"/>
        <v/>
      </c>
      <c r="H47" s="4"/>
      <c r="I47" s="133" t="str">
        <f t="shared" si="31"/>
        <v/>
      </c>
      <c r="J47" s="4"/>
      <c r="K47" s="133" t="str">
        <f t="shared" si="32"/>
        <v/>
      </c>
      <c r="L47" s="134" t="str">
        <f t="shared" si="33"/>
        <v/>
      </c>
      <c r="M47" s="134" t="str">
        <f t="shared" si="34"/>
        <v/>
      </c>
      <c r="N47" s="4"/>
      <c r="O47" s="133" t="str">
        <f t="shared" si="35"/>
        <v/>
      </c>
      <c r="P47" s="134" t="str">
        <f t="shared" si="36"/>
        <v/>
      </c>
      <c r="Q47" s="134" t="str">
        <f t="shared" si="37"/>
        <v/>
      </c>
      <c r="R47" s="4"/>
      <c r="S47" s="133" t="str">
        <f t="shared" si="38"/>
        <v/>
      </c>
      <c r="T47" s="134" t="str">
        <f t="shared" si="39"/>
        <v/>
      </c>
      <c r="U47" s="134" t="str">
        <f t="shared" si="40"/>
        <v/>
      </c>
      <c r="V47" s="4"/>
      <c r="W47" s="133" t="str">
        <f t="shared" si="41"/>
        <v/>
      </c>
      <c r="X47" s="134" t="str">
        <f t="shared" si="42"/>
        <v/>
      </c>
      <c r="Y47" s="134" t="str">
        <f t="shared" si="43"/>
        <v/>
      </c>
      <c r="Z47" s="4"/>
      <c r="AA47" s="133" t="str">
        <f t="shared" si="44"/>
        <v/>
      </c>
      <c r="AB47" s="134" t="str">
        <f t="shared" si="45"/>
        <v/>
      </c>
      <c r="AC47" s="134" t="str">
        <f t="shared" si="46"/>
        <v/>
      </c>
      <c r="AD47" s="4"/>
      <c r="AE47" s="133" t="str">
        <f t="shared" si="47"/>
        <v/>
      </c>
      <c r="AF47" s="134" t="str">
        <f t="shared" si="48"/>
        <v/>
      </c>
      <c r="AG47" s="134" t="str">
        <f t="shared" si="49"/>
        <v/>
      </c>
      <c r="AH47" s="4"/>
      <c r="AI47" s="133" t="str">
        <f t="shared" si="50"/>
        <v/>
      </c>
      <c r="AJ47" s="134" t="str">
        <f t="shared" si="51"/>
        <v/>
      </c>
      <c r="AK47" s="134" t="str">
        <f t="shared" si="52"/>
        <v/>
      </c>
      <c r="AL47" s="4"/>
      <c r="AM47" s="133" t="str">
        <f t="shared" si="53"/>
        <v/>
      </c>
      <c r="AN47" s="134" t="str">
        <f t="shared" si="54"/>
        <v/>
      </c>
      <c r="AO47" s="134" t="str">
        <f t="shared" si="55"/>
        <v/>
      </c>
      <c r="AP47" s="135">
        <f t="shared" si="56"/>
        <v>0</v>
      </c>
      <c r="AQ47" s="137" t="str">
        <f t="shared" si="57"/>
        <v/>
      </c>
      <c r="AR47" s="137"/>
      <c r="AV47" s="205" t="s">
        <v>153</v>
      </c>
      <c r="AW47"/>
      <c r="AX47"/>
      <c r="AY47"/>
      <c r="AZ47"/>
      <c r="BA47"/>
      <c r="BB47"/>
      <c r="BC47"/>
      <c r="BD47"/>
      <c r="BE47"/>
      <c r="BF47"/>
      <c r="BG47"/>
    </row>
    <row r="48" spans="1:72" ht="21" customHeight="1">
      <c r="A48" s="38"/>
      <c r="B48" s="59" ph="1"/>
      <c r="C48" s="39"/>
      <c r="D48" s="4"/>
      <c r="E48" s="133" t="str">
        <f t="shared" si="29"/>
        <v/>
      </c>
      <c r="F48" s="4"/>
      <c r="G48" s="133" t="str">
        <f t="shared" si="30"/>
        <v/>
      </c>
      <c r="H48" s="4"/>
      <c r="I48" s="133" t="str">
        <f t="shared" si="31"/>
        <v/>
      </c>
      <c r="J48" s="4"/>
      <c r="K48" s="133" t="str">
        <f t="shared" si="32"/>
        <v/>
      </c>
      <c r="L48" s="134" t="str">
        <f t="shared" si="33"/>
        <v/>
      </c>
      <c r="M48" s="134" t="str">
        <f t="shared" si="34"/>
        <v/>
      </c>
      <c r="N48" s="4"/>
      <c r="O48" s="133" t="str">
        <f t="shared" si="35"/>
        <v/>
      </c>
      <c r="P48" s="134" t="str">
        <f t="shared" si="36"/>
        <v/>
      </c>
      <c r="Q48" s="134" t="str">
        <f t="shared" si="37"/>
        <v/>
      </c>
      <c r="R48" s="4"/>
      <c r="S48" s="133" t="str">
        <f t="shared" si="38"/>
        <v/>
      </c>
      <c r="T48" s="134" t="str">
        <f t="shared" si="39"/>
        <v/>
      </c>
      <c r="U48" s="134" t="str">
        <f t="shared" si="40"/>
        <v/>
      </c>
      <c r="V48" s="4"/>
      <c r="W48" s="133" t="str">
        <f t="shared" si="41"/>
        <v/>
      </c>
      <c r="X48" s="134" t="str">
        <f t="shared" si="42"/>
        <v/>
      </c>
      <c r="Y48" s="134" t="str">
        <f t="shared" si="43"/>
        <v/>
      </c>
      <c r="Z48" s="4"/>
      <c r="AA48" s="133" t="str">
        <f t="shared" si="44"/>
        <v/>
      </c>
      <c r="AB48" s="134" t="str">
        <f t="shared" si="45"/>
        <v/>
      </c>
      <c r="AC48" s="134" t="str">
        <f t="shared" si="46"/>
        <v/>
      </c>
      <c r="AD48" s="4"/>
      <c r="AE48" s="133" t="str">
        <f t="shared" si="47"/>
        <v/>
      </c>
      <c r="AF48" s="134" t="str">
        <f t="shared" si="48"/>
        <v/>
      </c>
      <c r="AG48" s="134" t="str">
        <f t="shared" si="49"/>
        <v/>
      </c>
      <c r="AH48" s="4"/>
      <c r="AI48" s="133" t="str">
        <f t="shared" si="50"/>
        <v/>
      </c>
      <c r="AJ48" s="134" t="str">
        <f t="shared" si="51"/>
        <v/>
      </c>
      <c r="AK48" s="134" t="str">
        <f t="shared" si="52"/>
        <v/>
      </c>
      <c r="AL48" s="4"/>
      <c r="AM48" s="133" t="str">
        <f t="shared" si="53"/>
        <v/>
      </c>
      <c r="AN48" s="134" t="str">
        <f t="shared" si="54"/>
        <v/>
      </c>
      <c r="AO48" s="134" t="str">
        <f t="shared" si="55"/>
        <v/>
      </c>
      <c r="AP48" s="135">
        <f t="shared" si="56"/>
        <v>0</v>
      </c>
      <c r="AQ48" s="137" t="str">
        <f t="shared" si="57"/>
        <v/>
      </c>
      <c r="AR48" s="137"/>
      <c r="AV48" s="306" t="s">
        <v>118</v>
      </c>
      <c r="AW48" s="307"/>
      <c r="AX48" s="307"/>
      <c r="AY48" s="308"/>
      <c r="AZ48" s="297" t="s">
        <v>119</v>
      </c>
      <c r="BA48" s="298"/>
      <c r="BB48" s="298"/>
      <c r="BC48" s="299"/>
      <c r="BD48" s="298" t="s">
        <v>120</v>
      </c>
      <c r="BE48" s="298"/>
      <c r="BF48" s="298"/>
      <c r="BG48" s="299"/>
    </row>
    <row r="49" spans="1:59" ht="21.75" thickBot="1">
      <c r="A49" s="38"/>
      <c r="B49" s="60" ph="1"/>
      <c r="C49" s="39"/>
      <c r="D49" s="4"/>
      <c r="E49" s="133" t="str">
        <f t="shared" si="29"/>
        <v/>
      </c>
      <c r="F49" s="4"/>
      <c r="G49" s="133" t="str">
        <f t="shared" si="30"/>
        <v/>
      </c>
      <c r="H49" s="4"/>
      <c r="I49" s="133" t="str">
        <f t="shared" si="31"/>
        <v/>
      </c>
      <c r="J49" s="4"/>
      <c r="K49" s="133" t="str">
        <f t="shared" si="32"/>
        <v/>
      </c>
      <c r="L49" s="134" t="str">
        <f t="shared" si="33"/>
        <v/>
      </c>
      <c r="M49" s="134" t="str">
        <f t="shared" si="34"/>
        <v/>
      </c>
      <c r="N49" s="4"/>
      <c r="O49" s="133" t="str">
        <f t="shared" si="35"/>
        <v/>
      </c>
      <c r="P49" s="134" t="str">
        <f t="shared" si="36"/>
        <v/>
      </c>
      <c r="Q49" s="134" t="str">
        <f t="shared" si="37"/>
        <v/>
      </c>
      <c r="R49" s="4"/>
      <c r="S49" s="133" t="str">
        <f t="shared" si="38"/>
        <v/>
      </c>
      <c r="T49" s="134" t="str">
        <f t="shared" si="39"/>
        <v/>
      </c>
      <c r="U49" s="134" t="str">
        <f t="shared" si="40"/>
        <v/>
      </c>
      <c r="V49" s="4"/>
      <c r="W49" s="133" t="str">
        <f t="shared" si="41"/>
        <v/>
      </c>
      <c r="X49" s="134" t="str">
        <f t="shared" si="42"/>
        <v/>
      </c>
      <c r="Y49" s="134" t="str">
        <f t="shared" si="43"/>
        <v/>
      </c>
      <c r="Z49" s="4"/>
      <c r="AA49" s="133" t="str">
        <f t="shared" si="44"/>
        <v/>
      </c>
      <c r="AB49" s="134" t="str">
        <f t="shared" si="45"/>
        <v/>
      </c>
      <c r="AC49" s="134" t="str">
        <f t="shared" si="46"/>
        <v/>
      </c>
      <c r="AD49" s="4"/>
      <c r="AE49" s="133" t="str">
        <f t="shared" si="47"/>
        <v/>
      </c>
      <c r="AF49" s="134" t="str">
        <f t="shared" si="48"/>
        <v/>
      </c>
      <c r="AG49" s="134" t="str">
        <f t="shared" si="49"/>
        <v/>
      </c>
      <c r="AH49" s="4"/>
      <c r="AI49" s="133" t="str">
        <f t="shared" si="50"/>
        <v/>
      </c>
      <c r="AJ49" s="134" t="str">
        <f t="shared" si="51"/>
        <v/>
      </c>
      <c r="AK49" s="134" t="str">
        <f t="shared" si="52"/>
        <v/>
      </c>
      <c r="AL49" s="4"/>
      <c r="AM49" s="133" t="str">
        <f t="shared" si="53"/>
        <v/>
      </c>
      <c r="AN49" s="134" t="str">
        <f t="shared" si="54"/>
        <v/>
      </c>
      <c r="AO49" s="134" t="str">
        <f t="shared" si="55"/>
        <v/>
      </c>
      <c r="AP49" s="135">
        <f t="shared" si="56"/>
        <v>0</v>
      </c>
      <c r="AQ49" s="137" t="str">
        <f t="shared" si="57"/>
        <v/>
      </c>
      <c r="AR49" s="137"/>
      <c r="AV49" s="309"/>
      <c r="AW49" s="310"/>
      <c r="AX49" s="310"/>
      <c r="AY49" s="311"/>
      <c r="AZ49" s="206" t="s">
        <v>121</v>
      </c>
      <c r="BA49" s="207" t="s">
        <v>122</v>
      </c>
      <c r="BB49" s="208" t="s">
        <v>123</v>
      </c>
      <c r="BC49" s="209" t="s">
        <v>124</v>
      </c>
      <c r="BD49" s="210" t="s">
        <v>121</v>
      </c>
      <c r="BE49" s="207" t="s">
        <v>122</v>
      </c>
      <c r="BF49" s="207" t="s">
        <v>123</v>
      </c>
      <c r="BG49" s="209" t="s">
        <v>124</v>
      </c>
    </row>
    <row r="50" spans="1:59" ht="21" customHeight="1">
      <c r="A50" s="38"/>
      <c r="B50" s="58" ph="1"/>
      <c r="C50" s="39"/>
      <c r="D50" s="4"/>
      <c r="E50" s="133" t="str">
        <f t="shared" si="29"/>
        <v/>
      </c>
      <c r="F50" s="4"/>
      <c r="G50" s="133" t="str">
        <f t="shared" si="30"/>
        <v/>
      </c>
      <c r="H50" s="4"/>
      <c r="I50" s="133" t="str">
        <f t="shared" si="31"/>
        <v/>
      </c>
      <c r="J50" s="4"/>
      <c r="K50" s="133" t="str">
        <f t="shared" si="32"/>
        <v/>
      </c>
      <c r="L50" s="134" t="str">
        <f t="shared" si="33"/>
        <v/>
      </c>
      <c r="M50" s="134" t="str">
        <f t="shared" si="34"/>
        <v/>
      </c>
      <c r="N50" s="4"/>
      <c r="O50" s="133" t="str">
        <f t="shared" si="35"/>
        <v/>
      </c>
      <c r="P50" s="134" t="str">
        <f t="shared" si="36"/>
        <v/>
      </c>
      <c r="Q50" s="134" t="str">
        <f t="shared" si="37"/>
        <v/>
      </c>
      <c r="R50" s="4"/>
      <c r="S50" s="133" t="str">
        <f t="shared" si="38"/>
        <v/>
      </c>
      <c r="T50" s="134" t="str">
        <f t="shared" si="39"/>
        <v/>
      </c>
      <c r="U50" s="134" t="str">
        <f t="shared" si="40"/>
        <v/>
      </c>
      <c r="V50" s="4"/>
      <c r="W50" s="133" t="str">
        <f t="shared" si="41"/>
        <v/>
      </c>
      <c r="X50" s="134" t="str">
        <f t="shared" si="42"/>
        <v/>
      </c>
      <c r="Y50" s="134" t="str">
        <f t="shared" si="43"/>
        <v/>
      </c>
      <c r="Z50" s="4"/>
      <c r="AA50" s="133" t="str">
        <f t="shared" si="44"/>
        <v/>
      </c>
      <c r="AB50" s="134" t="str">
        <f t="shared" si="45"/>
        <v/>
      </c>
      <c r="AC50" s="134" t="str">
        <f t="shared" si="46"/>
        <v/>
      </c>
      <c r="AD50" s="4"/>
      <c r="AE50" s="133" t="str">
        <f t="shared" si="47"/>
        <v/>
      </c>
      <c r="AF50" s="134" t="str">
        <f t="shared" si="48"/>
        <v/>
      </c>
      <c r="AG50" s="134" t="str">
        <f t="shared" si="49"/>
        <v/>
      </c>
      <c r="AH50" s="4"/>
      <c r="AI50" s="133" t="str">
        <f t="shared" si="50"/>
        <v/>
      </c>
      <c r="AJ50" s="134" t="str">
        <f t="shared" si="51"/>
        <v/>
      </c>
      <c r="AK50" s="134" t="str">
        <f t="shared" si="52"/>
        <v/>
      </c>
      <c r="AL50" s="4"/>
      <c r="AM50" s="133" t="str">
        <f t="shared" si="53"/>
        <v/>
      </c>
      <c r="AN50" s="134" t="str">
        <f t="shared" si="54"/>
        <v/>
      </c>
      <c r="AO50" s="134" t="str">
        <f t="shared" si="55"/>
        <v/>
      </c>
      <c r="AP50" s="135">
        <f t="shared" si="56"/>
        <v>0</v>
      </c>
      <c r="AQ50" s="137" t="str">
        <f t="shared" si="57"/>
        <v/>
      </c>
      <c r="AR50" s="137"/>
      <c r="AV50" s="300" t="s">
        <v>125</v>
      </c>
      <c r="AW50" s="303" t="s">
        <v>126</v>
      </c>
      <c r="AX50" s="211" t="s">
        <v>127</v>
      </c>
      <c r="AY50" s="212" t="s">
        <v>128</v>
      </c>
      <c r="AZ50" s="213">
        <v>116.8</v>
      </c>
      <c r="BA50" s="214">
        <v>116.6</v>
      </c>
      <c r="BB50" s="215">
        <v>0.20000000000000284</v>
      </c>
      <c r="BC50" s="216">
        <v>15</v>
      </c>
      <c r="BD50" s="213">
        <v>21.7</v>
      </c>
      <c r="BE50" s="214">
        <v>21.4</v>
      </c>
      <c r="BF50" s="214">
        <v>0.30000000000000071</v>
      </c>
      <c r="BG50" s="217">
        <v>6</v>
      </c>
    </row>
    <row r="51" spans="1:59" ht="21">
      <c r="A51" s="38"/>
      <c r="B51" s="60" ph="1"/>
      <c r="C51" s="39"/>
      <c r="D51" s="4"/>
      <c r="E51" s="133" t="str">
        <f t="shared" si="29"/>
        <v/>
      </c>
      <c r="F51" s="4"/>
      <c r="G51" s="133" t="str">
        <f t="shared" si="30"/>
        <v/>
      </c>
      <c r="H51" s="4"/>
      <c r="I51" s="133" t="str">
        <f t="shared" si="31"/>
        <v/>
      </c>
      <c r="J51" s="4"/>
      <c r="K51" s="133" t="str">
        <f t="shared" si="32"/>
        <v/>
      </c>
      <c r="L51" s="134" t="str">
        <f t="shared" si="33"/>
        <v/>
      </c>
      <c r="M51" s="134" t="str">
        <f t="shared" si="34"/>
        <v/>
      </c>
      <c r="N51" s="4"/>
      <c r="O51" s="133" t="str">
        <f t="shared" si="35"/>
        <v/>
      </c>
      <c r="P51" s="134" t="str">
        <f t="shared" si="36"/>
        <v/>
      </c>
      <c r="Q51" s="134" t="str">
        <f t="shared" si="37"/>
        <v/>
      </c>
      <c r="R51" s="4"/>
      <c r="S51" s="133" t="str">
        <f t="shared" si="38"/>
        <v/>
      </c>
      <c r="T51" s="134" t="str">
        <f t="shared" si="39"/>
        <v/>
      </c>
      <c r="U51" s="134" t="str">
        <f t="shared" si="40"/>
        <v/>
      </c>
      <c r="V51" s="4"/>
      <c r="W51" s="133" t="str">
        <f t="shared" si="41"/>
        <v/>
      </c>
      <c r="X51" s="134" t="str">
        <f t="shared" si="42"/>
        <v/>
      </c>
      <c r="Y51" s="134" t="str">
        <f t="shared" si="43"/>
        <v/>
      </c>
      <c r="Z51" s="4"/>
      <c r="AA51" s="133" t="str">
        <f t="shared" si="44"/>
        <v/>
      </c>
      <c r="AB51" s="134" t="str">
        <f t="shared" si="45"/>
        <v/>
      </c>
      <c r="AC51" s="134" t="str">
        <f t="shared" si="46"/>
        <v/>
      </c>
      <c r="AD51" s="4"/>
      <c r="AE51" s="133" t="str">
        <f t="shared" si="47"/>
        <v/>
      </c>
      <c r="AF51" s="134" t="str">
        <f t="shared" si="48"/>
        <v/>
      </c>
      <c r="AG51" s="134" t="str">
        <f t="shared" si="49"/>
        <v/>
      </c>
      <c r="AH51" s="4"/>
      <c r="AI51" s="133" t="str">
        <f t="shared" si="50"/>
        <v/>
      </c>
      <c r="AJ51" s="134" t="str">
        <f t="shared" si="51"/>
        <v/>
      </c>
      <c r="AK51" s="134" t="str">
        <f t="shared" si="52"/>
        <v/>
      </c>
      <c r="AL51" s="4"/>
      <c r="AM51" s="133" t="str">
        <f t="shared" si="53"/>
        <v/>
      </c>
      <c r="AN51" s="134" t="str">
        <f t="shared" si="54"/>
        <v/>
      </c>
      <c r="AO51" s="134" t="str">
        <f t="shared" si="55"/>
        <v/>
      </c>
      <c r="AP51" s="135">
        <f t="shared" si="56"/>
        <v>0</v>
      </c>
      <c r="AQ51" s="137" t="str">
        <f t="shared" si="57"/>
        <v/>
      </c>
      <c r="AR51" s="137"/>
      <c r="AV51" s="301"/>
      <c r="AW51" s="304"/>
      <c r="AX51" s="218" t="s">
        <v>129</v>
      </c>
      <c r="AY51" s="219" t="s">
        <v>130</v>
      </c>
      <c r="AZ51" s="220">
        <v>122.7</v>
      </c>
      <c r="BA51" s="221">
        <v>122.7</v>
      </c>
      <c r="BB51" s="222">
        <v>0</v>
      </c>
      <c r="BC51" s="223">
        <v>17</v>
      </c>
      <c r="BD51" s="220">
        <v>24.5</v>
      </c>
      <c r="BE51" s="221">
        <v>24.2</v>
      </c>
      <c r="BF51" s="221">
        <v>0.30000000000000071</v>
      </c>
      <c r="BG51" s="224">
        <v>13</v>
      </c>
    </row>
    <row r="52" spans="1:59" ht="21">
      <c r="A52" s="38"/>
      <c r="B52" s="60" ph="1"/>
      <c r="C52" s="39"/>
      <c r="D52" s="4"/>
      <c r="E52" s="133" t="str">
        <f t="shared" si="29"/>
        <v/>
      </c>
      <c r="F52" s="4"/>
      <c r="G52" s="133" t="str">
        <f t="shared" si="30"/>
        <v/>
      </c>
      <c r="H52" s="4"/>
      <c r="I52" s="133" t="str">
        <f t="shared" si="31"/>
        <v/>
      </c>
      <c r="J52" s="4"/>
      <c r="K52" s="133" t="str">
        <f t="shared" si="32"/>
        <v/>
      </c>
      <c r="L52" s="134" t="str">
        <f t="shared" si="33"/>
        <v/>
      </c>
      <c r="M52" s="134" t="str">
        <f t="shared" si="34"/>
        <v/>
      </c>
      <c r="N52" s="4"/>
      <c r="O52" s="133" t="str">
        <f t="shared" si="35"/>
        <v/>
      </c>
      <c r="P52" s="134" t="str">
        <f t="shared" si="36"/>
        <v/>
      </c>
      <c r="Q52" s="134" t="str">
        <f t="shared" si="37"/>
        <v/>
      </c>
      <c r="R52" s="4"/>
      <c r="S52" s="133" t="str">
        <f t="shared" si="38"/>
        <v/>
      </c>
      <c r="T52" s="134" t="str">
        <f t="shared" si="39"/>
        <v/>
      </c>
      <c r="U52" s="134" t="str">
        <f t="shared" si="40"/>
        <v/>
      </c>
      <c r="V52" s="4"/>
      <c r="W52" s="133" t="str">
        <f t="shared" si="41"/>
        <v/>
      </c>
      <c r="X52" s="134" t="str">
        <f t="shared" si="42"/>
        <v/>
      </c>
      <c r="Y52" s="134" t="str">
        <f t="shared" si="43"/>
        <v/>
      </c>
      <c r="Z52" s="4"/>
      <c r="AA52" s="133" t="str">
        <f t="shared" si="44"/>
        <v/>
      </c>
      <c r="AB52" s="134" t="str">
        <f t="shared" si="45"/>
        <v/>
      </c>
      <c r="AC52" s="134" t="str">
        <f t="shared" si="46"/>
        <v/>
      </c>
      <c r="AD52" s="4"/>
      <c r="AE52" s="133" t="str">
        <f t="shared" si="47"/>
        <v/>
      </c>
      <c r="AF52" s="134" t="str">
        <f t="shared" si="48"/>
        <v/>
      </c>
      <c r="AG52" s="134" t="str">
        <f t="shared" si="49"/>
        <v/>
      </c>
      <c r="AH52" s="4"/>
      <c r="AI52" s="133" t="str">
        <f t="shared" si="50"/>
        <v/>
      </c>
      <c r="AJ52" s="134" t="str">
        <f t="shared" si="51"/>
        <v/>
      </c>
      <c r="AK52" s="134" t="str">
        <f t="shared" si="52"/>
        <v/>
      </c>
      <c r="AL52" s="4"/>
      <c r="AM52" s="133" t="str">
        <f t="shared" si="53"/>
        <v/>
      </c>
      <c r="AN52" s="134" t="str">
        <f t="shared" si="54"/>
        <v/>
      </c>
      <c r="AO52" s="134" t="str">
        <f t="shared" si="55"/>
        <v/>
      </c>
      <c r="AP52" s="135">
        <f t="shared" si="56"/>
        <v>0</v>
      </c>
      <c r="AQ52" s="137" t="str">
        <f t="shared" si="57"/>
        <v/>
      </c>
      <c r="AR52" s="137"/>
      <c r="AV52" s="301"/>
      <c r="AW52" s="304"/>
      <c r="AX52" s="218" t="s">
        <v>131</v>
      </c>
      <c r="AY52" s="219" t="s">
        <v>132</v>
      </c>
      <c r="AZ52" s="220">
        <v>129</v>
      </c>
      <c r="BA52" s="221">
        <v>128.30000000000001</v>
      </c>
      <c r="BB52" s="222">
        <v>0.69999999999998863</v>
      </c>
      <c r="BC52" s="223">
        <v>3</v>
      </c>
      <c r="BD52" s="220">
        <v>28</v>
      </c>
      <c r="BE52" s="221">
        <v>27.4</v>
      </c>
      <c r="BF52" s="221">
        <v>0.60000000000000142</v>
      </c>
      <c r="BG52" s="224">
        <v>7</v>
      </c>
    </row>
    <row r="53" spans="1:59" ht="21">
      <c r="A53" s="38"/>
      <c r="B53" s="59" ph="1"/>
      <c r="C53" s="39"/>
      <c r="D53" s="4"/>
      <c r="E53" s="133" t="str">
        <f t="shared" si="29"/>
        <v/>
      </c>
      <c r="F53" s="4"/>
      <c r="G53" s="133" t="str">
        <f t="shared" si="30"/>
        <v/>
      </c>
      <c r="H53" s="4"/>
      <c r="I53" s="133" t="str">
        <f t="shared" si="31"/>
        <v/>
      </c>
      <c r="J53" s="4"/>
      <c r="K53" s="133" t="str">
        <f t="shared" si="32"/>
        <v/>
      </c>
      <c r="L53" s="134" t="str">
        <f t="shared" si="33"/>
        <v/>
      </c>
      <c r="M53" s="134" t="str">
        <f t="shared" si="34"/>
        <v/>
      </c>
      <c r="N53" s="4"/>
      <c r="O53" s="133" t="str">
        <f t="shared" si="35"/>
        <v/>
      </c>
      <c r="P53" s="134" t="str">
        <f t="shared" si="36"/>
        <v/>
      </c>
      <c r="Q53" s="134" t="str">
        <f t="shared" si="37"/>
        <v/>
      </c>
      <c r="R53" s="4"/>
      <c r="S53" s="133" t="str">
        <f t="shared" si="38"/>
        <v/>
      </c>
      <c r="T53" s="134" t="str">
        <f t="shared" si="39"/>
        <v/>
      </c>
      <c r="U53" s="134" t="str">
        <f t="shared" si="40"/>
        <v/>
      </c>
      <c r="V53" s="4"/>
      <c r="W53" s="133" t="str">
        <f t="shared" si="41"/>
        <v/>
      </c>
      <c r="X53" s="134" t="str">
        <f t="shared" si="42"/>
        <v/>
      </c>
      <c r="Y53" s="134" t="str">
        <f t="shared" si="43"/>
        <v/>
      </c>
      <c r="Z53" s="4"/>
      <c r="AA53" s="133" t="str">
        <f t="shared" si="44"/>
        <v/>
      </c>
      <c r="AB53" s="134" t="str">
        <f t="shared" si="45"/>
        <v/>
      </c>
      <c r="AC53" s="134" t="str">
        <f t="shared" si="46"/>
        <v/>
      </c>
      <c r="AD53" s="4"/>
      <c r="AE53" s="133" t="str">
        <f t="shared" si="47"/>
        <v/>
      </c>
      <c r="AF53" s="134" t="str">
        <f t="shared" si="48"/>
        <v/>
      </c>
      <c r="AG53" s="134" t="str">
        <f t="shared" si="49"/>
        <v/>
      </c>
      <c r="AH53" s="4"/>
      <c r="AI53" s="133" t="str">
        <f t="shared" si="50"/>
        <v/>
      </c>
      <c r="AJ53" s="134" t="str">
        <f t="shared" si="51"/>
        <v/>
      </c>
      <c r="AK53" s="134" t="str">
        <f t="shared" si="52"/>
        <v/>
      </c>
      <c r="AL53" s="4"/>
      <c r="AM53" s="133" t="str">
        <f t="shared" si="53"/>
        <v/>
      </c>
      <c r="AN53" s="134" t="str">
        <f t="shared" si="54"/>
        <v/>
      </c>
      <c r="AO53" s="134" t="str">
        <f t="shared" si="55"/>
        <v/>
      </c>
      <c r="AP53" s="135">
        <f t="shared" si="56"/>
        <v>0</v>
      </c>
      <c r="AQ53" s="137" t="str">
        <f t="shared" si="57"/>
        <v/>
      </c>
      <c r="AR53" s="137"/>
      <c r="AV53" s="301"/>
      <c r="AW53" s="304"/>
      <c r="AX53" s="218" t="s">
        <v>133</v>
      </c>
      <c r="AY53" s="219" t="s">
        <v>134</v>
      </c>
      <c r="AZ53" s="220">
        <v>134.9</v>
      </c>
      <c r="BA53" s="221">
        <v>134</v>
      </c>
      <c r="BB53" s="222">
        <v>0.90000000000000568</v>
      </c>
      <c r="BC53" s="223">
        <v>2</v>
      </c>
      <c r="BD53" s="220">
        <v>32.700000000000003</v>
      </c>
      <c r="BE53" s="221">
        <v>31.2</v>
      </c>
      <c r="BF53" s="221">
        <v>1.5000000000000036</v>
      </c>
      <c r="BG53" s="224">
        <v>2</v>
      </c>
    </row>
    <row r="54" spans="1:59" ht="21">
      <c r="A54" s="38"/>
      <c r="B54" s="59" ph="1"/>
      <c r="C54" s="39"/>
      <c r="D54" s="4"/>
      <c r="E54" s="133" t="str">
        <f t="shared" si="29"/>
        <v/>
      </c>
      <c r="F54" s="4"/>
      <c r="G54" s="133" t="str">
        <f t="shared" si="30"/>
        <v/>
      </c>
      <c r="H54" s="4"/>
      <c r="I54" s="133" t="str">
        <f t="shared" si="31"/>
        <v/>
      </c>
      <c r="J54" s="4"/>
      <c r="K54" s="133" t="str">
        <f t="shared" si="32"/>
        <v/>
      </c>
      <c r="L54" s="134" t="str">
        <f t="shared" si="33"/>
        <v/>
      </c>
      <c r="M54" s="134" t="str">
        <f t="shared" si="34"/>
        <v/>
      </c>
      <c r="N54" s="4"/>
      <c r="O54" s="133" t="str">
        <f t="shared" si="35"/>
        <v/>
      </c>
      <c r="P54" s="134" t="str">
        <f t="shared" si="36"/>
        <v/>
      </c>
      <c r="Q54" s="134" t="str">
        <f t="shared" si="37"/>
        <v/>
      </c>
      <c r="R54" s="4"/>
      <c r="S54" s="133" t="str">
        <f t="shared" si="38"/>
        <v/>
      </c>
      <c r="T54" s="134" t="str">
        <f t="shared" si="39"/>
        <v/>
      </c>
      <c r="U54" s="134" t="str">
        <f t="shared" si="40"/>
        <v/>
      </c>
      <c r="V54" s="4"/>
      <c r="W54" s="133" t="str">
        <f t="shared" si="41"/>
        <v/>
      </c>
      <c r="X54" s="134" t="str">
        <f t="shared" si="42"/>
        <v/>
      </c>
      <c r="Y54" s="134" t="str">
        <f t="shared" si="43"/>
        <v/>
      </c>
      <c r="Z54" s="4"/>
      <c r="AA54" s="133" t="str">
        <f t="shared" si="44"/>
        <v/>
      </c>
      <c r="AB54" s="134" t="str">
        <f t="shared" si="45"/>
        <v/>
      </c>
      <c r="AC54" s="134" t="str">
        <f t="shared" si="46"/>
        <v/>
      </c>
      <c r="AD54" s="4"/>
      <c r="AE54" s="133" t="str">
        <f t="shared" si="47"/>
        <v/>
      </c>
      <c r="AF54" s="134" t="str">
        <f t="shared" si="48"/>
        <v/>
      </c>
      <c r="AG54" s="134" t="str">
        <f t="shared" si="49"/>
        <v/>
      </c>
      <c r="AH54" s="4"/>
      <c r="AI54" s="133" t="str">
        <f t="shared" si="50"/>
        <v/>
      </c>
      <c r="AJ54" s="134" t="str">
        <f t="shared" si="51"/>
        <v/>
      </c>
      <c r="AK54" s="134" t="str">
        <f t="shared" si="52"/>
        <v/>
      </c>
      <c r="AL54" s="4"/>
      <c r="AM54" s="133" t="str">
        <f t="shared" si="53"/>
        <v/>
      </c>
      <c r="AN54" s="134" t="str">
        <f t="shared" si="54"/>
        <v/>
      </c>
      <c r="AO54" s="134" t="str">
        <f t="shared" si="55"/>
        <v/>
      </c>
      <c r="AP54" s="135">
        <f t="shared" si="56"/>
        <v>0</v>
      </c>
      <c r="AQ54" s="137" t="str">
        <f t="shared" si="57"/>
        <v/>
      </c>
      <c r="AR54" s="137"/>
      <c r="AV54" s="301"/>
      <c r="AW54" s="304"/>
      <c r="AX54" s="218" t="s">
        <v>135</v>
      </c>
      <c r="AY54" s="219" t="s">
        <v>136</v>
      </c>
      <c r="AZ54" s="220">
        <v>140.19999999999999</v>
      </c>
      <c r="BA54" s="221">
        <v>139.5</v>
      </c>
      <c r="BB54" s="222">
        <v>0.69999999999998863</v>
      </c>
      <c r="BC54" s="223">
        <v>4</v>
      </c>
      <c r="BD54" s="220">
        <v>36.6</v>
      </c>
      <c r="BE54" s="221">
        <v>35.1</v>
      </c>
      <c r="BF54" s="221">
        <v>1.5</v>
      </c>
      <c r="BG54" s="224">
        <v>4</v>
      </c>
    </row>
    <row r="55" spans="1:59" ht="21.75" thickBot="1">
      <c r="A55" s="38"/>
      <c r="B55" s="58" ph="1"/>
      <c r="C55" s="39"/>
      <c r="D55" s="4"/>
      <c r="E55" s="133" t="str">
        <f t="shared" si="29"/>
        <v/>
      </c>
      <c r="F55" s="4"/>
      <c r="G55" s="133" t="str">
        <f t="shared" si="30"/>
        <v/>
      </c>
      <c r="H55" s="4"/>
      <c r="I55" s="133" t="str">
        <f t="shared" si="31"/>
        <v/>
      </c>
      <c r="J55" s="4"/>
      <c r="K55" s="133" t="str">
        <f t="shared" si="32"/>
        <v/>
      </c>
      <c r="L55" s="134" t="str">
        <f t="shared" si="33"/>
        <v/>
      </c>
      <c r="M55" s="134" t="str">
        <f t="shared" si="34"/>
        <v/>
      </c>
      <c r="N55" s="4"/>
      <c r="O55" s="133" t="str">
        <f t="shared" si="35"/>
        <v/>
      </c>
      <c r="P55" s="134" t="str">
        <f t="shared" si="36"/>
        <v/>
      </c>
      <c r="Q55" s="134" t="str">
        <f t="shared" si="37"/>
        <v/>
      </c>
      <c r="R55" s="4"/>
      <c r="S55" s="133" t="str">
        <f t="shared" si="38"/>
        <v/>
      </c>
      <c r="T55" s="134" t="str">
        <f t="shared" si="39"/>
        <v/>
      </c>
      <c r="U55" s="134" t="str">
        <f t="shared" si="40"/>
        <v/>
      </c>
      <c r="V55" s="4"/>
      <c r="W55" s="133" t="str">
        <f t="shared" si="41"/>
        <v/>
      </c>
      <c r="X55" s="134" t="str">
        <f t="shared" si="42"/>
        <v/>
      </c>
      <c r="Y55" s="134" t="str">
        <f t="shared" si="43"/>
        <v/>
      </c>
      <c r="Z55" s="4"/>
      <c r="AA55" s="133" t="str">
        <f t="shared" si="44"/>
        <v/>
      </c>
      <c r="AB55" s="134" t="str">
        <f t="shared" si="45"/>
        <v/>
      </c>
      <c r="AC55" s="134" t="str">
        <f t="shared" si="46"/>
        <v/>
      </c>
      <c r="AD55" s="4"/>
      <c r="AE55" s="133" t="str">
        <f t="shared" si="47"/>
        <v/>
      </c>
      <c r="AF55" s="134" t="str">
        <f t="shared" si="48"/>
        <v/>
      </c>
      <c r="AG55" s="134" t="str">
        <f t="shared" si="49"/>
        <v/>
      </c>
      <c r="AH55" s="4"/>
      <c r="AI55" s="133" t="str">
        <f t="shared" si="50"/>
        <v/>
      </c>
      <c r="AJ55" s="134" t="str">
        <f t="shared" si="51"/>
        <v/>
      </c>
      <c r="AK55" s="134" t="str">
        <f t="shared" si="52"/>
        <v/>
      </c>
      <c r="AL55" s="4"/>
      <c r="AM55" s="133" t="str">
        <f t="shared" si="53"/>
        <v/>
      </c>
      <c r="AN55" s="134" t="str">
        <f t="shared" si="54"/>
        <v/>
      </c>
      <c r="AO55" s="134" t="str">
        <f t="shared" si="55"/>
        <v/>
      </c>
      <c r="AP55" s="135">
        <f t="shared" si="56"/>
        <v>0</v>
      </c>
      <c r="AQ55" s="137" t="str">
        <f t="shared" si="57"/>
        <v/>
      </c>
      <c r="AR55" s="137"/>
      <c r="AV55" s="301"/>
      <c r="AW55" s="305"/>
      <c r="AX55" s="225" t="s">
        <v>137</v>
      </c>
      <c r="AY55" s="226" t="s">
        <v>138</v>
      </c>
      <c r="AZ55" s="227">
        <v>147.1</v>
      </c>
      <c r="BA55" s="228">
        <v>146.1</v>
      </c>
      <c r="BB55" s="229">
        <v>1</v>
      </c>
      <c r="BC55" s="230">
        <v>4</v>
      </c>
      <c r="BD55" s="227">
        <v>41.5</v>
      </c>
      <c r="BE55" s="228">
        <v>39.6</v>
      </c>
      <c r="BF55" s="228">
        <v>1.8999999999999986</v>
      </c>
      <c r="BG55" s="231">
        <v>4</v>
      </c>
    </row>
    <row r="56" spans="1:59" ht="21">
      <c r="A56" s="38"/>
      <c r="B56" s="59" ph="1"/>
      <c r="C56" s="39"/>
      <c r="D56" s="4"/>
      <c r="E56" s="133" t="str">
        <f t="shared" si="29"/>
        <v/>
      </c>
      <c r="F56" s="4"/>
      <c r="G56" s="133" t="str">
        <f t="shared" si="30"/>
        <v/>
      </c>
      <c r="H56" s="4"/>
      <c r="I56" s="133" t="str">
        <f t="shared" si="31"/>
        <v/>
      </c>
      <c r="J56" s="4"/>
      <c r="K56" s="133" t="str">
        <f t="shared" si="32"/>
        <v/>
      </c>
      <c r="L56" s="134" t="str">
        <f t="shared" si="33"/>
        <v/>
      </c>
      <c r="M56" s="134" t="str">
        <f t="shared" si="34"/>
        <v/>
      </c>
      <c r="N56" s="4"/>
      <c r="O56" s="133" t="str">
        <f t="shared" si="35"/>
        <v/>
      </c>
      <c r="P56" s="134" t="str">
        <f t="shared" si="36"/>
        <v/>
      </c>
      <c r="Q56" s="134" t="str">
        <f t="shared" si="37"/>
        <v/>
      </c>
      <c r="R56" s="4"/>
      <c r="S56" s="133" t="str">
        <f t="shared" si="38"/>
        <v/>
      </c>
      <c r="T56" s="134" t="str">
        <f t="shared" si="39"/>
        <v/>
      </c>
      <c r="U56" s="134" t="str">
        <f t="shared" si="40"/>
        <v/>
      </c>
      <c r="V56" s="4"/>
      <c r="W56" s="133" t="str">
        <f t="shared" si="41"/>
        <v/>
      </c>
      <c r="X56" s="134" t="str">
        <f t="shared" si="42"/>
        <v/>
      </c>
      <c r="Y56" s="134" t="str">
        <f t="shared" si="43"/>
        <v/>
      </c>
      <c r="Z56" s="4"/>
      <c r="AA56" s="133" t="str">
        <f t="shared" si="44"/>
        <v/>
      </c>
      <c r="AB56" s="134" t="str">
        <f t="shared" si="45"/>
        <v/>
      </c>
      <c r="AC56" s="134" t="str">
        <f t="shared" si="46"/>
        <v/>
      </c>
      <c r="AD56" s="4"/>
      <c r="AE56" s="133" t="str">
        <f t="shared" si="47"/>
        <v/>
      </c>
      <c r="AF56" s="134" t="str">
        <f t="shared" si="48"/>
        <v/>
      </c>
      <c r="AG56" s="134" t="str">
        <f t="shared" si="49"/>
        <v/>
      </c>
      <c r="AH56" s="4"/>
      <c r="AI56" s="133" t="str">
        <f t="shared" si="50"/>
        <v/>
      </c>
      <c r="AJ56" s="134" t="str">
        <f t="shared" si="51"/>
        <v/>
      </c>
      <c r="AK56" s="134" t="str">
        <f t="shared" si="52"/>
        <v/>
      </c>
      <c r="AL56" s="4"/>
      <c r="AM56" s="133" t="str">
        <f t="shared" si="53"/>
        <v/>
      </c>
      <c r="AN56" s="134" t="str">
        <f t="shared" si="54"/>
        <v/>
      </c>
      <c r="AO56" s="134" t="str">
        <f t="shared" si="55"/>
        <v/>
      </c>
      <c r="AP56" s="135">
        <f t="shared" si="56"/>
        <v>0</v>
      </c>
      <c r="AQ56" s="137" t="str">
        <f t="shared" si="57"/>
        <v/>
      </c>
      <c r="AR56" s="137"/>
      <c r="AV56" s="301"/>
      <c r="AW56" s="303" t="s">
        <v>139</v>
      </c>
      <c r="AX56" s="211" t="s">
        <v>127</v>
      </c>
      <c r="AY56" s="212" t="s">
        <v>140</v>
      </c>
      <c r="AZ56" s="213">
        <v>154.5</v>
      </c>
      <c r="BA56" s="214">
        <v>153.80000000000001</v>
      </c>
      <c r="BB56" s="214">
        <v>0.69999999999998863</v>
      </c>
      <c r="BC56" s="216">
        <v>6</v>
      </c>
      <c r="BD56" s="213">
        <v>46.9</v>
      </c>
      <c r="BE56" s="214">
        <v>45.2</v>
      </c>
      <c r="BF56" s="214">
        <v>1.6999999999999957</v>
      </c>
      <c r="BG56" s="217">
        <v>6</v>
      </c>
    </row>
    <row r="57" spans="1:59" ht="21">
      <c r="A57" s="38"/>
      <c r="B57" s="60" ph="1"/>
      <c r="C57" s="39"/>
      <c r="D57" s="4"/>
      <c r="E57" s="133" t="str">
        <f t="shared" si="29"/>
        <v/>
      </c>
      <c r="F57" s="4"/>
      <c r="G57" s="133" t="str">
        <f t="shared" si="30"/>
        <v/>
      </c>
      <c r="H57" s="4"/>
      <c r="I57" s="133" t="str">
        <f t="shared" si="31"/>
        <v/>
      </c>
      <c r="J57" s="4"/>
      <c r="K57" s="133" t="str">
        <f t="shared" si="32"/>
        <v/>
      </c>
      <c r="L57" s="134" t="str">
        <f t="shared" si="33"/>
        <v/>
      </c>
      <c r="M57" s="134" t="str">
        <f t="shared" si="34"/>
        <v/>
      </c>
      <c r="N57" s="4"/>
      <c r="O57" s="133" t="str">
        <f t="shared" si="35"/>
        <v/>
      </c>
      <c r="P57" s="134" t="str">
        <f t="shared" si="36"/>
        <v/>
      </c>
      <c r="Q57" s="134" t="str">
        <f t="shared" si="37"/>
        <v/>
      </c>
      <c r="R57" s="4"/>
      <c r="S57" s="133" t="str">
        <f t="shared" si="38"/>
        <v/>
      </c>
      <c r="T57" s="134" t="str">
        <f t="shared" si="39"/>
        <v/>
      </c>
      <c r="U57" s="134" t="str">
        <f t="shared" si="40"/>
        <v/>
      </c>
      <c r="V57" s="4"/>
      <c r="W57" s="133" t="str">
        <f t="shared" si="41"/>
        <v/>
      </c>
      <c r="X57" s="134" t="str">
        <f t="shared" si="42"/>
        <v/>
      </c>
      <c r="Y57" s="134" t="str">
        <f t="shared" si="43"/>
        <v/>
      </c>
      <c r="Z57" s="4"/>
      <c r="AA57" s="133" t="str">
        <f t="shared" si="44"/>
        <v/>
      </c>
      <c r="AB57" s="134" t="str">
        <f t="shared" si="45"/>
        <v/>
      </c>
      <c r="AC57" s="134" t="str">
        <f t="shared" si="46"/>
        <v/>
      </c>
      <c r="AD57" s="4"/>
      <c r="AE57" s="133" t="str">
        <f t="shared" si="47"/>
        <v/>
      </c>
      <c r="AF57" s="134" t="str">
        <f t="shared" si="48"/>
        <v/>
      </c>
      <c r="AG57" s="134" t="str">
        <f t="shared" si="49"/>
        <v/>
      </c>
      <c r="AH57" s="4"/>
      <c r="AI57" s="133" t="str">
        <f t="shared" si="50"/>
        <v/>
      </c>
      <c r="AJ57" s="134" t="str">
        <f t="shared" si="51"/>
        <v/>
      </c>
      <c r="AK57" s="134" t="str">
        <f t="shared" si="52"/>
        <v/>
      </c>
      <c r="AL57" s="4"/>
      <c r="AM57" s="133" t="str">
        <f t="shared" si="53"/>
        <v/>
      </c>
      <c r="AN57" s="134" t="str">
        <f t="shared" si="54"/>
        <v/>
      </c>
      <c r="AO57" s="134" t="str">
        <f t="shared" si="55"/>
        <v/>
      </c>
      <c r="AP57" s="135">
        <f t="shared" si="56"/>
        <v>0</v>
      </c>
      <c r="AQ57" s="137" t="str">
        <f t="shared" si="57"/>
        <v/>
      </c>
      <c r="AR57" s="137"/>
      <c r="AV57" s="301"/>
      <c r="AW57" s="304"/>
      <c r="AX57" s="218" t="s">
        <v>129</v>
      </c>
      <c r="AY57" s="219" t="s">
        <v>141</v>
      </c>
      <c r="AZ57" s="220">
        <v>161.69999999999999</v>
      </c>
      <c r="BA57" s="221">
        <v>161.1</v>
      </c>
      <c r="BB57" s="221">
        <v>0.59999999999999432</v>
      </c>
      <c r="BC57" s="223">
        <v>8</v>
      </c>
      <c r="BD57" s="220">
        <v>51.9</v>
      </c>
      <c r="BE57" s="221">
        <v>50.4</v>
      </c>
      <c r="BF57" s="221">
        <v>1.5</v>
      </c>
      <c r="BG57" s="224">
        <v>4</v>
      </c>
    </row>
    <row r="58" spans="1:59" ht="21.75" thickBot="1">
      <c r="A58" s="38"/>
      <c r="B58" s="60" ph="1"/>
      <c r="C58" s="39"/>
      <c r="D58" s="4"/>
      <c r="E58" s="133" t="str">
        <f t="shared" si="29"/>
        <v/>
      </c>
      <c r="F58" s="4"/>
      <c r="G58" s="133" t="str">
        <f t="shared" si="30"/>
        <v/>
      </c>
      <c r="H58" s="4"/>
      <c r="I58" s="133" t="str">
        <f t="shared" si="31"/>
        <v/>
      </c>
      <c r="J58" s="4"/>
      <c r="K58" s="133" t="str">
        <f t="shared" si="32"/>
        <v/>
      </c>
      <c r="L58" s="134" t="str">
        <f t="shared" si="33"/>
        <v/>
      </c>
      <c r="M58" s="134" t="str">
        <f t="shared" si="34"/>
        <v/>
      </c>
      <c r="N58" s="4"/>
      <c r="O58" s="133" t="str">
        <f t="shared" si="35"/>
        <v/>
      </c>
      <c r="P58" s="134" t="str">
        <f t="shared" si="36"/>
        <v/>
      </c>
      <c r="Q58" s="134" t="str">
        <f t="shared" si="37"/>
        <v/>
      </c>
      <c r="R58" s="4"/>
      <c r="S58" s="133" t="str">
        <f t="shared" si="38"/>
        <v/>
      </c>
      <c r="T58" s="134" t="str">
        <f t="shared" si="39"/>
        <v/>
      </c>
      <c r="U58" s="134" t="str">
        <f t="shared" si="40"/>
        <v/>
      </c>
      <c r="V58" s="4"/>
      <c r="W58" s="133" t="str">
        <f t="shared" si="41"/>
        <v/>
      </c>
      <c r="X58" s="134" t="str">
        <f t="shared" si="42"/>
        <v/>
      </c>
      <c r="Y58" s="134" t="str">
        <f t="shared" si="43"/>
        <v/>
      </c>
      <c r="Z58" s="4"/>
      <c r="AA58" s="133" t="str">
        <f t="shared" si="44"/>
        <v/>
      </c>
      <c r="AB58" s="134" t="str">
        <f t="shared" si="45"/>
        <v/>
      </c>
      <c r="AC58" s="134" t="str">
        <f t="shared" si="46"/>
        <v/>
      </c>
      <c r="AD58" s="4"/>
      <c r="AE58" s="133" t="str">
        <f t="shared" si="47"/>
        <v/>
      </c>
      <c r="AF58" s="134" t="str">
        <f t="shared" si="48"/>
        <v/>
      </c>
      <c r="AG58" s="134" t="str">
        <f t="shared" si="49"/>
        <v/>
      </c>
      <c r="AH58" s="4"/>
      <c r="AI58" s="133" t="str">
        <f t="shared" si="50"/>
        <v/>
      </c>
      <c r="AJ58" s="134" t="str">
        <f t="shared" si="51"/>
        <v/>
      </c>
      <c r="AK58" s="134" t="str">
        <f t="shared" si="52"/>
        <v/>
      </c>
      <c r="AL58" s="4"/>
      <c r="AM58" s="133" t="str">
        <f t="shared" si="53"/>
        <v/>
      </c>
      <c r="AN58" s="134" t="str">
        <f t="shared" si="54"/>
        <v/>
      </c>
      <c r="AO58" s="134" t="str">
        <f t="shared" si="55"/>
        <v/>
      </c>
      <c r="AP58" s="135">
        <f t="shared" si="56"/>
        <v>0</v>
      </c>
      <c r="AQ58" s="137" t="str">
        <f t="shared" si="57"/>
        <v/>
      </c>
      <c r="AR58" s="137"/>
      <c r="AV58" s="301"/>
      <c r="AW58" s="305"/>
      <c r="AX58" s="225" t="s">
        <v>131</v>
      </c>
      <c r="AY58" s="226" t="s">
        <v>142</v>
      </c>
      <c r="AZ58" s="227">
        <v>166.5</v>
      </c>
      <c r="BA58" s="228">
        <v>166.1</v>
      </c>
      <c r="BB58" s="232">
        <v>0.40000000000000568</v>
      </c>
      <c r="BC58" s="230">
        <v>11</v>
      </c>
      <c r="BD58" s="227">
        <v>56.6</v>
      </c>
      <c r="BE58" s="228">
        <v>55</v>
      </c>
      <c r="BF58" s="228">
        <v>1.6000000000000014</v>
      </c>
      <c r="BG58" s="231">
        <v>3</v>
      </c>
    </row>
    <row r="59" spans="1:59" ht="21">
      <c r="A59" s="38"/>
      <c r="B59" s="61" ph="1"/>
      <c r="C59" s="39"/>
      <c r="D59" s="4"/>
      <c r="E59" s="133" t="str">
        <f t="shared" si="29"/>
        <v/>
      </c>
      <c r="F59" s="4"/>
      <c r="G59" s="133" t="str">
        <f t="shared" si="30"/>
        <v/>
      </c>
      <c r="H59" s="4"/>
      <c r="I59" s="133" t="str">
        <f t="shared" si="31"/>
        <v/>
      </c>
      <c r="J59" s="4"/>
      <c r="K59" s="133" t="str">
        <f t="shared" si="32"/>
        <v/>
      </c>
      <c r="L59" s="134" t="str">
        <f t="shared" si="33"/>
        <v/>
      </c>
      <c r="M59" s="134" t="str">
        <f t="shared" si="34"/>
        <v/>
      </c>
      <c r="N59" s="4"/>
      <c r="O59" s="133" t="str">
        <f t="shared" si="35"/>
        <v/>
      </c>
      <c r="P59" s="134" t="str">
        <f t="shared" si="36"/>
        <v/>
      </c>
      <c r="Q59" s="134" t="str">
        <f t="shared" si="37"/>
        <v/>
      </c>
      <c r="R59" s="4"/>
      <c r="S59" s="133" t="str">
        <f t="shared" si="38"/>
        <v/>
      </c>
      <c r="T59" s="134" t="str">
        <f t="shared" si="39"/>
        <v/>
      </c>
      <c r="U59" s="134" t="str">
        <f t="shared" si="40"/>
        <v/>
      </c>
      <c r="V59" s="4"/>
      <c r="W59" s="133" t="str">
        <f t="shared" si="41"/>
        <v/>
      </c>
      <c r="X59" s="134" t="str">
        <f t="shared" si="42"/>
        <v/>
      </c>
      <c r="Y59" s="134" t="str">
        <f t="shared" si="43"/>
        <v/>
      </c>
      <c r="Z59" s="4"/>
      <c r="AA59" s="133" t="str">
        <f t="shared" si="44"/>
        <v/>
      </c>
      <c r="AB59" s="134" t="str">
        <f t="shared" si="45"/>
        <v/>
      </c>
      <c r="AC59" s="134" t="str">
        <f t="shared" si="46"/>
        <v/>
      </c>
      <c r="AD59" s="4"/>
      <c r="AE59" s="133" t="str">
        <f t="shared" si="47"/>
        <v/>
      </c>
      <c r="AF59" s="134" t="str">
        <f t="shared" si="48"/>
        <v/>
      </c>
      <c r="AG59" s="134" t="str">
        <f t="shared" si="49"/>
        <v/>
      </c>
      <c r="AH59" s="4"/>
      <c r="AI59" s="133" t="str">
        <f t="shared" si="50"/>
        <v/>
      </c>
      <c r="AJ59" s="134" t="str">
        <f t="shared" si="51"/>
        <v/>
      </c>
      <c r="AK59" s="134" t="str">
        <f t="shared" si="52"/>
        <v/>
      </c>
      <c r="AL59" s="4"/>
      <c r="AM59" s="133" t="str">
        <f t="shared" si="53"/>
        <v/>
      </c>
      <c r="AN59" s="134" t="str">
        <f t="shared" si="54"/>
        <v/>
      </c>
      <c r="AO59" s="134" t="str">
        <f t="shared" si="55"/>
        <v/>
      </c>
      <c r="AP59" s="135">
        <f t="shared" si="56"/>
        <v>0</v>
      </c>
      <c r="AQ59" s="137" t="str">
        <f t="shared" si="57"/>
        <v/>
      </c>
      <c r="AR59" s="137"/>
      <c r="AV59" s="301"/>
      <c r="AW59" s="303" t="s">
        <v>143</v>
      </c>
      <c r="AX59" s="211" t="s">
        <v>127</v>
      </c>
      <c r="AY59" s="212" t="s">
        <v>144</v>
      </c>
      <c r="AZ59" s="213">
        <v>169.1</v>
      </c>
      <c r="BA59" s="214">
        <v>168.6</v>
      </c>
      <c r="BB59" s="214">
        <v>0.5</v>
      </c>
      <c r="BC59" s="216">
        <v>7</v>
      </c>
      <c r="BD59" s="213">
        <v>61.6</v>
      </c>
      <c r="BE59" s="214">
        <v>59.1</v>
      </c>
      <c r="BF59" s="214">
        <v>2.5</v>
      </c>
      <c r="BG59" s="217">
        <v>2</v>
      </c>
    </row>
    <row r="60" spans="1:59" ht="21">
      <c r="A60" s="38"/>
      <c r="B60" s="61" ph="1"/>
      <c r="C60" s="39"/>
      <c r="D60" s="4"/>
      <c r="E60" s="133" t="str">
        <f t="shared" si="29"/>
        <v/>
      </c>
      <c r="F60" s="4"/>
      <c r="G60" s="133" t="str">
        <f t="shared" si="30"/>
        <v/>
      </c>
      <c r="H60" s="4"/>
      <c r="I60" s="133" t="str">
        <f t="shared" si="31"/>
        <v/>
      </c>
      <c r="J60" s="4"/>
      <c r="K60" s="133" t="str">
        <f t="shared" si="32"/>
        <v/>
      </c>
      <c r="L60" s="134" t="str">
        <f t="shared" si="33"/>
        <v/>
      </c>
      <c r="M60" s="134" t="str">
        <f t="shared" si="34"/>
        <v/>
      </c>
      <c r="N60" s="4"/>
      <c r="O60" s="133" t="str">
        <f t="shared" si="35"/>
        <v/>
      </c>
      <c r="P60" s="134" t="str">
        <f t="shared" si="36"/>
        <v/>
      </c>
      <c r="Q60" s="134" t="str">
        <f t="shared" si="37"/>
        <v/>
      </c>
      <c r="R60" s="4"/>
      <c r="S60" s="133" t="str">
        <f t="shared" si="38"/>
        <v/>
      </c>
      <c r="T60" s="134" t="str">
        <f t="shared" si="39"/>
        <v/>
      </c>
      <c r="U60" s="134" t="str">
        <f t="shared" si="40"/>
        <v/>
      </c>
      <c r="V60" s="4"/>
      <c r="W60" s="133" t="str">
        <f t="shared" si="41"/>
        <v/>
      </c>
      <c r="X60" s="134" t="str">
        <f t="shared" si="42"/>
        <v/>
      </c>
      <c r="Y60" s="134" t="str">
        <f t="shared" si="43"/>
        <v/>
      </c>
      <c r="Z60" s="4"/>
      <c r="AA60" s="133" t="str">
        <f t="shared" si="44"/>
        <v/>
      </c>
      <c r="AB60" s="134" t="str">
        <f t="shared" si="45"/>
        <v/>
      </c>
      <c r="AC60" s="134" t="str">
        <f t="shared" si="46"/>
        <v/>
      </c>
      <c r="AD60" s="4"/>
      <c r="AE60" s="133" t="str">
        <f t="shared" si="47"/>
        <v/>
      </c>
      <c r="AF60" s="134" t="str">
        <f t="shared" si="48"/>
        <v/>
      </c>
      <c r="AG60" s="134" t="str">
        <f t="shared" si="49"/>
        <v/>
      </c>
      <c r="AH60" s="4"/>
      <c r="AI60" s="133" t="str">
        <f t="shared" si="50"/>
        <v/>
      </c>
      <c r="AJ60" s="134" t="str">
        <f t="shared" si="51"/>
        <v/>
      </c>
      <c r="AK60" s="134" t="str">
        <f t="shared" si="52"/>
        <v/>
      </c>
      <c r="AL60" s="4"/>
      <c r="AM60" s="133" t="str">
        <f t="shared" si="53"/>
        <v/>
      </c>
      <c r="AN60" s="134" t="str">
        <f t="shared" si="54"/>
        <v/>
      </c>
      <c r="AO60" s="134" t="str">
        <f t="shared" si="55"/>
        <v/>
      </c>
      <c r="AP60" s="135">
        <f t="shared" si="56"/>
        <v>0</v>
      </c>
      <c r="AQ60" s="137" t="str">
        <f t="shared" si="57"/>
        <v/>
      </c>
      <c r="AR60" s="137"/>
      <c r="AV60" s="301"/>
      <c r="AW60" s="304"/>
      <c r="AX60" s="218" t="s">
        <v>129</v>
      </c>
      <c r="AY60" s="219" t="s">
        <v>145</v>
      </c>
      <c r="AZ60" s="220">
        <v>170.1</v>
      </c>
      <c r="BA60" s="221">
        <v>169.9</v>
      </c>
      <c r="BB60" s="221">
        <v>0.19999999999998863</v>
      </c>
      <c r="BC60" s="223">
        <v>16</v>
      </c>
      <c r="BD60" s="220">
        <v>61.6</v>
      </c>
      <c r="BE60" s="221">
        <v>60.3</v>
      </c>
      <c r="BF60" s="221">
        <v>1.3000000000000043</v>
      </c>
      <c r="BG60" s="224">
        <v>9</v>
      </c>
    </row>
    <row r="61" spans="1:59" ht="21.75" thickBot="1">
      <c r="A61" s="38"/>
      <c r="B61" s="58" ph="1"/>
      <c r="C61" s="39"/>
      <c r="D61" s="4"/>
      <c r="E61" s="133" t="str">
        <f t="shared" si="29"/>
        <v/>
      </c>
      <c r="F61" s="4"/>
      <c r="G61" s="133" t="str">
        <f t="shared" si="30"/>
        <v/>
      </c>
      <c r="H61" s="4"/>
      <c r="I61" s="133" t="str">
        <f t="shared" si="31"/>
        <v/>
      </c>
      <c r="J61" s="4"/>
      <c r="K61" s="133" t="str">
        <f t="shared" si="32"/>
        <v/>
      </c>
      <c r="L61" s="134" t="str">
        <f t="shared" si="33"/>
        <v/>
      </c>
      <c r="M61" s="134" t="str">
        <f t="shared" si="34"/>
        <v/>
      </c>
      <c r="N61" s="4"/>
      <c r="O61" s="133" t="str">
        <f t="shared" si="35"/>
        <v/>
      </c>
      <c r="P61" s="134" t="str">
        <f t="shared" si="36"/>
        <v/>
      </c>
      <c r="Q61" s="134" t="str">
        <f t="shared" si="37"/>
        <v/>
      </c>
      <c r="R61" s="4"/>
      <c r="S61" s="133" t="str">
        <f t="shared" si="38"/>
        <v/>
      </c>
      <c r="T61" s="134" t="str">
        <f t="shared" si="39"/>
        <v/>
      </c>
      <c r="U61" s="134" t="str">
        <f t="shared" si="40"/>
        <v/>
      </c>
      <c r="V61" s="4"/>
      <c r="W61" s="133" t="str">
        <f t="shared" si="41"/>
        <v/>
      </c>
      <c r="X61" s="134" t="str">
        <f t="shared" si="42"/>
        <v/>
      </c>
      <c r="Y61" s="134" t="str">
        <f t="shared" si="43"/>
        <v/>
      </c>
      <c r="Z61" s="4"/>
      <c r="AA61" s="133" t="str">
        <f t="shared" si="44"/>
        <v/>
      </c>
      <c r="AB61" s="134" t="str">
        <f t="shared" si="45"/>
        <v/>
      </c>
      <c r="AC61" s="134" t="str">
        <f t="shared" si="46"/>
        <v/>
      </c>
      <c r="AD61" s="4"/>
      <c r="AE61" s="133" t="str">
        <f t="shared" si="47"/>
        <v/>
      </c>
      <c r="AF61" s="134" t="str">
        <f t="shared" si="48"/>
        <v/>
      </c>
      <c r="AG61" s="134" t="str">
        <f t="shared" si="49"/>
        <v/>
      </c>
      <c r="AH61" s="4"/>
      <c r="AI61" s="133" t="str">
        <f t="shared" si="50"/>
        <v/>
      </c>
      <c r="AJ61" s="134" t="str">
        <f t="shared" si="51"/>
        <v/>
      </c>
      <c r="AK61" s="134" t="str">
        <f t="shared" si="52"/>
        <v/>
      </c>
      <c r="AL61" s="4"/>
      <c r="AM61" s="133" t="str">
        <f t="shared" si="53"/>
        <v/>
      </c>
      <c r="AN61" s="134" t="str">
        <f t="shared" si="54"/>
        <v/>
      </c>
      <c r="AO61" s="134" t="str">
        <f t="shared" si="55"/>
        <v/>
      </c>
      <c r="AP61" s="135">
        <f t="shared" si="56"/>
        <v>0</v>
      </c>
      <c r="AQ61" s="137" t="str">
        <f t="shared" si="57"/>
        <v/>
      </c>
      <c r="AR61" s="137"/>
      <c r="AV61" s="302"/>
      <c r="AW61" s="305"/>
      <c r="AX61" s="225" t="s">
        <v>131</v>
      </c>
      <c r="AY61" s="226" t="s">
        <v>146</v>
      </c>
      <c r="AZ61" s="227">
        <v>170.4</v>
      </c>
      <c r="BA61" s="228">
        <v>170.6</v>
      </c>
      <c r="BB61" s="232">
        <v>-0.19999999999998863</v>
      </c>
      <c r="BC61" s="230">
        <v>28</v>
      </c>
      <c r="BD61" s="227">
        <v>62.9</v>
      </c>
      <c r="BE61" s="228">
        <v>62.2</v>
      </c>
      <c r="BF61" s="228">
        <v>0.69999999999999574</v>
      </c>
      <c r="BG61" s="231">
        <v>11</v>
      </c>
    </row>
    <row r="62" spans="1:59" ht="21" customHeight="1">
      <c r="A62" s="38"/>
      <c r="B62" s="60" ph="1"/>
      <c r="C62" s="39"/>
      <c r="D62" s="4"/>
      <c r="E62" s="133" t="str">
        <f t="shared" si="29"/>
        <v/>
      </c>
      <c r="F62" s="4"/>
      <c r="G62" s="133" t="str">
        <f t="shared" si="30"/>
        <v/>
      </c>
      <c r="H62" s="4"/>
      <c r="I62" s="133" t="str">
        <f t="shared" si="31"/>
        <v/>
      </c>
      <c r="J62" s="4"/>
      <c r="K62" s="133" t="str">
        <f t="shared" si="32"/>
        <v/>
      </c>
      <c r="L62" s="134" t="str">
        <f t="shared" si="33"/>
        <v/>
      </c>
      <c r="M62" s="134" t="str">
        <f t="shared" si="34"/>
        <v/>
      </c>
      <c r="N62" s="4"/>
      <c r="O62" s="133" t="str">
        <f t="shared" si="35"/>
        <v/>
      </c>
      <c r="P62" s="134" t="str">
        <f t="shared" si="36"/>
        <v/>
      </c>
      <c r="Q62" s="134" t="str">
        <f t="shared" si="37"/>
        <v/>
      </c>
      <c r="R62" s="4"/>
      <c r="S62" s="133" t="str">
        <f t="shared" si="38"/>
        <v/>
      </c>
      <c r="T62" s="134" t="str">
        <f t="shared" si="39"/>
        <v/>
      </c>
      <c r="U62" s="134" t="str">
        <f t="shared" si="40"/>
        <v/>
      </c>
      <c r="V62" s="4"/>
      <c r="W62" s="133" t="str">
        <f t="shared" si="41"/>
        <v/>
      </c>
      <c r="X62" s="134" t="str">
        <f t="shared" si="42"/>
        <v/>
      </c>
      <c r="Y62" s="134" t="str">
        <f t="shared" si="43"/>
        <v/>
      </c>
      <c r="Z62" s="4"/>
      <c r="AA62" s="133" t="str">
        <f t="shared" si="44"/>
        <v/>
      </c>
      <c r="AB62" s="134" t="str">
        <f t="shared" si="45"/>
        <v/>
      </c>
      <c r="AC62" s="134" t="str">
        <f t="shared" si="46"/>
        <v/>
      </c>
      <c r="AD62" s="4"/>
      <c r="AE62" s="133" t="str">
        <f t="shared" si="47"/>
        <v/>
      </c>
      <c r="AF62" s="134" t="str">
        <f t="shared" si="48"/>
        <v/>
      </c>
      <c r="AG62" s="134" t="str">
        <f t="shared" si="49"/>
        <v/>
      </c>
      <c r="AH62" s="4"/>
      <c r="AI62" s="133" t="str">
        <f t="shared" si="50"/>
        <v/>
      </c>
      <c r="AJ62" s="134" t="str">
        <f t="shared" si="51"/>
        <v/>
      </c>
      <c r="AK62" s="134" t="str">
        <f t="shared" si="52"/>
        <v/>
      </c>
      <c r="AL62" s="4"/>
      <c r="AM62" s="133" t="str">
        <f t="shared" si="53"/>
        <v/>
      </c>
      <c r="AN62" s="134" t="str">
        <f t="shared" si="54"/>
        <v/>
      </c>
      <c r="AO62" s="134" t="str">
        <f t="shared" si="55"/>
        <v/>
      </c>
      <c r="AP62" s="135">
        <f t="shared" si="56"/>
        <v>0</v>
      </c>
      <c r="AQ62" s="137" t="str">
        <f t="shared" si="57"/>
        <v/>
      </c>
      <c r="AR62" s="137"/>
      <c r="AV62" s="300" t="s">
        <v>147</v>
      </c>
      <c r="AW62" s="303" t="s">
        <v>126</v>
      </c>
      <c r="AX62" s="211" t="s">
        <v>127</v>
      </c>
      <c r="AY62" s="212" t="s">
        <v>128</v>
      </c>
      <c r="AZ62" s="213">
        <v>116.1</v>
      </c>
      <c r="BA62" s="214">
        <v>115.6</v>
      </c>
      <c r="BB62" s="214">
        <v>0.5</v>
      </c>
      <c r="BC62" s="216">
        <v>7</v>
      </c>
      <c r="BD62" s="213">
        <v>21.2</v>
      </c>
      <c r="BE62" s="214">
        <v>21</v>
      </c>
      <c r="BF62" s="214">
        <v>0.19999999999999929</v>
      </c>
      <c r="BG62" s="217">
        <v>9</v>
      </c>
    </row>
    <row r="63" spans="1:59" ht="21">
      <c r="A63" s="38"/>
      <c r="B63" s="60" ph="1"/>
      <c r="C63" s="39"/>
      <c r="D63" s="4"/>
      <c r="E63" s="133" t="str">
        <f t="shared" si="29"/>
        <v/>
      </c>
      <c r="F63" s="4"/>
      <c r="G63" s="133" t="str">
        <f t="shared" si="30"/>
        <v/>
      </c>
      <c r="H63" s="4"/>
      <c r="I63" s="133" t="str">
        <f t="shared" si="31"/>
        <v/>
      </c>
      <c r="J63" s="4"/>
      <c r="K63" s="133" t="str">
        <f t="shared" si="32"/>
        <v/>
      </c>
      <c r="L63" s="134" t="str">
        <f t="shared" si="33"/>
        <v/>
      </c>
      <c r="M63" s="134" t="str">
        <f t="shared" si="34"/>
        <v/>
      </c>
      <c r="N63" s="4"/>
      <c r="O63" s="133" t="str">
        <f t="shared" si="35"/>
        <v/>
      </c>
      <c r="P63" s="134" t="str">
        <f t="shared" si="36"/>
        <v/>
      </c>
      <c r="Q63" s="134" t="str">
        <f t="shared" si="37"/>
        <v/>
      </c>
      <c r="R63" s="4"/>
      <c r="S63" s="133" t="str">
        <f t="shared" si="38"/>
        <v/>
      </c>
      <c r="T63" s="134" t="str">
        <f t="shared" si="39"/>
        <v/>
      </c>
      <c r="U63" s="134" t="str">
        <f t="shared" si="40"/>
        <v/>
      </c>
      <c r="V63" s="4"/>
      <c r="W63" s="133" t="str">
        <f t="shared" si="41"/>
        <v/>
      </c>
      <c r="X63" s="134" t="str">
        <f t="shared" si="42"/>
        <v/>
      </c>
      <c r="Y63" s="134" t="str">
        <f t="shared" si="43"/>
        <v/>
      </c>
      <c r="Z63" s="4"/>
      <c r="AA63" s="133" t="str">
        <f t="shared" si="44"/>
        <v/>
      </c>
      <c r="AB63" s="134" t="str">
        <f t="shared" si="45"/>
        <v/>
      </c>
      <c r="AC63" s="134" t="str">
        <f t="shared" si="46"/>
        <v/>
      </c>
      <c r="AD63" s="4"/>
      <c r="AE63" s="133" t="str">
        <f t="shared" si="47"/>
        <v/>
      </c>
      <c r="AF63" s="134" t="str">
        <f t="shared" si="48"/>
        <v/>
      </c>
      <c r="AG63" s="134" t="str">
        <f t="shared" si="49"/>
        <v/>
      </c>
      <c r="AH63" s="4"/>
      <c r="AI63" s="133" t="str">
        <f t="shared" si="50"/>
        <v/>
      </c>
      <c r="AJ63" s="134" t="str">
        <f t="shared" si="51"/>
        <v/>
      </c>
      <c r="AK63" s="134" t="str">
        <f t="shared" si="52"/>
        <v/>
      </c>
      <c r="AL63" s="4"/>
      <c r="AM63" s="133" t="str">
        <f t="shared" si="53"/>
        <v/>
      </c>
      <c r="AN63" s="134" t="str">
        <f t="shared" si="54"/>
        <v/>
      </c>
      <c r="AO63" s="134" t="str">
        <f t="shared" si="55"/>
        <v/>
      </c>
      <c r="AP63" s="135">
        <f t="shared" si="56"/>
        <v>0</v>
      </c>
      <c r="AQ63" s="137" t="str">
        <f t="shared" si="57"/>
        <v/>
      </c>
      <c r="AR63" s="137"/>
      <c r="AV63" s="301"/>
      <c r="AW63" s="304"/>
      <c r="AX63" s="218" t="s">
        <v>129</v>
      </c>
      <c r="AY63" s="219" t="s">
        <v>130</v>
      </c>
      <c r="AZ63" s="220">
        <v>122.5</v>
      </c>
      <c r="BA63" s="221">
        <v>121.6</v>
      </c>
      <c r="BB63" s="221">
        <v>0.90000000000000568</v>
      </c>
      <c r="BC63" s="223">
        <v>3</v>
      </c>
      <c r="BD63" s="220">
        <v>24.1</v>
      </c>
      <c r="BE63" s="221">
        <v>23.6</v>
      </c>
      <c r="BF63" s="221">
        <v>0.5</v>
      </c>
      <c r="BG63" s="224">
        <v>4</v>
      </c>
    </row>
    <row r="64" spans="1:59" ht="21">
      <c r="A64" s="38"/>
      <c r="B64" s="60" ph="1"/>
      <c r="C64" s="39"/>
      <c r="D64" s="4"/>
      <c r="E64" s="133" t="str">
        <f t="shared" si="29"/>
        <v/>
      </c>
      <c r="F64" s="4"/>
      <c r="G64" s="133" t="str">
        <f t="shared" si="30"/>
        <v/>
      </c>
      <c r="H64" s="4"/>
      <c r="I64" s="133" t="str">
        <f t="shared" si="31"/>
        <v/>
      </c>
      <c r="J64" s="4"/>
      <c r="K64" s="133" t="str">
        <f t="shared" si="32"/>
        <v/>
      </c>
      <c r="L64" s="134" t="str">
        <f t="shared" si="33"/>
        <v/>
      </c>
      <c r="M64" s="134" t="str">
        <f t="shared" si="34"/>
        <v/>
      </c>
      <c r="N64" s="4"/>
      <c r="O64" s="133" t="str">
        <f t="shared" si="35"/>
        <v/>
      </c>
      <c r="P64" s="134" t="str">
        <f t="shared" si="36"/>
        <v/>
      </c>
      <c r="Q64" s="134" t="str">
        <f t="shared" si="37"/>
        <v/>
      </c>
      <c r="R64" s="4"/>
      <c r="S64" s="133" t="str">
        <f t="shared" si="38"/>
        <v/>
      </c>
      <c r="T64" s="134" t="str">
        <f t="shared" si="39"/>
        <v/>
      </c>
      <c r="U64" s="134" t="str">
        <f t="shared" si="40"/>
        <v/>
      </c>
      <c r="V64" s="4"/>
      <c r="W64" s="133" t="str">
        <f t="shared" si="41"/>
        <v/>
      </c>
      <c r="X64" s="134" t="str">
        <f t="shared" si="42"/>
        <v/>
      </c>
      <c r="Y64" s="134" t="str">
        <f t="shared" si="43"/>
        <v/>
      </c>
      <c r="Z64" s="4"/>
      <c r="AA64" s="133" t="str">
        <f t="shared" si="44"/>
        <v/>
      </c>
      <c r="AB64" s="134" t="str">
        <f t="shared" si="45"/>
        <v/>
      </c>
      <c r="AC64" s="134" t="str">
        <f t="shared" si="46"/>
        <v/>
      </c>
      <c r="AD64" s="4"/>
      <c r="AE64" s="133" t="str">
        <f t="shared" si="47"/>
        <v/>
      </c>
      <c r="AF64" s="134" t="str">
        <f t="shared" si="48"/>
        <v/>
      </c>
      <c r="AG64" s="134" t="str">
        <f t="shared" si="49"/>
        <v/>
      </c>
      <c r="AH64" s="4"/>
      <c r="AI64" s="133" t="str">
        <f t="shared" si="50"/>
        <v/>
      </c>
      <c r="AJ64" s="134" t="str">
        <f t="shared" si="51"/>
        <v/>
      </c>
      <c r="AK64" s="134" t="str">
        <f t="shared" si="52"/>
        <v/>
      </c>
      <c r="AL64" s="4"/>
      <c r="AM64" s="133" t="str">
        <f t="shared" si="53"/>
        <v/>
      </c>
      <c r="AN64" s="134" t="str">
        <f t="shared" si="54"/>
        <v/>
      </c>
      <c r="AO64" s="134" t="str">
        <f t="shared" si="55"/>
        <v/>
      </c>
      <c r="AP64" s="135">
        <f t="shared" si="56"/>
        <v>0</v>
      </c>
      <c r="AQ64" s="137" t="str">
        <f t="shared" si="57"/>
        <v/>
      </c>
      <c r="AR64" s="137"/>
      <c r="AV64" s="301"/>
      <c r="AW64" s="304"/>
      <c r="AX64" s="218" t="s">
        <v>131</v>
      </c>
      <c r="AY64" s="219" t="s">
        <v>132</v>
      </c>
      <c r="AZ64" s="220">
        <v>127.9</v>
      </c>
      <c r="BA64" s="221">
        <v>127.5</v>
      </c>
      <c r="BB64" s="221">
        <v>0.40000000000000568</v>
      </c>
      <c r="BC64" s="223">
        <v>8</v>
      </c>
      <c r="BD64" s="220">
        <v>27.6</v>
      </c>
      <c r="BE64" s="221">
        <v>26.8</v>
      </c>
      <c r="BF64" s="221">
        <v>0.80000000000000071</v>
      </c>
      <c r="BG64" s="224">
        <v>4</v>
      </c>
    </row>
    <row r="65" spans="1:59" ht="21">
      <c r="A65" s="38"/>
      <c r="B65" s="60" ph="1"/>
      <c r="C65" s="39"/>
      <c r="D65" s="4"/>
      <c r="E65" s="133" t="str">
        <f t="shared" si="29"/>
        <v/>
      </c>
      <c r="F65" s="4"/>
      <c r="G65" s="133" t="str">
        <f t="shared" si="30"/>
        <v/>
      </c>
      <c r="H65" s="4"/>
      <c r="I65" s="133" t="str">
        <f t="shared" si="31"/>
        <v/>
      </c>
      <c r="J65" s="4"/>
      <c r="K65" s="133" t="str">
        <f t="shared" si="32"/>
        <v/>
      </c>
      <c r="L65" s="134" t="str">
        <f t="shared" si="33"/>
        <v/>
      </c>
      <c r="M65" s="134" t="str">
        <f t="shared" si="34"/>
        <v/>
      </c>
      <c r="N65" s="4"/>
      <c r="O65" s="133" t="str">
        <f t="shared" si="35"/>
        <v/>
      </c>
      <c r="P65" s="134" t="str">
        <f t="shared" si="36"/>
        <v/>
      </c>
      <c r="Q65" s="134" t="str">
        <f t="shared" si="37"/>
        <v/>
      </c>
      <c r="R65" s="4"/>
      <c r="S65" s="133" t="str">
        <f t="shared" si="38"/>
        <v/>
      </c>
      <c r="T65" s="134" t="str">
        <f t="shared" si="39"/>
        <v/>
      </c>
      <c r="U65" s="134" t="str">
        <f t="shared" si="40"/>
        <v/>
      </c>
      <c r="V65" s="4"/>
      <c r="W65" s="133" t="str">
        <f t="shared" si="41"/>
        <v/>
      </c>
      <c r="X65" s="134" t="str">
        <f t="shared" si="42"/>
        <v/>
      </c>
      <c r="Y65" s="134" t="str">
        <f t="shared" si="43"/>
        <v/>
      </c>
      <c r="Z65" s="4"/>
      <c r="AA65" s="133" t="str">
        <f t="shared" si="44"/>
        <v/>
      </c>
      <c r="AB65" s="134" t="str">
        <f t="shared" si="45"/>
        <v/>
      </c>
      <c r="AC65" s="134" t="str">
        <f t="shared" si="46"/>
        <v/>
      </c>
      <c r="AD65" s="4"/>
      <c r="AE65" s="133" t="str">
        <f t="shared" si="47"/>
        <v/>
      </c>
      <c r="AF65" s="134" t="str">
        <f t="shared" si="48"/>
        <v/>
      </c>
      <c r="AG65" s="134" t="str">
        <f t="shared" si="49"/>
        <v/>
      </c>
      <c r="AH65" s="4"/>
      <c r="AI65" s="133" t="str">
        <f t="shared" si="50"/>
        <v/>
      </c>
      <c r="AJ65" s="134" t="str">
        <f t="shared" si="51"/>
        <v/>
      </c>
      <c r="AK65" s="134" t="str">
        <f t="shared" si="52"/>
        <v/>
      </c>
      <c r="AL65" s="4"/>
      <c r="AM65" s="133" t="str">
        <f t="shared" si="53"/>
        <v/>
      </c>
      <c r="AN65" s="134" t="str">
        <f t="shared" si="54"/>
        <v/>
      </c>
      <c r="AO65" s="134" t="str">
        <f t="shared" si="55"/>
        <v/>
      </c>
      <c r="AP65" s="135">
        <f t="shared" si="56"/>
        <v>0</v>
      </c>
      <c r="AQ65" s="137" t="str">
        <f t="shared" si="57"/>
        <v/>
      </c>
      <c r="AR65" s="137"/>
      <c r="AV65" s="301"/>
      <c r="AW65" s="304"/>
      <c r="AX65" s="218" t="s">
        <v>133</v>
      </c>
      <c r="AY65" s="219" t="s">
        <v>134</v>
      </c>
      <c r="AZ65" s="220">
        <v>134.30000000000001</v>
      </c>
      <c r="BA65" s="221">
        <v>133.80000000000001</v>
      </c>
      <c r="BB65" s="221">
        <v>0.5</v>
      </c>
      <c r="BC65" s="223">
        <v>6</v>
      </c>
      <c r="BD65" s="220">
        <v>31.2</v>
      </c>
      <c r="BE65" s="221">
        <v>30.4</v>
      </c>
      <c r="BF65" s="221">
        <v>0.80000000000000071</v>
      </c>
      <c r="BG65" s="224">
        <v>7</v>
      </c>
    </row>
    <row r="66" spans="1:59">
      <c r="A66" s="2"/>
      <c r="B66" s="3"/>
      <c r="C66" s="3"/>
      <c r="D66" s="4"/>
      <c r="E66" s="133" t="str">
        <f t="shared" si="29"/>
        <v/>
      </c>
      <c r="F66" s="4"/>
      <c r="G66" s="133" t="str">
        <f t="shared" si="30"/>
        <v/>
      </c>
      <c r="H66" s="4"/>
      <c r="I66" s="133" t="str">
        <f t="shared" si="31"/>
        <v/>
      </c>
      <c r="J66" s="4"/>
      <c r="K66" s="133" t="str">
        <f t="shared" si="32"/>
        <v/>
      </c>
      <c r="L66" s="134" t="str">
        <f t="shared" si="33"/>
        <v/>
      </c>
      <c r="M66" s="134" t="str">
        <f t="shared" si="34"/>
        <v/>
      </c>
      <c r="N66" s="4"/>
      <c r="O66" s="133" t="str">
        <f t="shared" si="35"/>
        <v/>
      </c>
      <c r="P66" s="134" t="str">
        <f t="shared" si="36"/>
        <v/>
      </c>
      <c r="Q66" s="134" t="str">
        <f t="shared" si="37"/>
        <v/>
      </c>
      <c r="R66" s="4"/>
      <c r="S66" s="133" t="str">
        <f t="shared" si="38"/>
        <v/>
      </c>
      <c r="T66" s="134" t="str">
        <f t="shared" si="39"/>
        <v/>
      </c>
      <c r="U66" s="134" t="str">
        <f t="shared" si="40"/>
        <v/>
      </c>
      <c r="V66" s="4"/>
      <c r="W66" s="133" t="str">
        <f t="shared" si="41"/>
        <v/>
      </c>
      <c r="X66" s="134" t="str">
        <f t="shared" si="42"/>
        <v/>
      </c>
      <c r="Y66" s="134" t="str">
        <f t="shared" si="43"/>
        <v/>
      </c>
      <c r="Z66" s="4"/>
      <c r="AA66" s="133" t="str">
        <f t="shared" si="44"/>
        <v/>
      </c>
      <c r="AB66" s="134" t="str">
        <f t="shared" si="45"/>
        <v/>
      </c>
      <c r="AC66" s="134" t="str">
        <f t="shared" si="46"/>
        <v/>
      </c>
      <c r="AD66" s="4"/>
      <c r="AE66" s="133" t="str">
        <f t="shared" si="47"/>
        <v/>
      </c>
      <c r="AF66" s="134" t="str">
        <f t="shared" si="48"/>
        <v/>
      </c>
      <c r="AG66" s="134" t="str">
        <f t="shared" si="49"/>
        <v/>
      </c>
      <c r="AH66" s="4"/>
      <c r="AI66" s="133" t="str">
        <f t="shared" si="50"/>
        <v/>
      </c>
      <c r="AJ66" s="134" t="str">
        <f t="shared" si="51"/>
        <v/>
      </c>
      <c r="AK66" s="134" t="str">
        <f t="shared" si="52"/>
        <v/>
      </c>
      <c r="AL66" s="4"/>
      <c r="AM66" s="133" t="str">
        <f t="shared" si="53"/>
        <v/>
      </c>
      <c r="AN66" s="134" t="str">
        <f t="shared" si="54"/>
        <v/>
      </c>
      <c r="AO66" s="134" t="str">
        <f t="shared" si="55"/>
        <v/>
      </c>
      <c r="AP66" s="135">
        <f t="shared" si="56"/>
        <v>0</v>
      </c>
      <c r="AQ66" s="137" t="str">
        <f t="shared" si="57"/>
        <v/>
      </c>
      <c r="AR66" s="137"/>
      <c r="AV66" s="301"/>
      <c r="AW66" s="304"/>
      <c r="AX66" s="218" t="s">
        <v>135</v>
      </c>
      <c r="AY66" s="219" t="s">
        <v>136</v>
      </c>
      <c r="AZ66" s="220">
        <v>141.69999999999999</v>
      </c>
      <c r="BA66" s="221">
        <v>140.9</v>
      </c>
      <c r="BB66" s="233">
        <v>0.79999999999998295</v>
      </c>
      <c r="BC66" s="223">
        <v>3</v>
      </c>
      <c r="BD66" s="220">
        <v>36.200000000000003</v>
      </c>
      <c r="BE66" s="221">
        <v>34.9</v>
      </c>
      <c r="BF66" s="221">
        <v>1.3000000000000043</v>
      </c>
      <c r="BG66" s="224">
        <v>3</v>
      </c>
    </row>
    <row r="67" spans="1:59" ht="14.25" thickBot="1">
      <c r="A67" s="2"/>
      <c r="B67" s="3"/>
      <c r="C67" s="3"/>
      <c r="D67" s="4"/>
      <c r="E67" s="133" t="str">
        <f t="shared" si="29"/>
        <v/>
      </c>
      <c r="F67" s="4"/>
      <c r="G67" s="133" t="str">
        <f t="shared" si="30"/>
        <v/>
      </c>
      <c r="H67" s="4"/>
      <c r="I67" s="133" t="str">
        <f t="shared" si="31"/>
        <v/>
      </c>
      <c r="J67" s="4"/>
      <c r="K67" s="133" t="str">
        <f t="shared" si="32"/>
        <v/>
      </c>
      <c r="L67" s="134" t="str">
        <f t="shared" si="33"/>
        <v/>
      </c>
      <c r="M67" s="134" t="str">
        <f t="shared" si="34"/>
        <v/>
      </c>
      <c r="N67" s="4"/>
      <c r="O67" s="133" t="str">
        <f t="shared" si="35"/>
        <v/>
      </c>
      <c r="P67" s="134" t="str">
        <f t="shared" si="36"/>
        <v/>
      </c>
      <c r="Q67" s="134" t="str">
        <f t="shared" si="37"/>
        <v/>
      </c>
      <c r="R67" s="4"/>
      <c r="S67" s="133" t="str">
        <f t="shared" si="38"/>
        <v/>
      </c>
      <c r="T67" s="134" t="str">
        <f t="shared" si="39"/>
        <v/>
      </c>
      <c r="U67" s="134" t="str">
        <f t="shared" si="40"/>
        <v/>
      </c>
      <c r="V67" s="4"/>
      <c r="W67" s="133" t="str">
        <f t="shared" si="41"/>
        <v/>
      </c>
      <c r="X67" s="134" t="str">
        <f t="shared" si="42"/>
        <v/>
      </c>
      <c r="Y67" s="134" t="str">
        <f t="shared" si="43"/>
        <v/>
      </c>
      <c r="Z67" s="4"/>
      <c r="AA67" s="133" t="str">
        <f t="shared" si="44"/>
        <v/>
      </c>
      <c r="AB67" s="134" t="str">
        <f t="shared" si="45"/>
        <v/>
      </c>
      <c r="AC67" s="134" t="str">
        <f t="shared" si="46"/>
        <v/>
      </c>
      <c r="AD67" s="4"/>
      <c r="AE67" s="133" t="str">
        <f t="shared" si="47"/>
        <v/>
      </c>
      <c r="AF67" s="134" t="str">
        <f t="shared" si="48"/>
        <v/>
      </c>
      <c r="AG67" s="134" t="str">
        <f t="shared" si="49"/>
        <v/>
      </c>
      <c r="AH67" s="4"/>
      <c r="AI67" s="133" t="str">
        <f t="shared" si="50"/>
        <v/>
      </c>
      <c r="AJ67" s="134" t="str">
        <f t="shared" si="51"/>
        <v/>
      </c>
      <c r="AK67" s="134" t="str">
        <f t="shared" si="52"/>
        <v/>
      </c>
      <c r="AL67" s="4"/>
      <c r="AM67" s="133" t="str">
        <f t="shared" si="53"/>
        <v/>
      </c>
      <c r="AN67" s="134" t="str">
        <f t="shared" si="54"/>
        <v/>
      </c>
      <c r="AO67" s="134" t="str">
        <f t="shared" si="55"/>
        <v/>
      </c>
      <c r="AP67" s="135">
        <f t="shared" si="56"/>
        <v>0</v>
      </c>
      <c r="AQ67" s="137" t="str">
        <f t="shared" si="57"/>
        <v/>
      </c>
      <c r="AR67" s="137"/>
      <c r="AV67" s="301"/>
      <c r="AW67" s="305"/>
      <c r="AX67" s="225" t="s">
        <v>137</v>
      </c>
      <c r="AY67" s="226" t="s">
        <v>138</v>
      </c>
      <c r="AZ67" s="227">
        <v>147.6</v>
      </c>
      <c r="BA67" s="228">
        <v>147.4</v>
      </c>
      <c r="BB67" s="232">
        <v>0.19999999999998863</v>
      </c>
      <c r="BC67" s="230">
        <v>12</v>
      </c>
      <c r="BD67" s="227">
        <v>40.799999999999997</v>
      </c>
      <c r="BE67" s="228">
        <v>39.799999999999997</v>
      </c>
      <c r="BF67" s="228">
        <v>1</v>
      </c>
      <c r="BG67" s="231">
        <v>6</v>
      </c>
    </row>
    <row r="68" spans="1:59">
      <c r="A68" s="2"/>
      <c r="B68" s="3"/>
      <c r="C68" s="3"/>
      <c r="D68" s="4"/>
      <c r="E68" s="133" t="str">
        <f t="shared" si="29"/>
        <v/>
      </c>
      <c r="F68" s="4"/>
      <c r="G68" s="133" t="str">
        <f t="shared" si="30"/>
        <v/>
      </c>
      <c r="H68" s="4"/>
      <c r="I68" s="133" t="str">
        <f t="shared" si="31"/>
        <v/>
      </c>
      <c r="J68" s="4"/>
      <c r="K68" s="133" t="str">
        <f t="shared" si="32"/>
        <v/>
      </c>
      <c r="L68" s="134" t="str">
        <f t="shared" si="33"/>
        <v/>
      </c>
      <c r="M68" s="134" t="str">
        <f t="shared" si="34"/>
        <v/>
      </c>
      <c r="N68" s="4"/>
      <c r="O68" s="133" t="str">
        <f t="shared" si="35"/>
        <v/>
      </c>
      <c r="P68" s="134" t="str">
        <f t="shared" si="36"/>
        <v/>
      </c>
      <c r="Q68" s="134" t="str">
        <f t="shared" si="37"/>
        <v/>
      </c>
      <c r="R68" s="4"/>
      <c r="S68" s="133" t="str">
        <f t="shared" si="38"/>
        <v/>
      </c>
      <c r="T68" s="134" t="str">
        <f t="shared" si="39"/>
        <v/>
      </c>
      <c r="U68" s="134" t="str">
        <f t="shared" si="40"/>
        <v/>
      </c>
      <c r="V68" s="4"/>
      <c r="W68" s="133" t="str">
        <f t="shared" si="41"/>
        <v/>
      </c>
      <c r="X68" s="134" t="str">
        <f t="shared" si="42"/>
        <v/>
      </c>
      <c r="Y68" s="134" t="str">
        <f t="shared" si="43"/>
        <v/>
      </c>
      <c r="Z68" s="4"/>
      <c r="AA68" s="133" t="str">
        <f t="shared" si="44"/>
        <v/>
      </c>
      <c r="AB68" s="134" t="str">
        <f t="shared" si="45"/>
        <v/>
      </c>
      <c r="AC68" s="134" t="str">
        <f t="shared" si="46"/>
        <v/>
      </c>
      <c r="AD68" s="4"/>
      <c r="AE68" s="133" t="str">
        <f t="shared" si="47"/>
        <v/>
      </c>
      <c r="AF68" s="134" t="str">
        <f t="shared" si="48"/>
        <v/>
      </c>
      <c r="AG68" s="134" t="str">
        <f t="shared" si="49"/>
        <v/>
      </c>
      <c r="AH68" s="4"/>
      <c r="AI68" s="133" t="str">
        <f t="shared" si="50"/>
        <v/>
      </c>
      <c r="AJ68" s="134" t="str">
        <f t="shared" si="51"/>
        <v/>
      </c>
      <c r="AK68" s="134" t="str">
        <f t="shared" si="52"/>
        <v/>
      </c>
      <c r="AL68" s="4"/>
      <c r="AM68" s="133" t="str">
        <f t="shared" si="53"/>
        <v/>
      </c>
      <c r="AN68" s="134" t="str">
        <f t="shared" si="54"/>
        <v/>
      </c>
      <c r="AO68" s="134" t="str">
        <f t="shared" si="55"/>
        <v/>
      </c>
      <c r="AP68" s="135">
        <f t="shared" si="56"/>
        <v>0</v>
      </c>
      <c r="AQ68" s="137" t="str">
        <f t="shared" si="57"/>
        <v/>
      </c>
      <c r="AR68" s="137"/>
      <c r="AV68" s="301"/>
      <c r="AW68" s="303" t="s">
        <v>139</v>
      </c>
      <c r="AX68" s="211" t="s">
        <v>127</v>
      </c>
      <c r="AY68" s="212" t="s">
        <v>140</v>
      </c>
      <c r="AZ68" s="213">
        <v>152.6</v>
      </c>
      <c r="BA68" s="214">
        <v>152.4</v>
      </c>
      <c r="BB68" s="214">
        <v>0.19999999999998863</v>
      </c>
      <c r="BC68" s="216">
        <v>11</v>
      </c>
      <c r="BD68" s="213">
        <v>44.8</v>
      </c>
      <c r="BE68" s="214">
        <v>44.4</v>
      </c>
      <c r="BF68" s="214">
        <v>0.39999999999999858</v>
      </c>
      <c r="BG68" s="217">
        <v>17</v>
      </c>
    </row>
    <row r="69" spans="1:59">
      <c r="A69" s="2"/>
      <c r="B69" s="3"/>
      <c r="C69" s="3"/>
      <c r="D69" s="4"/>
      <c r="E69" s="133" t="str">
        <f t="shared" si="29"/>
        <v/>
      </c>
      <c r="F69" s="4"/>
      <c r="G69" s="133" t="str">
        <f t="shared" si="30"/>
        <v/>
      </c>
      <c r="H69" s="4"/>
      <c r="I69" s="133" t="str">
        <f t="shared" si="31"/>
        <v/>
      </c>
      <c r="J69" s="4"/>
      <c r="K69" s="133" t="str">
        <f t="shared" si="32"/>
        <v/>
      </c>
      <c r="L69" s="134" t="str">
        <f t="shared" si="33"/>
        <v/>
      </c>
      <c r="M69" s="134" t="str">
        <f t="shared" si="34"/>
        <v/>
      </c>
      <c r="N69" s="4"/>
      <c r="O69" s="133" t="str">
        <f t="shared" si="35"/>
        <v/>
      </c>
      <c r="P69" s="134" t="str">
        <f t="shared" si="36"/>
        <v/>
      </c>
      <c r="Q69" s="134" t="str">
        <f t="shared" si="37"/>
        <v/>
      </c>
      <c r="R69" s="4"/>
      <c r="S69" s="133" t="str">
        <f t="shared" si="38"/>
        <v/>
      </c>
      <c r="T69" s="134" t="str">
        <f t="shared" si="39"/>
        <v/>
      </c>
      <c r="U69" s="134" t="str">
        <f t="shared" si="40"/>
        <v/>
      </c>
      <c r="V69" s="4"/>
      <c r="W69" s="133" t="str">
        <f t="shared" si="41"/>
        <v/>
      </c>
      <c r="X69" s="134" t="str">
        <f t="shared" si="42"/>
        <v/>
      </c>
      <c r="Y69" s="134" t="str">
        <f t="shared" si="43"/>
        <v/>
      </c>
      <c r="Z69" s="4"/>
      <c r="AA69" s="133" t="str">
        <f t="shared" si="44"/>
        <v/>
      </c>
      <c r="AB69" s="134" t="str">
        <f t="shared" si="45"/>
        <v/>
      </c>
      <c r="AC69" s="134" t="str">
        <f t="shared" si="46"/>
        <v/>
      </c>
      <c r="AD69" s="4"/>
      <c r="AE69" s="133" t="str">
        <f t="shared" si="47"/>
        <v/>
      </c>
      <c r="AF69" s="134" t="str">
        <f t="shared" si="48"/>
        <v/>
      </c>
      <c r="AG69" s="134" t="str">
        <f t="shared" si="49"/>
        <v/>
      </c>
      <c r="AH69" s="4"/>
      <c r="AI69" s="133" t="str">
        <f t="shared" si="50"/>
        <v/>
      </c>
      <c r="AJ69" s="134" t="str">
        <f t="shared" si="51"/>
        <v/>
      </c>
      <c r="AK69" s="134" t="str">
        <f t="shared" si="52"/>
        <v/>
      </c>
      <c r="AL69" s="4"/>
      <c r="AM69" s="133" t="str">
        <f t="shared" si="53"/>
        <v/>
      </c>
      <c r="AN69" s="134" t="str">
        <f t="shared" si="54"/>
        <v/>
      </c>
      <c r="AO69" s="134" t="str">
        <f t="shared" si="55"/>
        <v/>
      </c>
      <c r="AP69" s="135">
        <f t="shared" si="56"/>
        <v>0</v>
      </c>
      <c r="AQ69" s="137" t="str">
        <f t="shared" si="57"/>
        <v/>
      </c>
      <c r="AR69" s="137"/>
      <c r="AV69" s="301"/>
      <c r="AW69" s="304"/>
      <c r="AX69" s="218" t="s">
        <v>129</v>
      </c>
      <c r="AY69" s="219" t="s">
        <v>141</v>
      </c>
      <c r="AZ69" s="220">
        <v>155.19999999999999</v>
      </c>
      <c r="BA69" s="221">
        <v>155</v>
      </c>
      <c r="BB69" s="233">
        <v>0.19999999999998863</v>
      </c>
      <c r="BC69" s="223">
        <v>10</v>
      </c>
      <c r="BD69" s="220">
        <v>48</v>
      </c>
      <c r="BE69" s="221">
        <v>47.5</v>
      </c>
      <c r="BF69" s="221">
        <v>0.5</v>
      </c>
      <c r="BG69" s="224">
        <v>13</v>
      </c>
    </row>
    <row r="70" spans="1:59" ht="14.25" thickBot="1">
      <c r="A70" s="2"/>
      <c r="B70" s="3"/>
      <c r="C70" s="3"/>
      <c r="D70" s="4"/>
      <c r="E70" s="133" t="str">
        <f t="shared" si="29"/>
        <v/>
      </c>
      <c r="F70" s="4"/>
      <c r="G70" s="133" t="str">
        <f t="shared" si="30"/>
        <v/>
      </c>
      <c r="H70" s="4"/>
      <c r="I70" s="133" t="str">
        <f t="shared" si="31"/>
        <v/>
      </c>
      <c r="J70" s="4"/>
      <c r="K70" s="133" t="str">
        <f t="shared" si="32"/>
        <v/>
      </c>
      <c r="L70" s="134" t="str">
        <f t="shared" si="33"/>
        <v/>
      </c>
      <c r="M70" s="134" t="str">
        <f t="shared" si="34"/>
        <v/>
      </c>
      <c r="N70" s="4"/>
      <c r="O70" s="133" t="str">
        <f t="shared" si="35"/>
        <v/>
      </c>
      <c r="P70" s="134" t="str">
        <f t="shared" si="36"/>
        <v/>
      </c>
      <c r="Q70" s="134" t="str">
        <f t="shared" si="37"/>
        <v/>
      </c>
      <c r="R70" s="4"/>
      <c r="S70" s="133" t="str">
        <f t="shared" si="38"/>
        <v/>
      </c>
      <c r="T70" s="134" t="str">
        <f t="shared" si="39"/>
        <v/>
      </c>
      <c r="U70" s="134" t="str">
        <f t="shared" si="40"/>
        <v/>
      </c>
      <c r="V70" s="4"/>
      <c r="W70" s="133" t="str">
        <f t="shared" si="41"/>
        <v/>
      </c>
      <c r="X70" s="134" t="str">
        <f t="shared" si="42"/>
        <v/>
      </c>
      <c r="Y70" s="134" t="str">
        <f t="shared" si="43"/>
        <v/>
      </c>
      <c r="Z70" s="4"/>
      <c r="AA70" s="133" t="str">
        <f t="shared" si="44"/>
        <v/>
      </c>
      <c r="AB70" s="134" t="str">
        <f t="shared" si="45"/>
        <v/>
      </c>
      <c r="AC70" s="134" t="str">
        <f t="shared" si="46"/>
        <v/>
      </c>
      <c r="AD70" s="4"/>
      <c r="AE70" s="133" t="str">
        <f t="shared" si="47"/>
        <v/>
      </c>
      <c r="AF70" s="134" t="str">
        <f t="shared" si="48"/>
        <v/>
      </c>
      <c r="AG70" s="134" t="str">
        <f t="shared" si="49"/>
        <v/>
      </c>
      <c r="AH70" s="4"/>
      <c r="AI70" s="133" t="str">
        <f t="shared" si="50"/>
        <v/>
      </c>
      <c r="AJ70" s="134" t="str">
        <f t="shared" si="51"/>
        <v/>
      </c>
      <c r="AK70" s="134" t="str">
        <f t="shared" si="52"/>
        <v/>
      </c>
      <c r="AL70" s="4"/>
      <c r="AM70" s="133" t="str">
        <f t="shared" si="53"/>
        <v/>
      </c>
      <c r="AN70" s="134" t="str">
        <f t="shared" si="54"/>
        <v/>
      </c>
      <c r="AO70" s="134" t="str">
        <f t="shared" si="55"/>
        <v/>
      </c>
      <c r="AP70" s="135">
        <f t="shared" si="56"/>
        <v>0</v>
      </c>
      <c r="AQ70" s="137" t="str">
        <f t="shared" si="57"/>
        <v/>
      </c>
      <c r="AR70" s="137"/>
      <c r="AV70" s="301"/>
      <c r="AW70" s="305"/>
      <c r="AX70" s="225" t="s">
        <v>131</v>
      </c>
      <c r="AY70" s="226" t="s">
        <v>142</v>
      </c>
      <c r="AZ70" s="227">
        <v>156.69999999999999</v>
      </c>
      <c r="BA70" s="228">
        <v>156.4</v>
      </c>
      <c r="BB70" s="232">
        <v>0.29999999999998295</v>
      </c>
      <c r="BC70" s="230">
        <v>8</v>
      </c>
      <c r="BD70" s="227">
        <v>50.2</v>
      </c>
      <c r="BE70" s="228">
        <v>49.7</v>
      </c>
      <c r="BF70" s="228">
        <v>0.5</v>
      </c>
      <c r="BG70" s="231">
        <v>11</v>
      </c>
    </row>
    <row r="71" spans="1:59">
      <c r="A71" s="2"/>
      <c r="B71" s="3"/>
      <c r="C71" s="3"/>
      <c r="D71" s="4"/>
      <c r="E71" s="133" t="str">
        <f t="shared" si="29"/>
        <v/>
      </c>
      <c r="F71" s="4"/>
      <c r="G71" s="133" t="str">
        <f t="shared" si="30"/>
        <v/>
      </c>
      <c r="H71" s="4"/>
      <c r="I71" s="133" t="str">
        <f t="shared" si="31"/>
        <v/>
      </c>
      <c r="J71" s="4"/>
      <c r="K71" s="133" t="str">
        <f t="shared" si="32"/>
        <v/>
      </c>
      <c r="L71" s="134" t="str">
        <f t="shared" si="33"/>
        <v/>
      </c>
      <c r="M71" s="134" t="str">
        <f t="shared" si="34"/>
        <v/>
      </c>
      <c r="N71" s="4"/>
      <c r="O71" s="133" t="str">
        <f t="shared" si="35"/>
        <v/>
      </c>
      <c r="P71" s="134" t="str">
        <f t="shared" si="36"/>
        <v/>
      </c>
      <c r="Q71" s="134" t="str">
        <f t="shared" si="37"/>
        <v/>
      </c>
      <c r="R71" s="4"/>
      <c r="S71" s="133" t="str">
        <f t="shared" si="38"/>
        <v/>
      </c>
      <c r="T71" s="134" t="str">
        <f t="shared" si="39"/>
        <v/>
      </c>
      <c r="U71" s="134" t="str">
        <f t="shared" si="40"/>
        <v/>
      </c>
      <c r="V71" s="4"/>
      <c r="W71" s="133" t="str">
        <f t="shared" si="41"/>
        <v/>
      </c>
      <c r="X71" s="134" t="str">
        <f t="shared" si="42"/>
        <v/>
      </c>
      <c r="Y71" s="134" t="str">
        <f t="shared" si="43"/>
        <v/>
      </c>
      <c r="Z71" s="4"/>
      <c r="AA71" s="133" t="str">
        <f t="shared" si="44"/>
        <v/>
      </c>
      <c r="AB71" s="134" t="str">
        <f t="shared" si="45"/>
        <v/>
      </c>
      <c r="AC71" s="134" t="str">
        <f t="shared" si="46"/>
        <v/>
      </c>
      <c r="AD71" s="4"/>
      <c r="AE71" s="133" t="str">
        <f t="shared" si="47"/>
        <v/>
      </c>
      <c r="AF71" s="134" t="str">
        <f t="shared" si="48"/>
        <v/>
      </c>
      <c r="AG71" s="134" t="str">
        <f t="shared" si="49"/>
        <v/>
      </c>
      <c r="AH71" s="4"/>
      <c r="AI71" s="133" t="str">
        <f t="shared" si="50"/>
        <v/>
      </c>
      <c r="AJ71" s="134" t="str">
        <f t="shared" si="51"/>
        <v/>
      </c>
      <c r="AK71" s="134" t="str">
        <f t="shared" si="52"/>
        <v/>
      </c>
      <c r="AL71" s="4"/>
      <c r="AM71" s="133" t="str">
        <f t="shared" si="53"/>
        <v/>
      </c>
      <c r="AN71" s="134" t="str">
        <f t="shared" si="54"/>
        <v/>
      </c>
      <c r="AO71" s="134" t="str">
        <f t="shared" si="55"/>
        <v/>
      </c>
      <c r="AP71" s="135">
        <f t="shared" si="56"/>
        <v>0</v>
      </c>
      <c r="AQ71" s="137" t="str">
        <f t="shared" si="57"/>
        <v/>
      </c>
      <c r="AR71" s="137"/>
      <c r="AV71" s="301"/>
      <c r="AW71" s="303" t="s">
        <v>143</v>
      </c>
      <c r="AX71" s="211" t="s">
        <v>127</v>
      </c>
      <c r="AY71" s="212" t="s">
        <v>144</v>
      </c>
      <c r="AZ71" s="213">
        <v>157.5</v>
      </c>
      <c r="BA71" s="214">
        <v>157</v>
      </c>
      <c r="BB71" s="214">
        <v>0.5</v>
      </c>
      <c r="BC71" s="216">
        <v>4</v>
      </c>
      <c r="BD71" s="213">
        <v>52.7</v>
      </c>
      <c r="BE71" s="214">
        <v>51</v>
      </c>
      <c r="BF71" s="214">
        <v>1.7000000000000028</v>
      </c>
      <c r="BG71" s="217">
        <v>2</v>
      </c>
    </row>
    <row r="72" spans="1:59">
      <c r="A72" s="2"/>
      <c r="B72" s="3"/>
      <c r="C72" s="3"/>
      <c r="D72" s="4"/>
      <c r="E72" s="133" t="str">
        <f t="shared" si="29"/>
        <v/>
      </c>
      <c r="F72" s="4"/>
      <c r="G72" s="133" t="str">
        <f t="shared" si="30"/>
        <v/>
      </c>
      <c r="H72" s="4"/>
      <c r="I72" s="133" t="str">
        <f t="shared" si="31"/>
        <v/>
      </c>
      <c r="J72" s="4"/>
      <c r="K72" s="133" t="str">
        <f t="shared" si="32"/>
        <v/>
      </c>
      <c r="L72" s="134" t="str">
        <f t="shared" si="33"/>
        <v/>
      </c>
      <c r="M72" s="134" t="str">
        <f t="shared" si="34"/>
        <v/>
      </c>
      <c r="N72" s="4"/>
      <c r="O72" s="133" t="str">
        <f t="shared" si="35"/>
        <v/>
      </c>
      <c r="P72" s="134" t="str">
        <f t="shared" si="36"/>
        <v/>
      </c>
      <c r="Q72" s="134" t="str">
        <f t="shared" si="37"/>
        <v/>
      </c>
      <c r="R72" s="4"/>
      <c r="S72" s="133" t="str">
        <f t="shared" si="38"/>
        <v/>
      </c>
      <c r="T72" s="134" t="str">
        <f t="shared" si="39"/>
        <v/>
      </c>
      <c r="U72" s="134" t="str">
        <f t="shared" si="40"/>
        <v/>
      </c>
      <c r="V72" s="4"/>
      <c r="W72" s="133" t="str">
        <f t="shared" si="41"/>
        <v/>
      </c>
      <c r="X72" s="134" t="str">
        <f t="shared" si="42"/>
        <v/>
      </c>
      <c r="Y72" s="134" t="str">
        <f t="shared" si="43"/>
        <v/>
      </c>
      <c r="Z72" s="4"/>
      <c r="AA72" s="133" t="str">
        <f t="shared" si="44"/>
        <v/>
      </c>
      <c r="AB72" s="134" t="str">
        <f t="shared" si="45"/>
        <v/>
      </c>
      <c r="AC72" s="134" t="str">
        <f t="shared" si="46"/>
        <v/>
      </c>
      <c r="AD72" s="4"/>
      <c r="AE72" s="133" t="str">
        <f t="shared" si="47"/>
        <v/>
      </c>
      <c r="AF72" s="134" t="str">
        <f t="shared" si="48"/>
        <v/>
      </c>
      <c r="AG72" s="134" t="str">
        <f t="shared" si="49"/>
        <v/>
      </c>
      <c r="AH72" s="4"/>
      <c r="AI72" s="133" t="str">
        <f t="shared" si="50"/>
        <v/>
      </c>
      <c r="AJ72" s="134" t="str">
        <f t="shared" si="51"/>
        <v/>
      </c>
      <c r="AK72" s="134" t="str">
        <f t="shared" si="52"/>
        <v/>
      </c>
      <c r="AL72" s="4"/>
      <c r="AM72" s="133" t="str">
        <f t="shared" si="53"/>
        <v/>
      </c>
      <c r="AN72" s="134" t="str">
        <f t="shared" si="54"/>
        <v/>
      </c>
      <c r="AO72" s="134" t="str">
        <f t="shared" si="55"/>
        <v/>
      </c>
      <c r="AP72" s="135">
        <f t="shared" si="56"/>
        <v>0</v>
      </c>
      <c r="AQ72" s="137" t="str">
        <f t="shared" si="57"/>
        <v/>
      </c>
      <c r="AR72" s="137"/>
      <c r="AV72" s="301"/>
      <c r="AW72" s="304"/>
      <c r="AX72" s="218" t="s">
        <v>129</v>
      </c>
      <c r="AY72" s="219" t="s">
        <v>145</v>
      </c>
      <c r="AZ72" s="220">
        <v>158</v>
      </c>
      <c r="BA72" s="221">
        <v>157.5</v>
      </c>
      <c r="BB72" s="233">
        <v>0.5</v>
      </c>
      <c r="BC72" s="223">
        <v>6</v>
      </c>
      <c r="BD72" s="220">
        <v>52.5</v>
      </c>
      <c r="BE72" s="221">
        <v>51.9</v>
      </c>
      <c r="BF72" s="221">
        <v>0.60000000000000142</v>
      </c>
      <c r="BG72" s="224">
        <v>13</v>
      </c>
    </row>
    <row r="73" spans="1:59" ht="14.25" thickBot="1">
      <c r="A73" s="2"/>
      <c r="B73" s="3"/>
      <c r="C73" s="3"/>
      <c r="D73" s="4"/>
      <c r="E73" s="133" t="str">
        <f t="shared" si="29"/>
        <v/>
      </c>
      <c r="F73" s="4"/>
      <c r="G73" s="133" t="str">
        <f t="shared" si="30"/>
        <v/>
      </c>
      <c r="H73" s="4"/>
      <c r="I73" s="133" t="str">
        <f t="shared" si="31"/>
        <v/>
      </c>
      <c r="J73" s="4"/>
      <c r="K73" s="133" t="str">
        <f t="shared" si="32"/>
        <v/>
      </c>
      <c r="L73" s="134" t="str">
        <f t="shared" si="33"/>
        <v/>
      </c>
      <c r="M73" s="134" t="str">
        <f t="shared" si="34"/>
        <v/>
      </c>
      <c r="N73" s="4"/>
      <c r="O73" s="133" t="str">
        <f t="shared" si="35"/>
        <v/>
      </c>
      <c r="P73" s="134" t="str">
        <f t="shared" si="36"/>
        <v/>
      </c>
      <c r="Q73" s="134" t="str">
        <f t="shared" si="37"/>
        <v/>
      </c>
      <c r="R73" s="4"/>
      <c r="S73" s="133" t="str">
        <f t="shared" si="38"/>
        <v/>
      </c>
      <c r="T73" s="134" t="str">
        <f t="shared" si="39"/>
        <v/>
      </c>
      <c r="U73" s="134" t="str">
        <f t="shared" si="40"/>
        <v/>
      </c>
      <c r="V73" s="4"/>
      <c r="W73" s="133" t="str">
        <f t="shared" si="41"/>
        <v/>
      </c>
      <c r="X73" s="134" t="str">
        <f t="shared" si="42"/>
        <v/>
      </c>
      <c r="Y73" s="134" t="str">
        <f t="shared" si="43"/>
        <v/>
      </c>
      <c r="Z73" s="4"/>
      <c r="AA73" s="133" t="str">
        <f t="shared" si="44"/>
        <v/>
      </c>
      <c r="AB73" s="134" t="str">
        <f t="shared" si="45"/>
        <v/>
      </c>
      <c r="AC73" s="134" t="str">
        <f t="shared" si="46"/>
        <v/>
      </c>
      <c r="AD73" s="4"/>
      <c r="AE73" s="133" t="str">
        <f t="shared" si="47"/>
        <v/>
      </c>
      <c r="AF73" s="134" t="str">
        <f t="shared" si="48"/>
        <v/>
      </c>
      <c r="AG73" s="134" t="str">
        <f t="shared" si="49"/>
        <v/>
      </c>
      <c r="AH73" s="4"/>
      <c r="AI73" s="133" t="str">
        <f t="shared" si="50"/>
        <v/>
      </c>
      <c r="AJ73" s="134" t="str">
        <f t="shared" si="51"/>
        <v/>
      </c>
      <c r="AK73" s="134" t="str">
        <f t="shared" si="52"/>
        <v/>
      </c>
      <c r="AL73" s="4"/>
      <c r="AM73" s="133" t="str">
        <f t="shared" si="53"/>
        <v/>
      </c>
      <c r="AN73" s="134" t="str">
        <f t="shared" si="54"/>
        <v/>
      </c>
      <c r="AO73" s="134" t="str">
        <f t="shared" si="55"/>
        <v/>
      </c>
      <c r="AP73" s="135">
        <f t="shared" si="56"/>
        <v>0</v>
      </c>
      <c r="AQ73" s="137" t="str">
        <f t="shared" si="57"/>
        <v/>
      </c>
      <c r="AR73" s="137"/>
      <c r="AV73" s="302"/>
      <c r="AW73" s="305"/>
      <c r="AX73" s="225" t="s">
        <v>131</v>
      </c>
      <c r="AY73" s="226" t="s">
        <v>146</v>
      </c>
      <c r="AZ73" s="227">
        <v>158.1</v>
      </c>
      <c r="BA73" s="228">
        <v>157.9</v>
      </c>
      <c r="BB73" s="232">
        <v>0.19999999999998863</v>
      </c>
      <c r="BC73" s="230">
        <v>13</v>
      </c>
      <c r="BD73" s="227">
        <v>53.6</v>
      </c>
      <c r="BE73" s="228">
        <v>52.5</v>
      </c>
      <c r="BF73" s="228">
        <v>1.1000000000000014</v>
      </c>
      <c r="BG73" s="231">
        <v>5</v>
      </c>
    </row>
    <row r="74" spans="1:59">
      <c r="A74" s="2"/>
      <c r="B74" s="3"/>
      <c r="C74" s="3"/>
      <c r="D74" s="4"/>
      <c r="E74" s="133" t="str">
        <f t="shared" ref="E74:E108" si="58">IF((D74&lt;&gt;0),((D74-$D$5)*10/STDEVP($D$10:$D$309)+50),"")</f>
        <v/>
      </c>
      <c r="F74" s="4"/>
      <c r="G74" s="133" t="str">
        <f t="shared" ref="G74:G108" si="59">IF((F74&lt;&gt;0),((F74-$F$5)*10/STDEVP($F$10:$F$309)+50),"")</f>
        <v/>
      </c>
      <c r="H74" s="4"/>
      <c r="I74" s="133" t="str">
        <f t="shared" ref="I74:I108" si="60">IF((H74&lt;&gt;0),((H74-$H$5)*10/STDEVP($H$10:$H$309)+50),"")</f>
        <v/>
      </c>
      <c r="J74" s="4"/>
      <c r="K74" s="133" t="str">
        <f t="shared" ref="K74:K108" si="61">IF((J74&lt;&gt;0),((J74-$J$5)*10/STDEVP($J$10:$J$309)+50),"")</f>
        <v/>
      </c>
      <c r="L74" s="134" t="str">
        <f t="shared" si="33"/>
        <v/>
      </c>
      <c r="M74" s="134" t="str">
        <f t="shared" si="34"/>
        <v/>
      </c>
      <c r="N74" s="4"/>
      <c r="O74" s="133" t="str">
        <f t="shared" ref="O74:O108" si="62">IF((N74&lt;&gt;0),((N74-$N$5)*10/STDEVP($N$10:$N$309)+50),"")</f>
        <v/>
      </c>
      <c r="P74" s="134" t="str">
        <f t="shared" si="36"/>
        <v/>
      </c>
      <c r="Q74" s="134" t="str">
        <f t="shared" si="37"/>
        <v/>
      </c>
      <c r="R74" s="4"/>
      <c r="S74" s="133" t="str">
        <f t="shared" ref="S74:S108" si="63">IF((R74&lt;&gt;0),((R74-$R$5)*10/STDEVP($R$10:$R$309)+50),"")</f>
        <v/>
      </c>
      <c r="T74" s="134" t="str">
        <f t="shared" si="39"/>
        <v/>
      </c>
      <c r="U74" s="134" t="str">
        <f t="shared" si="40"/>
        <v/>
      </c>
      <c r="V74" s="4"/>
      <c r="W74" s="133" t="str">
        <f t="shared" ref="W74:W108" si="64">IF((V74&lt;&gt;0),((V74-$V$5)*10/STDEVP($V$10:$V$309)+50),"")</f>
        <v/>
      </c>
      <c r="X74" s="134" t="str">
        <f t="shared" si="42"/>
        <v/>
      </c>
      <c r="Y74" s="134" t="str">
        <f t="shared" si="43"/>
        <v/>
      </c>
      <c r="Z74" s="4"/>
      <c r="AA74" s="133" t="str">
        <f t="shared" ref="AA74:AA108" si="65">IF((Z74&lt;&gt;0),((Z74-$Z$5)*10/STDEVP($Z$10:$Z$309)+50),"")</f>
        <v/>
      </c>
      <c r="AB74" s="134" t="str">
        <f t="shared" si="45"/>
        <v/>
      </c>
      <c r="AC74" s="134" t="str">
        <f t="shared" si="46"/>
        <v/>
      </c>
      <c r="AD74" s="4"/>
      <c r="AE74" s="133" t="str">
        <f t="shared" ref="AE74:AE108" si="66">IF((AD74&lt;&gt;0),((AD74-$AD$5)*(-1)*10/STDEVP($AD$10:$AD$309)+50),"")</f>
        <v/>
      </c>
      <c r="AF74" s="134" t="str">
        <f t="shared" si="48"/>
        <v/>
      </c>
      <c r="AG74" s="134" t="str">
        <f t="shared" si="49"/>
        <v/>
      </c>
      <c r="AH74" s="4"/>
      <c r="AI74" s="133" t="str">
        <f t="shared" ref="AI74:AI108" si="67">IF((AH74&lt;&gt;0),((AH74-$AH$5)*10/STDEVP($AH$10:$AH$309)+50),"")</f>
        <v/>
      </c>
      <c r="AJ74" s="134" t="str">
        <f t="shared" si="51"/>
        <v/>
      </c>
      <c r="AK74" s="134" t="str">
        <f t="shared" si="52"/>
        <v/>
      </c>
      <c r="AL74" s="4"/>
      <c r="AM74" s="133" t="str">
        <f t="shared" ref="AM74:AM108" si="68">IF((AL74&lt;&gt;0),((AL74-$AL$5)*10/STDEVP($AL$10:$AL$309)+50),"")</f>
        <v/>
      </c>
      <c r="AN74" s="134" t="str">
        <f t="shared" si="54"/>
        <v/>
      </c>
      <c r="AO74" s="134" t="str">
        <f t="shared" si="55"/>
        <v/>
      </c>
      <c r="AP74" s="135">
        <f t="shared" si="56"/>
        <v>0</v>
      </c>
      <c r="AQ74" s="137" t="str">
        <f t="shared" si="57"/>
        <v/>
      </c>
      <c r="AR74" s="137"/>
    </row>
    <row r="75" spans="1:59">
      <c r="A75" s="2"/>
      <c r="B75" s="3"/>
      <c r="C75" s="3"/>
      <c r="D75" s="4"/>
      <c r="E75" s="133" t="str">
        <f t="shared" si="58"/>
        <v/>
      </c>
      <c r="F75" s="4"/>
      <c r="G75" s="133" t="str">
        <f t="shared" si="59"/>
        <v/>
      </c>
      <c r="H75" s="4"/>
      <c r="I75" s="133" t="str">
        <f t="shared" si="60"/>
        <v/>
      </c>
      <c r="J75" s="4"/>
      <c r="K75" s="133" t="str">
        <f t="shared" si="61"/>
        <v/>
      </c>
      <c r="L75" s="134" t="str">
        <f t="shared" ref="L75:L108" si="69">IF((J75&lt;&gt;0),RANK(J75,$J$10:$J$309),"")</f>
        <v/>
      </c>
      <c r="M75" s="134" t="str">
        <f t="shared" ref="M75:M108" si="70">IF((J75&lt;&gt;0),VLOOKUP(J75,$L$311:$M$320,2),"")</f>
        <v/>
      </c>
      <c r="N75" s="4"/>
      <c r="O75" s="133" t="str">
        <f t="shared" si="62"/>
        <v/>
      </c>
      <c r="P75" s="134" t="str">
        <f t="shared" ref="P75:P108" si="71">IF((N75&lt;&gt;0),RANK(N75,$N$10:$N$309),"")</f>
        <v/>
      </c>
      <c r="Q75" s="134" t="str">
        <f t="shared" ref="Q75:Q108" si="72">IF((N75&lt;&gt;0),VLOOKUP(N75,$P$311:$Q$320,2),"")</f>
        <v/>
      </c>
      <c r="R75" s="4"/>
      <c r="S75" s="133" t="str">
        <f t="shared" si="63"/>
        <v/>
      </c>
      <c r="T75" s="134" t="str">
        <f t="shared" ref="T75:T108" si="73">IF((R75&lt;&gt;0),RANK(R75,$R$10:$R$309),"")</f>
        <v/>
      </c>
      <c r="U75" s="134" t="str">
        <f t="shared" ref="U75:U108" si="74">IF((R75&lt;&gt;0),VLOOKUP(R75,$T$311:$U$320,2),"")</f>
        <v/>
      </c>
      <c r="V75" s="4"/>
      <c r="W75" s="133" t="str">
        <f t="shared" si="64"/>
        <v/>
      </c>
      <c r="X75" s="134" t="str">
        <f t="shared" ref="X75:X108" si="75">IF((V75&lt;&gt;0),RANK(V75,$V$10:$V$309),"")</f>
        <v/>
      </c>
      <c r="Y75" s="134" t="str">
        <f t="shared" ref="Y75:Y108" si="76">IF((V75&lt;&gt;0),VLOOKUP(V75,$X$311:$Y$320,2),"")</f>
        <v/>
      </c>
      <c r="Z75" s="4"/>
      <c r="AA75" s="133" t="str">
        <f t="shared" si="65"/>
        <v/>
      </c>
      <c r="AB75" s="134" t="str">
        <f t="shared" ref="AB75:AB108" si="77">IF((Z75&lt;&gt;0),RANK(Z75,$Z$10:$Z$309),"")</f>
        <v/>
      </c>
      <c r="AC75" s="134" t="str">
        <f t="shared" ref="AC75:AC108" si="78">IF((Z75&lt;&gt;0),VLOOKUP(Z75,$AB$311:$AC$320,2),"")</f>
        <v/>
      </c>
      <c r="AD75" s="4"/>
      <c r="AE75" s="133" t="str">
        <f t="shared" si="66"/>
        <v/>
      </c>
      <c r="AF75" s="134" t="str">
        <f t="shared" ref="AF75:AF108" si="79">IF((AD75&lt;&gt;0),RANK(AE75,$AE$10:$AE$309),"")</f>
        <v/>
      </c>
      <c r="AG75" s="134" t="str">
        <f t="shared" si="49"/>
        <v/>
      </c>
      <c r="AH75" s="4"/>
      <c r="AI75" s="133" t="str">
        <f t="shared" si="67"/>
        <v/>
      </c>
      <c r="AJ75" s="134" t="str">
        <f t="shared" si="51"/>
        <v/>
      </c>
      <c r="AK75" s="134" t="str">
        <f t="shared" ref="AK75:AK108" si="80">IF((AH75&lt;&gt;0),VLOOKUP(AH75,$AJ$311:$AK$320,2),"")</f>
        <v/>
      </c>
      <c r="AL75" s="4"/>
      <c r="AM75" s="133" t="str">
        <f t="shared" si="68"/>
        <v/>
      </c>
      <c r="AN75" s="134" t="str">
        <f t="shared" ref="AN75:AN108" si="81">IF((AL75&lt;&gt;0),RANK(AL75,$AL$10:$AL$309),"")</f>
        <v/>
      </c>
      <c r="AO75" s="134" t="str">
        <f t="shared" ref="AO75:AO108" si="82">IF((AL75&lt;&gt;0),VLOOKUP(AL75,$AN$311:$AO$320,2),"")</f>
        <v/>
      </c>
      <c r="AP75" s="135">
        <f t="shared" ref="AP75:AP108" si="83">SUM(M75,Q75,U75,Y75,,AC75,AG75,AK75,AO75)</f>
        <v>0</v>
      </c>
      <c r="AQ75" s="137" t="str">
        <f t="shared" ref="AQ75:AQ108" si="84">IF(AND(J75&lt;&gt;0,N75&lt;&gt;0,R75&lt;&gt;0,V75&lt;&gt;0,Z75&lt;&gt;0,AD75&lt;&gt;0,AH75&lt;&gt;0,AL75&lt;&gt;0),VLOOKUP(AP75,$AP$311:$AQ$315,2),"")</f>
        <v/>
      </c>
      <c r="AR75" s="137"/>
    </row>
    <row r="76" spans="1:59">
      <c r="A76" s="2"/>
      <c r="B76" s="3"/>
      <c r="C76" s="3"/>
      <c r="D76" s="4"/>
      <c r="E76" s="133" t="str">
        <f t="shared" si="58"/>
        <v/>
      </c>
      <c r="F76" s="4"/>
      <c r="G76" s="133" t="str">
        <f t="shared" si="59"/>
        <v/>
      </c>
      <c r="H76" s="4"/>
      <c r="I76" s="133" t="str">
        <f t="shared" si="60"/>
        <v/>
      </c>
      <c r="J76" s="4"/>
      <c r="K76" s="133" t="str">
        <f t="shared" si="61"/>
        <v/>
      </c>
      <c r="L76" s="134" t="str">
        <f t="shared" si="69"/>
        <v/>
      </c>
      <c r="M76" s="134" t="str">
        <f t="shared" si="70"/>
        <v/>
      </c>
      <c r="N76" s="4"/>
      <c r="O76" s="133" t="str">
        <f t="shared" si="62"/>
        <v/>
      </c>
      <c r="P76" s="134" t="str">
        <f t="shared" si="71"/>
        <v/>
      </c>
      <c r="Q76" s="134" t="str">
        <f t="shared" si="72"/>
        <v/>
      </c>
      <c r="R76" s="4"/>
      <c r="S76" s="133" t="str">
        <f t="shared" si="63"/>
        <v/>
      </c>
      <c r="T76" s="134" t="str">
        <f t="shared" si="73"/>
        <v/>
      </c>
      <c r="U76" s="134" t="str">
        <f t="shared" si="74"/>
        <v/>
      </c>
      <c r="V76" s="4"/>
      <c r="W76" s="133" t="str">
        <f t="shared" si="64"/>
        <v/>
      </c>
      <c r="X76" s="134" t="str">
        <f t="shared" si="75"/>
        <v/>
      </c>
      <c r="Y76" s="134" t="str">
        <f t="shared" si="76"/>
        <v/>
      </c>
      <c r="Z76" s="4"/>
      <c r="AA76" s="133" t="str">
        <f t="shared" si="65"/>
        <v/>
      </c>
      <c r="AB76" s="134" t="str">
        <f t="shared" si="77"/>
        <v/>
      </c>
      <c r="AC76" s="134" t="str">
        <f t="shared" si="78"/>
        <v/>
      </c>
      <c r="AD76" s="4"/>
      <c r="AE76" s="133" t="str">
        <f t="shared" si="66"/>
        <v/>
      </c>
      <c r="AF76" s="134" t="str">
        <f t="shared" si="79"/>
        <v/>
      </c>
      <c r="AG76" s="134" t="str">
        <f t="shared" ref="AG76:AG108" si="85">IF((AD76&lt;&gt;0),VLOOKUP(AD76,$AF$311:$AG$320,2),"")</f>
        <v/>
      </c>
      <c r="AH76" s="4"/>
      <c r="AI76" s="133" t="str">
        <f t="shared" si="67"/>
        <v/>
      </c>
      <c r="AJ76" s="134" t="str">
        <f t="shared" ref="AJ76:AJ108" si="86">IF((AH76&lt;&gt;0),RANK(AH76,$AH$10:$AH$309),"")</f>
        <v/>
      </c>
      <c r="AK76" s="134" t="str">
        <f t="shared" si="80"/>
        <v/>
      </c>
      <c r="AL76" s="4"/>
      <c r="AM76" s="133" t="str">
        <f t="shared" si="68"/>
        <v/>
      </c>
      <c r="AN76" s="134" t="str">
        <f t="shared" si="81"/>
        <v/>
      </c>
      <c r="AO76" s="134" t="str">
        <f t="shared" si="82"/>
        <v/>
      </c>
      <c r="AP76" s="135">
        <f t="shared" si="83"/>
        <v>0</v>
      </c>
      <c r="AQ76" s="137" t="str">
        <f t="shared" si="84"/>
        <v/>
      </c>
      <c r="AR76" s="137"/>
    </row>
    <row r="77" spans="1:59">
      <c r="A77" s="2"/>
      <c r="B77" s="3"/>
      <c r="C77" s="3"/>
      <c r="D77" s="4"/>
      <c r="E77" s="133" t="str">
        <f t="shared" si="58"/>
        <v/>
      </c>
      <c r="F77" s="4"/>
      <c r="G77" s="133" t="str">
        <f t="shared" si="59"/>
        <v/>
      </c>
      <c r="H77" s="4"/>
      <c r="I77" s="133" t="str">
        <f t="shared" si="60"/>
        <v/>
      </c>
      <c r="J77" s="4"/>
      <c r="K77" s="133" t="str">
        <f t="shared" si="61"/>
        <v/>
      </c>
      <c r="L77" s="134" t="str">
        <f t="shared" si="69"/>
        <v/>
      </c>
      <c r="M77" s="134" t="str">
        <f t="shared" si="70"/>
        <v/>
      </c>
      <c r="N77" s="4"/>
      <c r="O77" s="133" t="str">
        <f t="shared" si="62"/>
        <v/>
      </c>
      <c r="P77" s="134" t="str">
        <f t="shared" si="71"/>
        <v/>
      </c>
      <c r="Q77" s="134" t="str">
        <f t="shared" si="72"/>
        <v/>
      </c>
      <c r="R77" s="4"/>
      <c r="S77" s="133" t="str">
        <f t="shared" si="63"/>
        <v/>
      </c>
      <c r="T77" s="134" t="str">
        <f t="shared" si="73"/>
        <v/>
      </c>
      <c r="U77" s="134" t="str">
        <f t="shared" si="74"/>
        <v/>
      </c>
      <c r="V77" s="4"/>
      <c r="W77" s="133" t="str">
        <f t="shared" si="64"/>
        <v/>
      </c>
      <c r="X77" s="134" t="str">
        <f t="shared" si="75"/>
        <v/>
      </c>
      <c r="Y77" s="134" t="str">
        <f t="shared" si="76"/>
        <v/>
      </c>
      <c r="Z77" s="4"/>
      <c r="AA77" s="133" t="str">
        <f t="shared" si="65"/>
        <v/>
      </c>
      <c r="AB77" s="134" t="str">
        <f t="shared" si="77"/>
        <v/>
      </c>
      <c r="AC77" s="134" t="str">
        <f t="shared" si="78"/>
        <v/>
      </c>
      <c r="AD77" s="4"/>
      <c r="AE77" s="133" t="str">
        <f t="shared" si="66"/>
        <v/>
      </c>
      <c r="AF77" s="134" t="str">
        <f t="shared" si="79"/>
        <v/>
      </c>
      <c r="AG77" s="134" t="str">
        <f t="shared" si="85"/>
        <v/>
      </c>
      <c r="AH77" s="4"/>
      <c r="AI77" s="133" t="str">
        <f t="shared" si="67"/>
        <v/>
      </c>
      <c r="AJ77" s="134" t="str">
        <f t="shared" si="86"/>
        <v/>
      </c>
      <c r="AK77" s="134" t="str">
        <f t="shared" si="80"/>
        <v/>
      </c>
      <c r="AL77" s="4"/>
      <c r="AM77" s="133" t="str">
        <f t="shared" si="68"/>
        <v/>
      </c>
      <c r="AN77" s="134" t="str">
        <f t="shared" si="81"/>
        <v/>
      </c>
      <c r="AO77" s="134" t="str">
        <f t="shared" si="82"/>
        <v/>
      </c>
      <c r="AP77" s="135">
        <f t="shared" si="83"/>
        <v>0</v>
      </c>
      <c r="AQ77" s="137" t="str">
        <f t="shared" si="84"/>
        <v/>
      </c>
      <c r="AR77" s="137"/>
    </row>
    <row r="78" spans="1:59">
      <c r="A78" s="2"/>
      <c r="B78" s="3"/>
      <c r="C78" s="3"/>
      <c r="D78" s="4"/>
      <c r="E78" s="133" t="str">
        <f t="shared" si="58"/>
        <v/>
      </c>
      <c r="F78" s="4"/>
      <c r="G78" s="133" t="str">
        <f t="shared" si="59"/>
        <v/>
      </c>
      <c r="H78" s="4"/>
      <c r="I78" s="133" t="str">
        <f t="shared" si="60"/>
        <v/>
      </c>
      <c r="J78" s="4"/>
      <c r="K78" s="133" t="str">
        <f t="shared" si="61"/>
        <v/>
      </c>
      <c r="L78" s="134" t="str">
        <f t="shared" si="69"/>
        <v/>
      </c>
      <c r="M78" s="134" t="str">
        <f t="shared" si="70"/>
        <v/>
      </c>
      <c r="N78" s="4"/>
      <c r="O78" s="133" t="str">
        <f t="shared" si="62"/>
        <v/>
      </c>
      <c r="P78" s="134" t="str">
        <f t="shared" si="71"/>
        <v/>
      </c>
      <c r="Q78" s="134" t="str">
        <f t="shared" si="72"/>
        <v/>
      </c>
      <c r="R78" s="4"/>
      <c r="S78" s="133" t="str">
        <f t="shared" si="63"/>
        <v/>
      </c>
      <c r="T78" s="134" t="str">
        <f t="shared" si="73"/>
        <v/>
      </c>
      <c r="U78" s="134" t="str">
        <f t="shared" si="74"/>
        <v/>
      </c>
      <c r="V78" s="4"/>
      <c r="W78" s="133" t="str">
        <f t="shared" si="64"/>
        <v/>
      </c>
      <c r="X78" s="134" t="str">
        <f t="shared" si="75"/>
        <v/>
      </c>
      <c r="Y78" s="134" t="str">
        <f t="shared" si="76"/>
        <v/>
      </c>
      <c r="Z78" s="4"/>
      <c r="AA78" s="133" t="str">
        <f t="shared" si="65"/>
        <v/>
      </c>
      <c r="AB78" s="134" t="str">
        <f t="shared" si="77"/>
        <v/>
      </c>
      <c r="AC78" s="134" t="str">
        <f t="shared" si="78"/>
        <v/>
      </c>
      <c r="AD78" s="4"/>
      <c r="AE78" s="133" t="str">
        <f t="shared" si="66"/>
        <v/>
      </c>
      <c r="AF78" s="134" t="str">
        <f t="shared" si="79"/>
        <v/>
      </c>
      <c r="AG78" s="134" t="str">
        <f t="shared" si="85"/>
        <v/>
      </c>
      <c r="AH78" s="4"/>
      <c r="AI78" s="133" t="str">
        <f t="shared" si="67"/>
        <v/>
      </c>
      <c r="AJ78" s="134" t="str">
        <f t="shared" si="86"/>
        <v/>
      </c>
      <c r="AK78" s="134" t="str">
        <f t="shared" si="80"/>
        <v/>
      </c>
      <c r="AL78" s="4"/>
      <c r="AM78" s="133" t="str">
        <f t="shared" si="68"/>
        <v/>
      </c>
      <c r="AN78" s="134" t="str">
        <f t="shared" si="81"/>
        <v/>
      </c>
      <c r="AO78" s="134" t="str">
        <f t="shared" si="82"/>
        <v/>
      </c>
      <c r="AP78" s="135">
        <f t="shared" si="83"/>
        <v>0</v>
      </c>
      <c r="AQ78" s="137" t="str">
        <f t="shared" si="84"/>
        <v/>
      </c>
      <c r="AR78" s="137"/>
    </row>
    <row r="79" spans="1:59">
      <c r="A79" s="2"/>
      <c r="B79" s="3"/>
      <c r="C79" s="3"/>
      <c r="D79" s="4"/>
      <c r="E79" s="133" t="str">
        <f t="shared" si="58"/>
        <v/>
      </c>
      <c r="F79" s="4"/>
      <c r="G79" s="133" t="str">
        <f t="shared" si="59"/>
        <v/>
      </c>
      <c r="H79" s="4"/>
      <c r="I79" s="133" t="str">
        <f t="shared" si="60"/>
        <v/>
      </c>
      <c r="J79" s="4"/>
      <c r="K79" s="133" t="str">
        <f t="shared" si="61"/>
        <v/>
      </c>
      <c r="L79" s="134" t="str">
        <f t="shared" si="69"/>
        <v/>
      </c>
      <c r="M79" s="134" t="str">
        <f t="shared" si="70"/>
        <v/>
      </c>
      <c r="N79" s="4"/>
      <c r="O79" s="133" t="str">
        <f t="shared" si="62"/>
        <v/>
      </c>
      <c r="P79" s="134" t="str">
        <f t="shared" si="71"/>
        <v/>
      </c>
      <c r="Q79" s="134" t="str">
        <f t="shared" si="72"/>
        <v/>
      </c>
      <c r="R79" s="4"/>
      <c r="S79" s="133" t="str">
        <f t="shared" si="63"/>
        <v/>
      </c>
      <c r="T79" s="134" t="str">
        <f t="shared" si="73"/>
        <v/>
      </c>
      <c r="U79" s="134" t="str">
        <f t="shared" si="74"/>
        <v/>
      </c>
      <c r="V79" s="4"/>
      <c r="W79" s="133" t="str">
        <f t="shared" si="64"/>
        <v/>
      </c>
      <c r="X79" s="134" t="str">
        <f t="shared" si="75"/>
        <v/>
      </c>
      <c r="Y79" s="134" t="str">
        <f t="shared" si="76"/>
        <v/>
      </c>
      <c r="Z79" s="4"/>
      <c r="AA79" s="133" t="str">
        <f t="shared" si="65"/>
        <v/>
      </c>
      <c r="AB79" s="134" t="str">
        <f t="shared" si="77"/>
        <v/>
      </c>
      <c r="AC79" s="134" t="str">
        <f t="shared" si="78"/>
        <v/>
      </c>
      <c r="AD79" s="4"/>
      <c r="AE79" s="133" t="str">
        <f t="shared" si="66"/>
        <v/>
      </c>
      <c r="AF79" s="134" t="str">
        <f t="shared" si="79"/>
        <v/>
      </c>
      <c r="AG79" s="134" t="str">
        <f t="shared" si="85"/>
        <v/>
      </c>
      <c r="AH79" s="4"/>
      <c r="AI79" s="133" t="str">
        <f t="shared" si="67"/>
        <v/>
      </c>
      <c r="AJ79" s="134" t="str">
        <f t="shared" si="86"/>
        <v/>
      </c>
      <c r="AK79" s="134" t="str">
        <f t="shared" si="80"/>
        <v/>
      </c>
      <c r="AL79" s="4"/>
      <c r="AM79" s="133" t="str">
        <f t="shared" si="68"/>
        <v/>
      </c>
      <c r="AN79" s="134" t="str">
        <f t="shared" si="81"/>
        <v/>
      </c>
      <c r="AO79" s="134" t="str">
        <f t="shared" si="82"/>
        <v/>
      </c>
      <c r="AP79" s="135">
        <f t="shared" si="83"/>
        <v>0</v>
      </c>
      <c r="AQ79" s="137" t="str">
        <f t="shared" si="84"/>
        <v/>
      </c>
      <c r="AR79" s="137"/>
    </row>
    <row r="80" spans="1:59">
      <c r="A80" s="2"/>
      <c r="B80" s="3"/>
      <c r="C80" s="3"/>
      <c r="D80" s="4"/>
      <c r="E80" s="133" t="str">
        <f t="shared" si="58"/>
        <v/>
      </c>
      <c r="F80" s="4"/>
      <c r="G80" s="133" t="str">
        <f t="shared" si="59"/>
        <v/>
      </c>
      <c r="H80" s="4"/>
      <c r="I80" s="133" t="str">
        <f t="shared" si="60"/>
        <v/>
      </c>
      <c r="J80" s="4"/>
      <c r="K80" s="133" t="str">
        <f t="shared" si="61"/>
        <v/>
      </c>
      <c r="L80" s="134" t="str">
        <f t="shared" si="69"/>
        <v/>
      </c>
      <c r="M80" s="134" t="str">
        <f t="shared" si="70"/>
        <v/>
      </c>
      <c r="N80" s="4"/>
      <c r="O80" s="133" t="str">
        <f t="shared" si="62"/>
        <v/>
      </c>
      <c r="P80" s="134" t="str">
        <f t="shared" si="71"/>
        <v/>
      </c>
      <c r="Q80" s="134" t="str">
        <f t="shared" si="72"/>
        <v/>
      </c>
      <c r="R80" s="4"/>
      <c r="S80" s="133" t="str">
        <f t="shared" si="63"/>
        <v/>
      </c>
      <c r="T80" s="134" t="str">
        <f t="shared" si="73"/>
        <v/>
      </c>
      <c r="U80" s="134" t="str">
        <f t="shared" si="74"/>
        <v/>
      </c>
      <c r="V80" s="4"/>
      <c r="W80" s="133" t="str">
        <f t="shared" si="64"/>
        <v/>
      </c>
      <c r="X80" s="134" t="str">
        <f t="shared" si="75"/>
        <v/>
      </c>
      <c r="Y80" s="134" t="str">
        <f t="shared" si="76"/>
        <v/>
      </c>
      <c r="Z80" s="4"/>
      <c r="AA80" s="133" t="str">
        <f t="shared" si="65"/>
        <v/>
      </c>
      <c r="AB80" s="134" t="str">
        <f t="shared" si="77"/>
        <v/>
      </c>
      <c r="AC80" s="134" t="str">
        <f t="shared" si="78"/>
        <v/>
      </c>
      <c r="AD80" s="4"/>
      <c r="AE80" s="133" t="str">
        <f t="shared" si="66"/>
        <v/>
      </c>
      <c r="AF80" s="134" t="str">
        <f t="shared" si="79"/>
        <v/>
      </c>
      <c r="AG80" s="134" t="str">
        <f t="shared" si="85"/>
        <v/>
      </c>
      <c r="AH80" s="4"/>
      <c r="AI80" s="133" t="str">
        <f t="shared" si="67"/>
        <v/>
      </c>
      <c r="AJ80" s="134" t="str">
        <f t="shared" si="86"/>
        <v/>
      </c>
      <c r="AK80" s="134" t="str">
        <f t="shared" si="80"/>
        <v/>
      </c>
      <c r="AL80" s="4"/>
      <c r="AM80" s="133" t="str">
        <f t="shared" si="68"/>
        <v/>
      </c>
      <c r="AN80" s="134" t="str">
        <f t="shared" si="81"/>
        <v/>
      </c>
      <c r="AO80" s="134" t="str">
        <f t="shared" si="82"/>
        <v/>
      </c>
      <c r="AP80" s="135">
        <f t="shared" si="83"/>
        <v>0</v>
      </c>
      <c r="AQ80" s="137" t="str">
        <f t="shared" si="84"/>
        <v/>
      </c>
      <c r="AR80" s="137"/>
    </row>
    <row r="81" spans="1:44">
      <c r="A81" s="2"/>
      <c r="B81" s="3"/>
      <c r="C81" s="3"/>
      <c r="D81" s="4"/>
      <c r="E81" s="133" t="str">
        <f t="shared" si="58"/>
        <v/>
      </c>
      <c r="F81" s="4"/>
      <c r="G81" s="133" t="str">
        <f t="shared" si="59"/>
        <v/>
      </c>
      <c r="H81" s="4"/>
      <c r="I81" s="133" t="str">
        <f t="shared" si="60"/>
        <v/>
      </c>
      <c r="J81" s="4"/>
      <c r="K81" s="133" t="str">
        <f t="shared" si="61"/>
        <v/>
      </c>
      <c r="L81" s="134" t="str">
        <f t="shared" si="69"/>
        <v/>
      </c>
      <c r="M81" s="134" t="str">
        <f t="shared" si="70"/>
        <v/>
      </c>
      <c r="N81" s="4"/>
      <c r="O81" s="133" t="str">
        <f t="shared" si="62"/>
        <v/>
      </c>
      <c r="P81" s="134" t="str">
        <f t="shared" si="71"/>
        <v/>
      </c>
      <c r="Q81" s="134" t="str">
        <f t="shared" si="72"/>
        <v/>
      </c>
      <c r="R81" s="4"/>
      <c r="S81" s="133" t="str">
        <f t="shared" si="63"/>
        <v/>
      </c>
      <c r="T81" s="134" t="str">
        <f t="shared" si="73"/>
        <v/>
      </c>
      <c r="U81" s="134" t="str">
        <f t="shared" si="74"/>
        <v/>
      </c>
      <c r="V81" s="4"/>
      <c r="W81" s="133" t="str">
        <f t="shared" si="64"/>
        <v/>
      </c>
      <c r="X81" s="134" t="str">
        <f t="shared" si="75"/>
        <v/>
      </c>
      <c r="Y81" s="134" t="str">
        <f t="shared" si="76"/>
        <v/>
      </c>
      <c r="Z81" s="4"/>
      <c r="AA81" s="133" t="str">
        <f t="shared" si="65"/>
        <v/>
      </c>
      <c r="AB81" s="134" t="str">
        <f t="shared" si="77"/>
        <v/>
      </c>
      <c r="AC81" s="134" t="str">
        <f t="shared" si="78"/>
        <v/>
      </c>
      <c r="AD81" s="4"/>
      <c r="AE81" s="133" t="str">
        <f t="shared" si="66"/>
        <v/>
      </c>
      <c r="AF81" s="134" t="str">
        <f t="shared" si="79"/>
        <v/>
      </c>
      <c r="AG81" s="134" t="str">
        <f t="shared" si="85"/>
        <v/>
      </c>
      <c r="AH81" s="4"/>
      <c r="AI81" s="133" t="str">
        <f t="shared" si="67"/>
        <v/>
      </c>
      <c r="AJ81" s="134" t="str">
        <f t="shared" si="86"/>
        <v/>
      </c>
      <c r="AK81" s="134" t="str">
        <f t="shared" si="80"/>
        <v/>
      </c>
      <c r="AL81" s="4"/>
      <c r="AM81" s="133" t="str">
        <f t="shared" si="68"/>
        <v/>
      </c>
      <c r="AN81" s="134" t="str">
        <f t="shared" si="81"/>
        <v/>
      </c>
      <c r="AO81" s="134" t="str">
        <f t="shared" si="82"/>
        <v/>
      </c>
      <c r="AP81" s="135">
        <f t="shared" si="83"/>
        <v>0</v>
      </c>
      <c r="AQ81" s="137" t="str">
        <f t="shared" si="84"/>
        <v/>
      </c>
      <c r="AR81" s="137"/>
    </row>
    <row r="82" spans="1:44">
      <c r="A82" s="2"/>
      <c r="B82" s="3"/>
      <c r="C82" s="3"/>
      <c r="D82" s="4"/>
      <c r="E82" s="133" t="str">
        <f t="shared" si="58"/>
        <v/>
      </c>
      <c r="F82" s="4"/>
      <c r="G82" s="133" t="str">
        <f t="shared" si="59"/>
        <v/>
      </c>
      <c r="H82" s="4"/>
      <c r="I82" s="133" t="str">
        <f t="shared" si="60"/>
        <v/>
      </c>
      <c r="J82" s="4"/>
      <c r="K82" s="133" t="str">
        <f t="shared" si="61"/>
        <v/>
      </c>
      <c r="L82" s="134" t="str">
        <f t="shared" si="69"/>
        <v/>
      </c>
      <c r="M82" s="134" t="str">
        <f t="shared" si="70"/>
        <v/>
      </c>
      <c r="N82" s="4"/>
      <c r="O82" s="133" t="str">
        <f t="shared" si="62"/>
        <v/>
      </c>
      <c r="P82" s="134" t="str">
        <f t="shared" si="71"/>
        <v/>
      </c>
      <c r="Q82" s="134" t="str">
        <f t="shared" si="72"/>
        <v/>
      </c>
      <c r="R82" s="4"/>
      <c r="S82" s="133" t="str">
        <f t="shared" si="63"/>
        <v/>
      </c>
      <c r="T82" s="134" t="str">
        <f t="shared" si="73"/>
        <v/>
      </c>
      <c r="U82" s="134" t="str">
        <f t="shared" si="74"/>
        <v/>
      </c>
      <c r="V82" s="4"/>
      <c r="W82" s="133" t="str">
        <f t="shared" si="64"/>
        <v/>
      </c>
      <c r="X82" s="134" t="str">
        <f t="shared" si="75"/>
        <v/>
      </c>
      <c r="Y82" s="134" t="str">
        <f t="shared" si="76"/>
        <v/>
      </c>
      <c r="Z82" s="4"/>
      <c r="AA82" s="133" t="str">
        <f t="shared" si="65"/>
        <v/>
      </c>
      <c r="AB82" s="134" t="str">
        <f t="shared" si="77"/>
        <v/>
      </c>
      <c r="AC82" s="134" t="str">
        <f t="shared" si="78"/>
        <v/>
      </c>
      <c r="AD82" s="4"/>
      <c r="AE82" s="133" t="str">
        <f t="shared" si="66"/>
        <v/>
      </c>
      <c r="AF82" s="134" t="str">
        <f t="shared" si="79"/>
        <v/>
      </c>
      <c r="AG82" s="134" t="str">
        <f t="shared" si="85"/>
        <v/>
      </c>
      <c r="AH82" s="4"/>
      <c r="AI82" s="133" t="str">
        <f t="shared" si="67"/>
        <v/>
      </c>
      <c r="AJ82" s="134" t="str">
        <f t="shared" si="86"/>
        <v/>
      </c>
      <c r="AK82" s="134" t="str">
        <f t="shared" si="80"/>
        <v/>
      </c>
      <c r="AL82" s="4"/>
      <c r="AM82" s="133" t="str">
        <f t="shared" si="68"/>
        <v/>
      </c>
      <c r="AN82" s="134" t="str">
        <f t="shared" si="81"/>
        <v/>
      </c>
      <c r="AO82" s="134" t="str">
        <f t="shared" si="82"/>
        <v/>
      </c>
      <c r="AP82" s="135">
        <f t="shared" si="83"/>
        <v>0</v>
      </c>
      <c r="AQ82" s="137" t="str">
        <f t="shared" si="84"/>
        <v/>
      </c>
      <c r="AR82" s="137"/>
    </row>
    <row r="83" spans="1:44">
      <c r="A83" s="2"/>
      <c r="B83" s="3"/>
      <c r="C83" s="3"/>
      <c r="D83" s="4"/>
      <c r="E83" s="133" t="str">
        <f t="shared" si="58"/>
        <v/>
      </c>
      <c r="F83" s="4"/>
      <c r="G83" s="133" t="str">
        <f t="shared" si="59"/>
        <v/>
      </c>
      <c r="H83" s="4"/>
      <c r="I83" s="133" t="str">
        <f t="shared" si="60"/>
        <v/>
      </c>
      <c r="J83" s="4"/>
      <c r="K83" s="133" t="str">
        <f t="shared" si="61"/>
        <v/>
      </c>
      <c r="L83" s="134" t="str">
        <f t="shared" si="69"/>
        <v/>
      </c>
      <c r="M83" s="134" t="str">
        <f t="shared" si="70"/>
        <v/>
      </c>
      <c r="N83" s="4"/>
      <c r="O83" s="133" t="str">
        <f t="shared" si="62"/>
        <v/>
      </c>
      <c r="P83" s="134" t="str">
        <f t="shared" si="71"/>
        <v/>
      </c>
      <c r="Q83" s="134" t="str">
        <f t="shared" si="72"/>
        <v/>
      </c>
      <c r="R83" s="4"/>
      <c r="S83" s="133" t="str">
        <f t="shared" si="63"/>
        <v/>
      </c>
      <c r="T83" s="134" t="str">
        <f t="shared" si="73"/>
        <v/>
      </c>
      <c r="U83" s="134" t="str">
        <f t="shared" si="74"/>
        <v/>
      </c>
      <c r="V83" s="4"/>
      <c r="W83" s="133" t="str">
        <f t="shared" si="64"/>
        <v/>
      </c>
      <c r="X83" s="134" t="str">
        <f t="shared" si="75"/>
        <v/>
      </c>
      <c r="Y83" s="134" t="str">
        <f t="shared" si="76"/>
        <v/>
      </c>
      <c r="Z83" s="4"/>
      <c r="AA83" s="133" t="str">
        <f t="shared" si="65"/>
        <v/>
      </c>
      <c r="AB83" s="134" t="str">
        <f t="shared" si="77"/>
        <v/>
      </c>
      <c r="AC83" s="134" t="str">
        <f t="shared" si="78"/>
        <v/>
      </c>
      <c r="AD83" s="4"/>
      <c r="AE83" s="133" t="str">
        <f t="shared" si="66"/>
        <v/>
      </c>
      <c r="AF83" s="134" t="str">
        <f t="shared" si="79"/>
        <v/>
      </c>
      <c r="AG83" s="134" t="str">
        <f t="shared" si="85"/>
        <v/>
      </c>
      <c r="AH83" s="4"/>
      <c r="AI83" s="133" t="str">
        <f t="shared" si="67"/>
        <v/>
      </c>
      <c r="AJ83" s="134" t="str">
        <f t="shared" si="86"/>
        <v/>
      </c>
      <c r="AK83" s="134" t="str">
        <f t="shared" si="80"/>
        <v/>
      </c>
      <c r="AL83" s="4"/>
      <c r="AM83" s="133" t="str">
        <f t="shared" si="68"/>
        <v/>
      </c>
      <c r="AN83" s="134" t="str">
        <f t="shared" si="81"/>
        <v/>
      </c>
      <c r="AO83" s="134" t="str">
        <f t="shared" si="82"/>
        <v/>
      </c>
      <c r="AP83" s="135">
        <f t="shared" si="83"/>
        <v>0</v>
      </c>
      <c r="AQ83" s="137" t="str">
        <f t="shared" si="84"/>
        <v/>
      </c>
      <c r="AR83" s="137"/>
    </row>
    <row r="84" spans="1:44">
      <c r="A84" s="2"/>
      <c r="B84" s="3"/>
      <c r="C84" s="3"/>
      <c r="D84" s="4"/>
      <c r="E84" s="133" t="str">
        <f t="shared" si="58"/>
        <v/>
      </c>
      <c r="F84" s="4"/>
      <c r="G84" s="133" t="str">
        <f t="shared" si="59"/>
        <v/>
      </c>
      <c r="H84" s="4"/>
      <c r="I84" s="133" t="str">
        <f t="shared" si="60"/>
        <v/>
      </c>
      <c r="J84" s="4"/>
      <c r="K84" s="133" t="str">
        <f t="shared" si="61"/>
        <v/>
      </c>
      <c r="L84" s="134" t="str">
        <f t="shared" si="69"/>
        <v/>
      </c>
      <c r="M84" s="134" t="str">
        <f t="shared" si="70"/>
        <v/>
      </c>
      <c r="N84" s="4"/>
      <c r="O84" s="133" t="str">
        <f t="shared" si="62"/>
        <v/>
      </c>
      <c r="P84" s="134" t="str">
        <f t="shared" si="71"/>
        <v/>
      </c>
      <c r="Q84" s="134" t="str">
        <f t="shared" si="72"/>
        <v/>
      </c>
      <c r="R84" s="4"/>
      <c r="S84" s="133" t="str">
        <f t="shared" si="63"/>
        <v/>
      </c>
      <c r="T84" s="134" t="str">
        <f t="shared" si="73"/>
        <v/>
      </c>
      <c r="U84" s="134" t="str">
        <f t="shared" si="74"/>
        <v/>
      </c>
      <c r="V84" s="4"/>
      <c r="W84" s="133" t="str">
        <f t="shared" si="64"/>
        <v/>
      </c>
      <c r="X84" s="134" t="str">
        <f t="shared" si="75"/>
        <v/>
      </c>
      <c r="Y84" s="134" t="str">
        <f t="shared" si="76"/>
        <v/>
      </c>
      <c r="Z84" s="4"/>
      <c r="AA84" s="133" t="str">
        <f t="shared" si="65"/>
        <v/>
      </c>
      <c r="AB84" s="134" t="str">
        <f t="shared" si="77"/>
        <v/>
      </c>
      <c r="AC84" s="134" t="str">
        <f t="shared" si="78"/>
        <v/>
      </c>
      <c r="AD84" s="4"/>
      <c r="AE84" s="133" t="str">
        <f t="shared" si="66"/>
        <v/>
      </c>
      <c r="AF84" s="134" t="str">
        <f t="shared" si="79"/>
        <v/>
      </c>
      <c r="AG84" s="134" t="str">
        <f t="shared" si="85"/>
        <v/>
      </c>
      <c r="AH84" s="4"/>
      <c r="AI84" s="133" t="str">
        <f t="shared" si="67"/>
        <v/>
      </c>
      <c r="AJ84" s="134" t="str">
        <f t="shared" si="86"/>
        <v/>
      </c>
      <c r="AK84" s="134" t="str">
        <f t="shared" si="80"/>
        <v/>
      </c>
      <c r="AL84" s="4"/>
      <c r="AM84" s="133" t="str">
        <f t="shared" si="68"/>
        <v/>
      </c>
      <c r="AN84" s="134" t="str">
        <f t="shared" si="81"/>
        <v/>
      </c>
      <c r="AO84" s="134" t="str">
        <f t="shared" si="82"/>
        <v/>
      </c>
      <c r="AP84" s="135">
        <f t="shared" si="83"/>
        <v>0</v>
      </c>
      <c r="AQ84" s="137" t="str">
        <f t="shared" si="84"/>
        <v/>
      </c>
      <c r="AR84" s="137"/>
    </row>
    <row r="85" spans="1:44">
      <c r="A85" s="2"/>
      <c r="B85" s="3"/>
      <c r="C85" s="3"/>
      <c r="D85" s="4"/>
      <c r="E85" s="133" t="str">
        <f t="shared" si="58"/>
        <v/>
      </c>
      <c r="F85" s="4"/>
      <c r="G85" s="133" t="str">
        <f t="shared" si="59"/>
        <v/>
      </c>
      <c r="H85" s="4"/>
      <c r="I85" s="133" t="str">
        <f t="shared" si="60"/>
        <v/>
      </c>
      <c r="J85" s="4"/>
      <c r="K85" s="133" t="str">
        <f t="shared" si="61"/>
        <v/>
      </c>
      <c r="L85" s="134" t="str">
        <f t="shared" si="69"/>
        <v/>
      </c>
      <c r="M85" s="134" t="str">
        <f t="shared" si="70"/>
        <v/>
      </c>
      <c r="N85" s="4"/>
      <c r="O85" s="133" t="str">
        <f t="shared" si="62"/>
        <v/>
      </c>
      <c r="P85" s="134" t="str">
        <f t="shared" si="71"/>
        <v/>
      </c>
      <c r="Q85" s="134" t="str">
        <f t="shared" si="72"/>
        <v/>
      </c>
      <c r="R85" s="4"/>
      <c r="S85" s="133" t="str">
        <f t="shared" si="63"/>
        <v/>
      </c>
      <c r="T85" s="134" t="str">
        <f t="shared" si="73"/>
        <v/>
      </c>
      <c r="U85" s="134" t="str">
        <f t="shared" si="74"/>
        <v/>
      </c>
      <c r="V85" s="4"/>
      <c r="W85" s="133" t="str">
        <f t="shared" si="64"/>
        <v/>
      </c>
      <c r="X85" s="134" t="str">
        <f t="shared" si="75"/>
        <v/>
      </c>
      <c r="Y85" s="134" t="str">
        <f t="shared" si="76"/>
        <v/>
      </c>
      <c r="Z85" s="4"/>
      <c r="AA85" s="133" t="str">
        <f t="shared" si="65"/>
        <v/>
      </c>
      <c r="AB85" s="134" t="str">
        <f t="shared" si="77"/>
        <v/>
      </c>
      <c r="AC85" s="134" t="str">
        <f t="shared" si="78"/>
        <v/>
      </c>
      <c r="AD85" s="4"/>
      <c r="AE85" s="133" t="str">
        <f t="shared" si="66"/>
        <v/>
      </c>
      <c r="AF85" s="134" t="str">
        <f t="shared" si="79"/>
        <v/>
      </c>
      <c r="AG85" s="134" t="str">
        <f t="shared" si="85"/>
        <v/>
      </c>
      <c r="AH85" s="4"/>
      <c r="AI85" s="133" t="str">
        <f t="shared" si="67"/>
        <v/>
      </c>
      <c r="AJ85" s="134" t="str">
        <f t="shared" si="86"/>
        <v/>
      </c>
      <c r="AK85" s="134" t="str">
        <f t="shared" si="80"/>
        <v/>
      </c>
      <c r="AL85" s="4"/>
      <c r="AM85" s="133" t="str">
        <f t="shared" si="68"/>
        <v/>
      </c>
      <c r="AN85" s="134" t="str">
        <f t="shared" si="81"/>
        <v/>
      </c>
      <c r="AO85" s="134" t="str">
        <f t="shared" si="82"/>
        <v/>
      </c>
      <c r="AP85" s="135">
        <f t="shared" si="83"/>
        <v>0</v>
      </c>
      <c r="AQ85" s="137" t="str">
        <f t="shared" si="84"/>
        <v/>
      </c>
      <c r="AR85" s="137"/>
    </row>
    <row r="86" spans="1:44">
      <c r="A86" s="2"/>
      <c r="B86" s="3"/>
      <c r="C86" s="3"/>
      <c r="D86" s="4"/>
      <c r="E86" s="133" t="str">
        <f t="shared" si="58"/>
        <v/>
      </c>
      <c r="F86" s="4"/>
      <c r="G86" s="133" t="str">
        <f t="shared" si="59"/>
        <v/>
      </c>
      <c r="H86" s="4"/>
      <c r="I86" s="133" t="str">
        <f t="shared" si="60"/>
        <v/>
      </c>
      <c r="J86" s="4"/>
      <c r="K86" s="133" t="str">
        <f t="shared" si="61"/>
        <v/>
      </c>
      <c r="L86" s="134" t="str">
        <f t="shared" si="69"/>
        <v/>
      </c>
      <c r="M86" s="134" t="str">
        <f t="shared" si="70"/>
        <v/>
      </c>
      <c r="N86" s="4"/>
      <c r="O86" s="133" t="str">
        <f t="shared" si="62"/>
        <v/>
      </c>
      <c r="P86" s="134" t="str">
        <f t="shared" si="71"/>
        <v/>
      </c>
      <c r="Q86" s="134" t="str">
        <f t="shared" si="72"/>
        <v/>
      </c>
      <c r="R86" s="4"/>
      <c r="S86" s="133" t="str">
        <f t="shared" si="63"/>
        <v/>
      </c>
      <c r="T86" s="134" t="str">
        <f t="shared" si="73"/>
        <v/>
      </c>
      <c r="U86" s="134" t="str">
        <f t="shared" si="74"/>
        <v/>
      </c>
      <c r="V86" s="4"/>
      <c r="W86" s="133" t="str">
        <f t="shared" si="64"/>
        <v/>
      </c>
      <c r="X86" s="134" t="str">
        <f t="shared" si="75"/>
        <v/>
      </c>
      <c r="Y86" s="134" t="str">
        <f t="shared" si="76"/>
        <v/>
      </c>
      <c r="Z86" s="4"/>
      <c r="AA86" s="133" t="str">
        <f t="shared" si="65"/>
        <v/>
      </c>
      <c r="AB86" s="134" t="str">
        <f t="shared" si="77"/>
        <v/>
      </c>
      <c r="AC86" s="134" t="str">
        <f t="shared" si="78"/>
        <v/>
      </c>
      <c r="AD86" s="4"/>
      <c r="AE86" s="133" t="str">
        <f t="shared" si="66"/>
        <v/>
      </c>
      <c r="AF86" s="134" t="str">
        <f t="shared" si="79"/>
        <v/>
      </c>
      <c r="AG86" s="134" t="str">
        <f t="shared" si="85"/>
        <v/>
      </c>
      <c r="AH86" s="4"/>
      <c r="AI86" s="133" t="str">
        <f t="shared" si="67"/>
        <v/>
      </c>
      <c r="AJ86" s="134" t="str">
        <f t="shared" si="86"/>
        <v/>
      </c>
      <c r="AK86" s="134" t="str">
        <f t="shared" si="80"/>
        <v/>
      </c>
      <c r="AL86" s="4"/>
      <c r="AM86" s="133" t="str">
        <f t="shared" si="68"/>
        <v/>
      </c>
      <c r="AN86" s="134" t="str">
        <f t="shared" si="81"/>
        <v/>
      </c>
      <c r="AO86" s="134" t="str">
        <f t="shared" si="82"/>
        <v/>
      </c>
      <c r="AP86" s="135">
        <f t="shared" si="83"/>
        <v>0</v>
      </c>
      <c r="AQ86" s="137" t="str">
        <f t="shared" si="84"/>
        <v/>
      </c>
      <c r="AR86" s="137"/>
    </row>
    <row r="87" spans="1:44">
      <c r="A87" s="2"/>
      <c r="B87" s="3"/>
      <c r="C87" s="3"/>
      <c r="D87" s="4"/>
      <c r="E87" s="133" t="str">
        <f t="shared" si="58"/>
        <v/>
      </c>
      <c r="F87" s="4"/>
      <c r="G87" s="133" t="str">
        <f t="shared" si="59"/>
        <v/>
      </c>
      <c r="H87" s="4"/>
      <c r="I87" s="133" t="str">
        <f t="shared" si="60"/>
        <v/>
      </c>
      <c r="J87" s="4"/>
      <c r="K87" s="133" t="str">
        <f t="shared" si="61"/>
        <v/>
      </c>
      <c r="L87" s="134" t="str">
        <f t="shared" si="69"/>
        <v/>
      </c>
      <c r="M87" s="134" t="str">
        <f t="shared" si="70"/>
        <v/>
      </c>
      <c r="N87" s="4"/>
      <c r="O87" s="133" t="str">
        <f t="shared" si="62"/>
        <v/>
      </c>
      <c r="P87" s="134" t="str">
        <f t="shared" si="71"/>
        <v/>
      </c>
      <c r="Q87" s="134" t="str">
        <f t="shared" si="72"/>
        <v/>
      </c>
      <c r="R87" s="4"/>
      <c r="S87" s="133" t="str">
        <f t="shared" si="63"/>
        <v/>
      </c>
      <c r="T87" s="134" t="str">
        <f t="shared" si="73"/>
        <v/>
      </c>
      <c r="U87" s="134" t="str">
        <f t="shared" si="74"/>
        <v/>
      </c>
      <c r="V87" s="4"/>
      <c r="W87" s="133" t="str">
        <f t="shared" si="64"/>
        <v/>
      </c>
      <c r="X87" s="134" t="str">
        <f t="shared" si="75"/>
        <v/>
      </c>
      <c r="Y87" s="134" t="str">
        <f t="shared" si="76"/>
        <v/>
      </c>
      <c r="Z87" s="4"/>
      <c r="AA87" s="133" t="str">
        <f t="shared" si="65"/>
        <v/>
      </c>
      <c r="AB87" s="134" t="str">
        <f t="shared" si="77"/>
        <v/>
      </c>
      <c r="AC87" s="134" t="str">
        <f t="shared" si="78"/>
        <v/>
      </c>
      <c r="AD87" s="4"/>
      <c r="AE87" s="133" t="str">
        <f t="shared" si="66"/>
        <v/>
      </c>
      <c r="AF87" s="134" t="str">
        <f t="shared" si="79"/>
        <v/>
      </c>
      <c r="AG87" s="134" t="str">
        <f t="shared" si="85"/>
        <v/>
      </c>
      <c r="AH87" s="4"/>
      <c r="AI87" s="133" t="str">
        <f t="shared" si="67"/>
        <v/>
      </c>
      <c r="AJ87" s="134" t="str">
        <f t="shared" si="86"/>
        <v/>
      </c>
      <c r="AK87" s="134" t="str">
        <f t="shared" si="80"/>
        <v/>
      </c>
      <c r="AL87" s="4"/>
      <c r="AM87" s="133" t="str">
        <f t="shared" si="68"/>
        <v/>
      </c>
      <c r="AN87" s="134" t="str">
        <f t="shared" si="81"/>
        <v/>
      </c>
      <c r="AO87" s="134" t="str">
        <f t="shared" si="82"/>
        <v/>
      </c>
      <c r="AP87" s="135">
        <f t="shared" si="83"/>
        <v>0</v>
      </c>
      <c r="AQ87" s="137" t="str">
        <f t="shared" si="84"/>
        <v/>
      </c>
      <c r="AR87" s="137"/>
    </row>
    <row r="88" spans="1:44">
      <c r="A88" s="2"/>
      <c r="B88" s="3"/>
      <c r="C88" s="3"/>
      <c r="D88" s="4"/>
      <c r="E88" s="133" t="str">
        <f t="shared" si="58"/>
        <v/>
      </c>
      <c r="F88" s="4"/>
      <c r="G88" s="133" t="str">
        <f t="shared" si="59"/>
        <v/>
      </c>
      <c r="H88" s="4"/>
      <c r="I88" s="133" t="str">
        <f t="shared" si="60"/>
        <v/>
      </c>
      <c r="J88" s="4"/>
      <c r="K88" s="133" t="str">
        <f t="shared" si="61"/>
        <v/>
      </c>
      <c r="L88" s="134" t="str">
        <f t="shared" si="69"/>
        <v/>
      </c>
      <c r="M88" s="134" t="str">
        <f t="shared" si="70"/>
        <v/>
      </c>
      <c r="N88" s="4"/>
      <c r="O88" s="133" t="str">
        <f t="shared" si="62"/>
        <v/>
      </c>
      <c r="P88" s="134" t="str">
        <f t="shared" si="71"/>
        <v/>
      </c>
      <c r="Q88" s="134" t="str">
        <f t="shared" si="72"/>
        <v/>
      </c>
      <c r="R88" s="4"/>
      <c r="S88" s="133" t="str">
        <f t="shared" si="63"/>
        <v/>
      </c>
      <c r="T88" s="134" t="str">
        <f t="shared" si="73"/>
        <v/>
      </c>
      <c r="U88" s="134" t="str">
        <f t="shared" si="74"/>
        <v/>
      </c>
      <c r="V88" s="4"/>
      <c r="W88" s="133" t="str">
        <f t="shared" si="64"/>
        <v/>
      </c>
      <c r="X88" s="134" t="str">
        <f t="shared" si="75"/>
        <v/>
      </c>
      <c r="Y88" s="134" t="str">
        <f t="shared" si="76"/>
        <v/>
      </c>
      <c r="Z88" s="4"/>
      <c r="AA88" s="133" t="str">
        <f t="shared" si="65"/>
        <v/>
      </c>
      <c r="AB88" s="134" t="str">
        <f t="shared" si="77"/>
        <v/>
      </c>
      <c r="AC88" s="134" t="str">
        <f t="shared" si="78"/>
        <v/>
      </c>
      <c r="AD88" s="4"/>
      <c r="AE88" s="133" t="str">
        <f t="shared" si="66"/>
        <v/>
      </c>
      <c r="AF88" s="134" t="str">
        <f t="shared" si="79"/>
        <v/>
      </c>
      <c r="AG88" s="134" t="str">
        <f t="shared" si="85"/>
        <v/>
      </c>
      <c r="AH88" s="4"/>
      <c r="AI88" s="133" t="str">
        <f t="shared" si="67"/>
        <v/>
      </c>
      <c r="AJ88" s="134" t="str">
        <f t="shared" si="86"/>
        <v/>
      </c>
      <c r="AK88" s="134" t="str">
        <f t="shared" si="80"/>
        <v/>
      </c>
      <c r="AL88" s="4"/>
      <c r="AM88" s="133" t="str">
        <f t="shared" si="68"/>
        <v/>
      </c>
      <c r="AN88" s="134" t="str">
        <f t="shared" si="81"/>
        <v/>
      </c>
      <c r="AO88" s="134" t="str">
        <f t="shared" si="82"/>
        <v/>
      </c>
      <c r="AP88" s="135">
        <f t="shared" si="83"/>
        <v>0</v>
      </c>
      <c r="AQ88" s="137" t="str">
        <f t="shared" si="84"/>
        <v/>
      </c>
      <c r="AR88" s="137"/>
    </row>
    <row r="89" spans="1:44">
      <c r="A89" s="2"/>
      <c r="B89" s="3"/>
      <c r="C89" s="3"/>
      <c r="D89" s="4"/>
      <c r="E89" s="133" t="str">
        <f t="shared" si="58"/>
        <v/>
      </c>
      <c r="F89" s="4"/>
      <c r="G89" s="133" t="str">
        <f t="shared" si="59"/>
        <v/>
      </c>
      <c r="H89" s="4"/>
      <c r="I89" s="133" t="str">
        <f t="shared" si="60"/>
        <v/>
      </c>
      <c r="J89" s="4"/>
      <c r="K89" s="133" t="str">
        <f t="shared" si="61"/>
        <v/>
      </c>
      <c r="L89" s="134" t="str">
        <f t="shared" si="69"/>
        <v/>
      </c>
      <c r="M89" s="134" t="str">
        <f t="shared" si="70"/>
        <v/>
      </c>
      <c r="N89" s="4"/>
      <c r="O89" s="133" t="str">
        <f t="shared" si="62"/>
        <v/>
      </c>
      <c r="P89" s="134" t="str">
        <f t="shared" si="71"/>
        <v/>
      </c>
      <c r="Q89" s="134" t="str">
        <f t="shared" si="72"/>
        <v/>
      </c>
      <c r="R89" s="4"/>
      <c r="S89" s="133" t="str">
        <f t="shared" si="63"/>
        <v/>
      </c>
      <c r="T89" s="134" t="str">
        <f t="shared" si="73"/>
        <v/>
      </c>
      <c r="U89" s="134" t="str">
        <f t="shared" si="74"/>
        <v/>
      </c>
      <c r="V89" s="4"/>
      <c r="W89" s="133" t="str">
        <f t="shared" si="64"/>
        <v/>
      </c>
      <c r="X89" s="134" t="str">
        <f t="shared" si="75"/>
        <v/>
      </c>
      <c r="Y89" s="134" t="str">
        <f t="shared" si="76"/>
        <v/>
      </c>
      <c r="Z89" s="4"/>
      <c r="AA89" s="133" t="str">
        <f t="shared" si="65"/>
        <v/>
      </c>
      <c r="AB89" s="134" t="str">
        <f t="shared" si="77"/>
        <v/>
      </c>
      <c r="AC89" s="134" t="str">
        <f t="shared" si="78"/>
        <v/>
      </c>
      <c r="AD89" s="4"/>
      <c r="AE89" s="133" t="str">
        <f t="shared" si="66"/>
        <v/>
      </c>
      <c r="AF89" s="134" t="str">
        <f t="shared" si="79"/>
        <v/>
      </c>
      <c r="AG89" s="134" t="str">
        <f t="shared" si="85"/>
        <v/>
      </c>
      <c r="AH89" s="4"/>
      <c r="AI89" s="133" t="str">
        <f t="shared" si="67"/>
        <v/>
      </c>
      <c r="AJ89" s="134" t="str">
        <f t="shared" si="86"/>
        <v/>
      </c>
      <c r="AK89" s="134" t="str">
        <f t="shared" si="80"/>
        <v/>
      </c>
      <c r="AL89" s="4"/>
      <c r="AM89" s="133" t="str">
        <f t="shared" si="68"/>
        <v/>
      </c>
      <c r="AN89" s="134" t="str">
        <f t="shared" si="81"/>
        <v/>
      </c>
      <c r="AO89" s="134" t="str">
        <f t="shared" si="82"/>
        <v/>
      </c>
      <c r="AP89" s="135">
        <f t="shared" si="83"/>
        <v>0</v>
      </c>
      <c r="AQ89" s="137" t="str">
        <f t="shared" si="84"/>
        <v/>
      </c>
      <c r="AR89" s="137"/>
    </row>
    <row r="90" spans="1:44">
      <c r="A90" s="2"/>
      <c r="B90" s="3"/>
      <c r="C90" s="3"/>
      <c r="D90" s="4"/>
      <c r="E90" s="133" t="str">
        <f t="shared" si="58"/>
        <v/>
      </c>
      <c r="F90" s="4"/>
      <c r="G90" s="133" t="str">
        <f t="shared" si="59"/>
        <v/>
      </c>
      <c r="H90" s="4"/>
      <c r="I90" s="133" t="str">
        <f t="shared" si="60"/>
        <v/>
      </c>
      <c r="J90" s="4"/>
      <c r="K90" s="133" t="str">
        <f t="shared" si="61"/>
        <v/>
      </c>
      <c r="L90" s="134" t="str">
        <f t="shared" si="69"/>
        <v/>
      </c>
      <c r="M90" s="134" t="str">
        <f t="shared" si="70"/>
        <v/>
      </c>
      <c r="N90" s="4"/>
      <c r="O90" s="133" t="str">
        <f t="shared" si="62"/>
        <v/>
      </c>
      <c r="P90" s="134" t="str">
        <f t="shared" si="71"/>
        <v/>
      </c>
      <c r="Q90" s="134" t="str">
        <f t="shared" si="72"/>
        <v/>
      </c>
      <c r="R90" s="4"/>
      <c r="S90" s="133" t="str">
        <f t="shared" si="63"/>
        <v/>
      </c>
      <c r="T90" s="134" t="str">
        <f t="shared" si="73"/>
        <v/>
      </c>
      <c r="U90" s="134" t="str">
        <f t="shared" si="74"/>
        <v/>
      </c>
      <c r="V90" s="4"/>
      <c r="W90" s="133" t="str">
        <f t="shared" si="64"/>
        <v/>
      </c>
      <c r="X90" s="134" t="str">
        <f t="shared" si="75"/>
        <v/>
      </c>
      <c r="Y90" s="134" t="str">
        <f t="shared" si="76"/>
        <v/>
      </c>
      <c r="Z90" s="4"/>
      <c r="AA90" s="133" t="str">
        <f t="shared" si="65"/>
        <v/>
      </c>
      <c r="AB90" s="134" t="str">
        <f t="shared" si="77"/>
        <v/>
      </c>
      <c r="AC90" s="134" t="str">
        <f t="shared" si="78"/>
        <v/>
      </c>
      <c r="AD90" s="4"/>
      <c r="AE90" s="133" t="str">
        <f t="shared" si="66"/>
        <v/>
      </c>
      <c r="AF90" s="134" t="str">
        <f t="shared" si="79"/>
        <v/>
      </c>
      <c r="AG90" s="134" t="str">
        <f t="shared" si="85"/>
        <v/>
      </c>
      <c r="AH90" s="4"/>
      <c r="AI90" s="133" t="str">
        <f t="shared" si="67"/>
        <v/>
      </c>
      <c r="AJ90" s="134" t="str">
        <f t="shared" si="86"/>
        <v/>
      </c>
      <c r="AK90" s="134" t="str">
        <f t="shared" si="80"/>
        <v/>
      </c>
      <c r="AL90" s="4"/>
      <c r="AM90" s="133" t="str">
        <f t="shared" si="68"/>
        <v/>
      </c>
      <c r="AN90" s="134" t="str">
        <f t="shared" si="81"/>
        <v/>
      </c>
      <c r="AO90" s="134" t="str">
        <f t="shared" si="82"/>
        <v/>
      </c>
      <c r="AP90" s="135">
        <f t="shared" si="83"/>
        <v>0</v>
      </c>
      <c r="AQ90" s="137" t="str">
        <f t="shared" si="84"/>
        <v/>
      </c>
      <c r="AR90" s="137"/>
    </row>
    <row r="91" spans="1:44">
      <c r="A91" s="2"/>
      <c r="B91" s="3"/>
      <c r="C91" s="3"/>
      <c r="D91" s="4"/>
      <c r="E91" s="133" t="str">
        <f t="shared" si="58"/>
        <v/>
      </c>
      <c r="F91" s="4"/>
      <c r="G91" s="133" t="str">
        <f t="shared" si="59"/>
        <v/>
      </c>
      <c r="H91" s="4"/>
      <c r="I91" s="133" t="str">
        <f t="shared" si="60"/>
        <v/>
      </c>
      <c r="J91" s="4"/>
      <c r="K91" s="133" t="str">
        <f t="shared" si="61"/>
        <v/>
      </c>
      <c r="L91" s="134" t="str">
        <f t="shared" si="69"/>
        <v/>
      </c>
      <c r="M91" s="134" t="str">
        <f t="shared" si="70"/>
        <v/>
      </c>
      <c r="N91" s="4"/>
      <c r="O91" s="133" t="str">
        <f t="shared" si="62"/>
        <v/>
      </c>
      <c r="P91" s="134" t="str">
        <f t="shared" si="71"/>
        <v/>
      </c>
      <c r="Q91" s="134" t="str">
        <f t="shared" si="72"/>
        <v/>
      </c>
      <c r="R91" s="4"/>
      <c r="S91" s="133" t="str">
        <f t="shared" si="63"/>
        <v/>
      </c>
      <c r="T91" s="134" t="str">
        <f t="shared" si="73"/>
        <v/>
      </c>
      <c r="U91" s="134" t="str">
        <f t="shared" si="74"/>
        <v/>
      </c>
      <c r="V91" s="4"/>
      <c r="W91" s="133" t="str">
        <f t="shared" si="64"/>
        <v/>
      </c>
      <c r="X91" s="134" t="str">
        <f t="shared" si="75"/>
        <v/>
      </c>
      <c r="Y91" s="134" t="str">
        <f t="shared" si="76"/>
        <v/>
      </c>
      <c r="Z91" s="4"/>
      <c r="AA91" s="133" t="str">
        <f t="shared" si="65"/>
        <v/>
      </c>
      <c r="AB91" s="134" t="str">
        <f t="shared" si="77"/>
        <v/>
      </c>
      <c r="AC91" s="134" t="str">
        <f t="shared" si="78"/>
        <v/>
      </c>
      <c r="AD91" s="4"/>
      <c r="AE91" s="133" t="str">
        <f t="shared" si="66"/>
        <v/>
      </c>
      <c r="AF91" s="134" t="str">
        <f t="shared" si="79"/>
        <v/>
      </c>
      <c r="AG91" s="134" t="str">
        <f t="shared" si="85"/>
        <v/>
      </c>
      <c r="AH91" s="4"/>
      <c r="AI91" s="133" t="str">
        <f t="shared" si="67"/>
        <v/>
      </c>
      <c r="AJ91" s="134" t="str">
        <f t="shared" si="86"/>
        <v/>
      </c>
      <c r="AK91" s="134" t="str">
        <f t="shared" si="80"/>
        <v/>
      </c>
      <c r="AL91" s="4"/>
      <c r="AM91" s="133" t="str">
        <f t="shared" si="68"/>
        <v/>
      </c>
      <c r="AN91" s="134" t="str">
        <f t="shared" si="81"/>
        <v/>
      </c>
      <c r="AO91" s="134" t="str">
        <f t="shared" si="82"/>
        <v/>
      </c>
      <c r="AP91" s="135">
        <f t="shared" si="83"/>
        <v>0</v>
      </c>
      <c r="AQ91" s="137" t="str">
        <f t="shared" si="84"/>
        <v/>
      </c>
      <c r="AR91" s="137"/>
    </row>
    <row r="92" spans="1:44">
      <c r="A92" s="2"/>
      <c r="B92" s="3"/>
      <c r="C92" s="3"/>
      <c r="D92" s="4"/>
      <c r="E92" s="133" t="str">
        <f t="shared" si="58"/>
        <v/>
      </c>
      <c r="F92" s="4"/>
      <c r="G92" s="133" t="str">
        <f t="shared" si="59"/>
        <v/>
      </c>
      <c r="H92" s="4"/>
      <c r="I92" s="133" t="str">
        <f t="shared" si="60"/>
        <v/>
      </c>
      <c r="J92" s="4"/>
      <c r="K92" s="133" t="str">
        <f t="shared" si="61"/>
        <v/>
      </c>
      <c r="L92" s="134" t="str">
        <f t="shared" si="69"/>
        <v/>
      </c>
      <c r="M92" s="134" t="str">
        <f t="shared" si="70"/>
        <v/>
      </c>
      <c r="N92" s="4"/>
      <c r="O92" s="133" t="str">
        <f t="shared" si="62"/>
        <v/>
      </c>
      <c r="P92" s="134" t="str">
        <f t="shared" si="71"/>
        <v/>
      </c>
      <c r="Q92" s="134" t="str">
        <f t="shared" si="72"/>
        <v/>
      </c>
      <c r="R92" s="4"/>
      <c r="S92" s="133" t="str">
        <f t="shared" si="63"/>
        <v/>
      </c>
      <c r="T92" s="134" t="str">
        <f t="shared" si="73"/>
        <v/>
      </c>
      <c r="U92" s="134" t="str">
        <f t="shared" si="74"/>
        <v/>
      </c>
      <c r="V92" s="4"/>
      <c r="W92" s="133" t="str">
        <f t="shared" si="64"/>
        <v/>
      </c>
      <c r="X92" s="134" t="str">
        <f t="shared" si="75"/>
        <v/>
      </c>
      <c r="Y92" s="134" t="str">
        <f t="shared" si="76"/>
        <v/>
      </c>
      <c r="Z92" s="4"/>
      <c r="AA92" s="133" t="str">
        <f t="shared" si="65"/>
        <v/>
      </c>
      <c r="AB92" s="134" t="str">
        <f t="shared" si="77"/>
        <v/>
      </c>
      <c r="AC92" s="134" t="str">
        <f t="shared" si="78"/>
        <v/>
      </c>
      <c r="AD92" s="4"/>
      <c r="AE92" s="133" t="str">
        <f t="shared" si="66"/>
        <v/>
      </c>
      <c r="AF92" s="134" t="str">
        <f t="shared" si="79"/>
        <v/>
      </c>
      <c r="AG92" s="134" t="str">
        <f t="shared" si="85"/>
        <v/>
      </c>
      <c r="AH92" s="4"/>
      <c r="AI92" s="133" t="str">
        <f t="shared" si="67"/>
        <v/>
      </c>
      <c r="AJ92" s="134" t="str">
        <f t="shared" si="86"/>
        <v/>
      </c>
      <c r="AK92" s="134" t="str">
        <f t="shared" si="80"/>
        <v/>
      </c>
      <c r="AL92" s="4"/>
      <c r="AM92" s="133" t="str">
        <f t="shared" si="68"/>
        <v/>
      </c>
      <c r="AN92" s="134" t="str">
        <f t="shared" si="81"/>
        <v/>
      </c>
      <c r="AO92" s="134" t="str">
        <f t="shared" si="82"/>
        <v/>
      </c>
      <c r="AP92" s="135">
        <f t="shared" si="83"/>
        <v>0</v>
      </c>
      <c r="AQ92" s="137" t="str">
        <f t="shared" si="84"/>
        <v/>
      </c>
      <c r="AR92" s="137"/>
    </row>
    <row r="93" spans="1:44">
      <c r="A93" s="2"/>
      <c r="B93" s="3"/>
      <c r="C93" s="3"/>
      <c r="D93" s="4"/>
      <c r="E93" s="133" t="str">
        <f t="shared" si="58"/>
        <v/>
      </c>
      <c r="F93" s="4"/>
      <c r="G93" s="133" t="str">
        <f t="shared" si="59"/>
        <v/>
      </c>
      <c r="H93" s="4"/>
      <c r="I93" s="133" t="str">
        <f t="shared" si="60"/>
        <v/>
      </c>
      <c r="J93" s="4"/>
      <c r="K93" s="133" t="str">
        <f t="shared" si="61"/>
        <v/>
      </c>
      <c r="L93" s="134" t="str">
        <f t="shared" si="69"/>
        <v/>
      </c>
      <c r="M93" s="134" t="str">
        <f t="shared" si="70"/>
        <v/>
      </c>
      <c r="N93" s="4"/>
      <c r="O93" s="133" t="str">
        <f t="shared" si="62"/>
        <v/>
      </c>
      <c r="P93" s="134" t="str">
        <f t="shared" si="71"/>
        <v/>
      </c>
      <c r="Q93" s="134" t="str">
        <f t="shared" si="72"/>
        <v/>
      </c>
      <c r="R93" s="4"/>
      <c r="S93" s="133" t="str">
        <f t="shared" si="63"/>
        <v/>
      </c>
      <c r="T93" s="134" t="str">
        <f t="shared" si="73"/>
        <v/>
      </c>
      <c r="U93" s="134" t="str">
        <f t="shared" si="74"/>
        <v/>
      </c>
      <c r="V93" s="4"/>
      <c r="W93" s="133" t="str">
        <f t="shared" si="64"/>
        <v/>
      </c>
      <c r="X93" s="134" t="str">
        <f t="shared" si="75"/>
        <v/>
      </c>
      <c r="Y93" s="134" t="str">
        <f t="shared" si="76"/>
        <v/>
      </c>
      <c r="Z93" s="4"/>
      <c r="AA93" s="133" t="str">
        <f t="shared" si="65"/>
        <v/>
      </c>
      <c r="AB93" s="134" t="str">
        <f t="shared" si="77"/>
        <v/>
      </c>
      <c r="AC93" s="134" t="str">
        <f t="shared" si="78"/>
        <v/>
      </c>
      <c r="AD93" s="4"/>
      <c r="AE93" s="133" t="str">
        <f t="shared" si="66"/>
        <v/>
      </c>
      <c r="AF93" s="134" t="str">
        <f t="shared" si="79"/>
        <v/>
      </c>
      <c r="AG93" s="134" t="str">
        <f t="shared" si="85"/>
        <v/>
      </c>
      <c r="AH93" s="4"/>
      <c r="AI93" s="133" t="str">
        <f t="shared" si="67"/>
        <v/>
      </c>
      <c r="AJ93" s="134" t="str">
        <f t="shared" si="86"/>
        <v/>
      </c>
      <c r="AK93" s="134" t="str">
        <f t="shared" si="80"/>
        <v/>
      </c>
      <c r="AL93" s="4"/>
      <c r="AM93" s="133" t="str">
        <f t="shared" si="68"/>
        <v/>
      </c>
      <c r="AN93" s="134" t="str">
        <f t="shared" si="81"/>
        <v/>
      </c>
      <c r="AO93" s="134" t="str">
        <f t="shared" si="82"/>
        <v/>
      </c>
      <c r="AP93" s="135">
        <f t="shared" si="83"/>
        <v>0</v>
      </c>
      <c r="AQ93" s="137" t="str">
        <f t="shared" si="84"/>
        <v/>
      </c>
      <c r="AR93" s="137"/>
    </row>
    <row r="94" spans="1:44">
      <c r="A94" s="2"/>
      <c r="B94" s="3"/>
      <c r="C94" s="3"/>
      <c r="D94" s="4"/>
      <c r="E94" s="133" t="str">
        <f t="shared" si="58"/>
        <v/>
      </c>
      <c r="F94" s="4"/>
      <c r="G94" s="133" t="str">
        <f t="shared" si="59"/>
        <v/>
      </c>
      <c r="H94" s="4"/>
      <c r="I94" s="133" t="str">
        <f t="shared" si="60"/>
        <v/>
      </c>
      <c r="J94" s="4"/>
      <c r="K94" s="133" t="str">
        <f t="shared" si="61"/>
        <v/>
      </c>
      <c r="L94" s="134" t="str">
        <f t="shared" si="69"/>
        <v/>
      </c>
      <c r="M94" s="134" t="str">
        <f t="shared" si="70"/>
        <v/>
      </c>
      <c r="N94" s="4"/>
      <c r="O94" s="133" t="str">
        <f t="shared" si="62"/>
        <v/>
      </c>
      <c r="P94" s="134" t="str">
        <f t="shared" si="71"/>
        <v/>
      </c>
      <c r="Q94" s="134" t="str">
        <f t="shared" si="72"/>
        <v/>
      </c>
      <c r="R94" s="4"/>
      <c r="S94" s="133" t="str">
        <f t="shared" si="63"/>
        <v/>
      </c>
      <c r="T94" s="134" t="str">
        <f t="shared" si="73"/>
        <v/>
      </c>
      <c r="U94" s="134" t="str">
        <f t="shared" si="74"/>
        <v/>
      </c>
      <c r="V94" s="4"/>
      <c r="W94" s="133" t="str">
        <f t="shared" si="64"/>
        <v/>
      </c>
      <c r="X94" s="134" t="str">
        <f t="shared" si="75"/>
        <v/>
      </c>
      <c r="Y94" s="134" t="str">
        <f t="shared" si="76"/>
        <v/>
      </c>
      <c r="Z94" s="4"/>
      <c r="AA94" s="133" t="str">
        <f t="shared" si="65"/>
        <v/>
      </c>
      <c r="AB94" s="134" t="str">
        <f t="shared" si="77"/>
        <v/>
      </c>
      <c r="AC94" s="134" t="str">
        <f t="shared" si="78"/>
        <v/>
      </c>
      <c r="AD94" s="4"/>
      <c r="AE94" s="133" t="str">
        <f t="shared" si="66"/>
        <v/>
      </c>
      <c r="AF94" s="134" t="str">
        <f t="shared" si="79"/>
        <v/>
      </c>
      <c r="AG94" s="134" t="str">
        <f t="shared" si="85"/>
        <v/>
      </c>
      <c r="AH94" s="4"/>
      <c r="AI94" s="133" t="str">
        <f t="shared" si="67"/>
        <v/>
      </c>
      <c r="AJ94" s="134" t="str">
        <f t="shared" si="86"/>
        <v/>
      </c>
      <c r="AK94" s="134" t="str">
        <f t="shared" si="80"/>
        <v/>
      </c>
      <c r="AL94" s="4"/>
      <c r="AM94" s="133" t="str">
        <f t="shared" si="68"/>
        <v/>
      </c>
      <c r="AN94" s="134" t="str">
        <f t="shared" si="81"/>
        <v/>
      </c>
      <c r="AO94" s="134" t="str">
        <f t="shared" si="82"/>
        <v/>
      </c>
      <c r="AP94" s="135">
        <f t="shared" si="83"/>
        <v>0</v>
      </c>
      <c r="AQ94" s="137" t="str">
        <f t="shared" si="84"/>
        <v/>
      </c>
      <c r="AR94" s="137"/>
    </row>
    <row r="95" spans="1:44">
      <c r="A95" s="2"/>
      <c r="B95" s="3"/>
      <c r="C95" s="3"/>
      <c r="D95" s="4"/>
      <c r="E95" s="133" t="str">
        <f t="shared" si="58"/>
        <v/>
      </c>
      <c r="F95" s="4"/>
      <c r="G95" s="133" t="str">
        <f t="shared" si="59"/>
        <v/>
      </c>
      <c r="H95" s="4"/>
      <c r="I95" s="133" t="str">
        <f t="shared" si="60"/>
        <v/>
      </c>
      <c r="J95" s="4"/>
      <c r="K95" s="133" t="str">
        <f t="shared" si="61"/>
        <v/>
      </c>
      <c r="L95" s="134" t="str">
        <f t="shared" si="69"/>
        <v/>
      </c>
      <c r="M95" s="134" t="str">
        <f t="shared" si="70"/>
        <v/>
      </c>
      <c r="N95" s="4"/>
      <c r="O95" s="133" t="str">
        <f t="shared" si="62"/>
        <v/>
      </c>
      <c r="P95" s="134" t="str">
        <f t="shared" si="71"/>
        <v/>
      </c>
      <c r="Q95" s="134" t="str">
        <f t="shared" si="72"/>
        <v/>
      </c>
      <c r="R95" s="4"/>
      <c r="S95" s="133" t="str">
        <f t="shared" si="63"/>
        <v/>
      </c>
      <c r="T95" s="134" t="str">
        <f t="shared" si="73"/>
        <v/>
      </c>
      <c r="U95" s="134" t="str">
        <f t="shared" si="74"/>
        <v/>
      </c>
      <c r="V95" s="4"/>
      <c r="W95" s="133" t="str">
        <f t="shared" si="64"/>
        <v/>
      </c>
      <c r="X95" s="134" t="str">
        <f t="shared" si="75"/>
        <v/>
      </c>
      <c r="Y95" s="134" t="str">
        <f t="shared" si="76"/>
        <v/>
      </c>
      <c r="Z95" s="4"/>
      <c r="AA95" s="133" t="str">
        <f t="shared" si="65"/>
        <v/>
      </c>
      <c r="AB95" s="134" t="str">
        <f t="shared" si="77"/>
        <v/>
      </c>
      <c r="AC95" s="134" t="str">
        <f t="shared" si="78"/>
        <v/>
      </c>
      <c r="AD95" s="4"/>
      <c r="AE95" s="133" t="str">
        <f t="shared" si="66"/>
        <v/>
      </c>
      <c r="AF95" s="134" t="str">
        <f t="shared" si="79"/>
        <v/>
      </c>
      <c r="AG95" s="134" t="str">
        <f t="shared" si="85"/>
        <v/>
      </c>
      <c r="AH95" s="4"/>
      <c r="AI95" s="133" t="str">
        <f t="shared" si="67"/>
        <v/>
      </c>
      <c r="AJ95" s="134" t="str">
        <f t="shared" si="86"/>
        <v/>
      </c>
      <c r="AK95" s="134" t="str">
        <f t="shared" si="80"/>
        <v/>
      </c>
      <c r="AL95" s="4"/>
      <c r="AM95" s="133" t="str">
        <f t="shared" si="68"/>
        <v/>
      </c>
      <c r="AN95" s="134" t="str">
        <f t="shared" si="81"/>
        <v/>
      </c>
      <c r="AO95" s="134" t="str">
        <f t="shared" si="82"/>
        <v/>
      </c>
      <c r="AP95" s="135">
        <f t="shared" si="83"/>
        <v>0</v>
      </c>
      <c r="AQ95" s="137" t="str">
        <f t="shared" si="84"/>
        <v/>
      </c>
      <c r="AR95" s="137"/>
    </row>
    <row r="96" spans="1:44">
      <c r="A96" s="2"/>
      <c r="B96" s="3"/>
      <c r="C96" s="3"/>
      <c r="D96" s="4"/>
      <c r="E96" s="133" t="str">
        <f t="shared" si="58"/>
        <v/>
      </c>
      <c r="F96" s="4"/>
      <c r="G96" s="133" t="str">
        <f t="shared" si="59"/>
        <v/>
      </c>
      <c r="H96" s="4"/>
      <c r="I96" s="133" t="str">
        <f t="shared" si="60"/>
        <v/>
      </c>
      <c r="J96" s="4"/>
      <c r="K96" s="133" t="str">
        <f t="shared" si="61"/>
        <v/>
      </c>
      <c r="L96" s="134" t="str">
        <f t="shared" si="69"/>
        <v/>
      </c>
      <c r="M96" s="134" t="str">
        <f t="shared" si="70"/>
        <v/>
      </c>
      <c r="N96" s="4"/>
      <c r="O96" s="133" t="str">
        <f t="shared" si="62"/>
        <v/>
      </c>
      <c r="P96" s="134" t="str">
        <f t="shared" si="71"/>
        <v/>
      </c>
      <c r="Q96" s="134" t="str">
        <f t="shared" si="72"/>
        <v/>
      </c>
      <c r="R96" s="4"/>
      <c r="S96" s="133" t="str">
        <f t="shared" si="63"/>
        <v/>
      </c>
      <c r="T96" s="134" t="str">
        <f t="shared" si="73"/>
        <v/>
      </c>
      <c r="U96" s="134" t="str">
        <f t="shared" si="74"/>
        <v/>
      </c>
      <c r="V96" s="4"/>
      <c r="W96" s="133" t="str">
        <f t="shared" si="64"/>
        <v/>
      </c>
      <c r="X96" s="134" t="str">
        <f t="shared" si="75"/>
        <v/>
      </c>
      <c r="Y96" s="134" t="str">
        <f t="shared" si="76"/>
        <v/>
      </c>
      <c r="Z96" s="4"/>
      <c r="AA96" s="133" t="str">
        <f t="shared" si="65"/>
        <v/>
      </c>
      <c r="AB96" s="134" t="str">
        <f t="shared" si="77"/>
        <v/>
      </c>
      <c r="AC96" s="134" t="str">
        <f t="shared" si="78"/>
        <v/>
      </c>
      <c r="AD96" s="4"/>
      <c r="AE96" s="133" t="str">
        <f t="shared" si="66"/>
        <v/>
      </c>
      <c r="AF96" s="134" t="str">
        <f t="shared" si="79"/>
        <v/>
      </c>
      <c r="AG96" s="134" t="str">
        <f t="shared" si="85"/>
        <v/>
      </c>
      <c r="AH96" s="4"/>
      <c r="AI96" s="133" t="str">
        <f t="shared" si="67"/>
        <v/>
      </c>
      <c r="AJ96" s="134" t="str">
        <f t="shared" si="86"/>
        <v/>
      </c>
      <c r="AK96" s="134" t="str">
        <f t="shared" si="80"/>
        <v/>
      </c>
      <c r="AL96" s="4"/>
      <c r="AM96" s="133" t="str">
        <f t="shared" si="68"/>
        <v/>
      </c>
      <c r="AN96" s="134" t="str">
        <f t="shared" si="81"/>
        <v/>
      </c>
      <c r="AO96" s="134" t="str">
        <f t="shared" si="82"/>
        <v/>
      </c>
      <c r="AP96" s="135">
        <f t="shared" si="83"/>
        <v>0</v>
      </c>
      <c r="AQ96" s="137" t="str">
        <f t="shared" si="84"/>
        <v/>
      </c>
      <c r="AR96" s="137"/>
    </row>
    <row r="97" spans="1:44">
      <c r="A97" s="2"/>
      <c r="B97" s="3"/>
      <c r="C97" s="3"/>
      <c r="D97" s="4"/>
      <c r="E97" s="133" t="str">
        <f t="shared" si="58"/>
        <v/>
      </c>
      <c r="F97" s="4"/>
      <c r="G97" s="133" t="str">
        <f t="shared" si="59"/>
        <v/>
      </c>
      <c r="H97" s="4"/>
      <c r="I97" s="133" t="str">
        <f t="shared" si="60"/>
        <v/>
      </c>
      <c r="J97" s="4"/>
      <c r="K97" s="133" t="str">
        <f t="shared" si="61"/>
        <v/>
      </c>
      <c r="L97" s="134" t="str">
        <f t="shared" si="69"/>
        <v/>
      </c>
      <c r="M97" s="134" t="str">
        <f t="shared" si="70"/>
        <v/>
      </c>
      <c r="N97" s="4"/>
      <c r="O97" s="133" t="str">
        <f t="shared" si="62"/>
        <v/>
      </c>
      <c r="P97" s="134" t="str">
        <f t="shared" si="71"/>
        <v/>
      </c>
      <c r="Q97" s="134" t="str">
        <f t="shared" si="72"/>
        <v/>
      </c>
      <c r="R97" s="4"/>
      <c r="S97" s="133" t="str">
        <f t="shared" si="63"/>
        <v/>
      </c>
      <c r="T97" s="134" t="str">
        <f t="shared" si="73"/>
        <v/>
      </c>
      <c r="U97" s="134" t="str">
        <f t="shared" si="74"/>
        <v/>
      </c>
      <c r="V97" s="4"/>
      <c r="W97" s="133" t="str">
        <f t="shared" si="64"/>
        <v/>
      </c>
      <c r="X97" s="134" t="str">
        <f t="shared" si="75"/>
        <v/>
      </c>
      <c r="Y97" s="134" t="str">
        <f t="shared" si="76"/>
        <v/>
      </c>
      <c r="Z97" s="4"/>
      <c r="AA97" s="133" t="str">
        <f t="shared" si="65"/>
        <v/>
      </c>
      <c r="AB97" s="134" t="str">
        <f t="shared" si="77"/>
        <v/>
      </c>
      <c r="AC97" s="134" t="str">
        <f t="shared" si="78"/>
        <v/>
      </c>
      <c r="AD97" s="4"/>
      <c r="AE97" s="133" t="str">
        <f t="shared" si="66"/>
        <v/>
      </c>
      <c r="AF97" s="134" t="str">
        <f t="shared" si="79"/>
        <v/>
      </c>
      <c r="AG97" s="134" t="str">
        <f t="shared" si="85"/>
        <v/>
      </c>
      <c r="AH97" s="4"/>
      <c r="AI97" s="133" t="str">
        <f t="shared" si="67"/>
        <v/>
      </c>
      <c r="AJ97" s="134" t="str">
        <f t="shared" si="86"/>
        <v/>
      </c>
      <c r="AK97" s="134" t="str">
        <f t="shared" si="80"/>
        <v/>
      </c>
      <c r="AL97" s="4"/>
      <c r="AM97" s="133" t="str">
        <f t="shared" si="68"/>
        <v/>
      </c>
      <c r="AN97" s="134" t="str">
        <f t="shared" si="81"/>
        <v/>
      </c>
      <c r="AO97" s="134" t="str">
        <f t="shared" si="82"/>
        <v/>
      </c>
      <c r="AP97" s="135">
        <f t="shared" si="83"/>
        <v>0</v>
      </c>
      <c r="AQ97" s="137" t="str">
        <f t="shared" si="84"/>
        <v/>
      </c>
      <c r="AR97" s="137"/>
    </row>
    <row r="98" spans="1:44">
      <c r="A98" s="2"/>
      <c r="B98" s="3"/>
      <c r="C98" s="3"/>
      <c r="D98" s="4"/>
      <c r="E98" s="133" t="str">
        <f t="shared" si="58"/>
        <v/>
      </c>
      <c r="F98" s="4"/>
      <c r="G98" s="133" t="str">
        <f t="shared" si="59"/>
        <v/>
      </c>
      <c r="H98" s="4"/>
      <c r="I98" s="133" t="str">
        <f t="shared" si="60"/>
        <v/>
      </c>
      <c r="J98" s="4"/>
      <c r="K98" s="133" t="str">
        <f t="shared" si="61"/>
        <v/>
      </c>
      <c r="L98" s="134" t="str">
        <f t="shared" si="69"/>
        <v/>
      </c>
      <c r="M98" s="134" t="str">
        <f t="shared" si="70"/>
        <v/>
      </c>
      <c r="N98" s="4"/>
      <c r="O98" s="133" t="str">
        <f t="shared" si="62"/>
        <v/>
      </c>
      <c r="P98" s="134" t="str">
        <f t="shared" si="71"/>
        <v/>
      </c>
      <c r="Q98" s="134" t="str">
        <f t="shared" si="72"/>
        <v/>
      </c>
      <c r="R98" s="4"/>
      <c r="S98" s="133" t="str">
        <f t="shared" si="63"/>
        <v/>
      </c>
      <c r="T98" s="134" t="str">
        <f t="shared" si="73"/>
        <v/>
      </c>
      <c r="U98" s="134" t="str">
        <f t="shared" si="74"/>
        <v/>
      </c>
      <c r="V98" s="4"/>
      <c r="W98" s="133" t="str">
        <f t="shared" si="64"/>
        <v/>
      </c>
      <c r="X98" s="134" t="str">
        <f t="shared" si="75"/>
        <v/>
      </c>
      <c r="Y98" s="134" t="str">
        <f t="shared" si="76"/>
        <v/>
      </c>
      <c r="Z98" s="4"/>
      <c r="AA98" s="133" t="str">
        <f t="shared" si="65"/>
        <v/>
      </c>
      <c r="AB98" s="134" t="str">
        <f t="shared" si="77"/>
        <v/>
      </c>
      <c r="AC98" s="134" t="str">
        <f t="shared" si="78"/>
        <v/>
      </c>
      <c r="AD98" s="4"/>
      <c r="AE98" s="133" t="str">
        <f t="shared" si="66"/>
        <v/>
      </c>
      <c r="AF98" s="134" t="str">
        <f t="shared" si="79"/>
        <v/>
      </c>
      <c r="AG98" s="134" t="str">
        <f t="shared" si="85"/>
        <v/>
      </c>
      <c r="AH98" s="4"/>
      <c r="AI98" s="133" t="str">
        <f t="shared" si="67"/>
        <v/>
      </c>
      <c r="AJ98" s="134" t="str">
        <f t="shared" si="86"/>
        <v/>
      </c>
      <c r="AK98" s="134" t="str">
        <f t="shared" si="80"/>
        <v/>
      </c>
      <c r="AL98" s="4"/>
      <c r="AM98" s="133" t="str">
        <f t="shared" si="68"/>
        <v/>
      </c>
      <c r="AN98" s="134" t="str">
        <f t="shared" si="81"/>
        <v/>
      </c>
      <c r="AO98" s="134" t="str">
        <f t="shared" si="82"/>
        <v/>
      </c>
      <c r="AP98" s="135">
        <f t="shared" si="83"/>
        <v>0</v>
      </c>
      <c r="AQ98" s="137" t="str">
        <f t="shared" si="84"/>
        <v/>
      </c>
      <c r="AR98" s="137"/>
    </row>
    <row r="99" spans="1:44">
      <c r="A99" s="2"/>
      <c r="B99" s="3"/>
      <c r="C99" s="3"/>
      <c r="D99" s="4"/>
      <c r="E99" s="133" t="str">
        <f t="shared" si="58"/>
        <v/>
      </c>
      <c r="F99" s="4"/>
      <c r="G99" s="133" t="str">
        <f t="shared" si="59"/>
        <v/>
      </c>
      <c r="H99" s="4"/>
      <c r="I99" s="133" t="str">
        <f t="shared" si="60"/>
        <v/>
      </c>
      <c r="J99" s="4"/>
      <c r="K99" s="133" t="str">
        <f t="shared" si="61"/>
        <v/>
      </c>
      <c r="L99" s="134" t="str">
        <f t="shared" si="69"/>
        <v/>
      </c>
      <c r="M99" s="134" t="str">
        <f t="shared" si="70"/>
        <v/>
      </c>
      <c r="N99" s="4"/>
      <c r="O99" s="133" t="str">
        <f t="shared" si="62"/>
        <v/>
      </c>
      <c r="P99" s="134" t="str">
        <f t="shared" si="71"/>
        <v/>
      </c>
      <c r="Q99" s="134" t="str">
        <f t="shared" si="72"/>
        <v/>
      </c>
      <c r="R99" s="4"/>
      <c r="S99" s="133" t="str">
        <f t="shared" si="63"/>
        <v/>
      </c>
      <c r="T99" s="134" t="str">
        <f t="shared" si="73"/>
        <v/>
      </c>
      <c r="U99" s="134" t="str">
        <f t="shared" si="74"/>
        <v/>
      </c>
      <c r="V99" s="4"/>
      <c r="W99" s="133" t="str">
        <f t="shared" si="64"/>
        <v/>
      </c>
      <c r="X99" s="134" t="str">
        <f t="shared" si="75"/>
        <v/>
      </c>
      <c r="Y99" s="134" t="str">
        <f t="shared" si="76"/>
        <v/>
      </c>
      <c r="Z99" s="4"/>
      <c r="AA99" s="133" t="str">
        <f t="shared" si="65"/>
        <v/>
      </c>
      <c r="AB99" s="134" t="str">
        <f t="shared" si="77"/>
        <v/>
      </c>
      <c r="AC99" s="134" t="str">
        <f t="shared" si="78"/>
        <v/>
      </c>
      <c r="AD99" s="4"/>
      <c r="AE99" s="133" t="str">
        <f t="shared" si="66"/>
        <v/>
      </c>
      <c r="AF99" s="134" t="str">
        <f t="shared" si="79"/>
        <v/>
      </c>
      <c r="AG99" s="134" t="str">
        <f t="shared" si="85"/>
        <v/>
      </c>
      <c r="AH99" s="4"/>
      <c r="AI99" s="133" t="str">
        <f t="shared" si="67"/>
        <v/>
      </c>
      <c r="AJ99" s="134" t="str">
        <f t="shared" si="86"/>
        <v/>
      </c>
      <c r="AK99" s="134" t="str">
        <f t="shared" si="80"/>
        <v/>
      </c>
      <c r="AL99" s="4"/>
      <c r="AM99" s="133" t="str">
        <f t="shared" si="68"/>
        <v/>
      </c>
      <c r="AN99" s="134" t="str">
        <f t="shared" si="81"/>
        <v/>
      </c>
      <c r="AO99" s="134" t="str">
        <f t="shared" si="82"/>
        <v/>
      </c>
      <c r="AP99" s="135">
        <f t="shared" si="83"/>
        <v>0</v>
      </c>
      <c r="AQ99" s="137" t="str">
        <f t="shared" si="84"/>
        <v/>
      </c>
      <c r="AR99" s="137"/>
    </row>
    <row r="100" spans="1:44">
      <c r="A100" s="2"/>
      <c r="B100" s="3"/>
      <c r="C100" s="3"/>
      <c r="D100" s="4"/>
      <c r="E100" s="133" t="str">
        <f t="shared" si="58"/>
        <v/>
      </c>
      <c r="F100" s="4"/>
      <c r="G100" s="133" t="str">
        <f t="shared" si="59"/>
        <v/>
      </c>
      <c r="H100" s="4"/>
      <c r="I100" s="133" t="str">
        <f t="shared" si="60"/>
        <v/>
      </c>
      <c r="J100" s="4"/>
      <c r="K100" s="133" t="str">
        <f t="shared" si="61"/>
        <v/>
      </c>
      <c r="L100" s="134" t="str">
        <f t="shared" si="69"/>
        <v/>
      </c>
      <c r="M100" s="134" t="str">
        <f t="shared" si="70"/>
        <v/>
      </c>
      <c r="N100" s="4"/>
      <c r="O100" s="133" t="str">
        <f t="shared" si="62"/>
        <v/>
      </c>
      <c r="P100" s="134" t="str">
        <f t="shared" si="71"/>
        <v/>
      </c>
      <c r="Q100" s="134" t="str">
        <f t="shared" si="72"/>
        <v/>
      </c>
      <c r="R100" s="4"/>
      <c r="S100" s="133" t="str">
        <f t="shared" si="63"/>
        <v/>
      </c>
      <c r="T100" s="134" t="str">
        <f t="shared" si="73"/>
        <v/>
      </c>
      <c r="U100" s="134" t="str">
        <f t="shared" si="74"/>
        <v/>
      </c>
      <c r="V100" s="4"/>
      <c r="W100" s="133" t="str">
        <f t="shared" si="64"/>
        <v/>
      </c>
      <c r="X100" s="134" t="str">
        <f t="shared" si="75"/>
        <v/>
      </c>
      <c r="Y100" s="134" t="str">
        <f t="shared" si="76"/>
        <v/>
      </c>
      <c r="Z100" s="4"/>
      <c r="AA100" s="133" t="str">
        <f t="shared" si="65"/>
        <v/>
      </c>
      <c r="AB100" s="134" t="str">
        <f t="shared" si="77"/>
        <v/>
      </c>
      <c r="AC100" s="134" t="str">
        <f t="shared" si="78"/>
        <v/>
      </c>
      <c r="AD100" s="4"/>
      <c r="AE100" s="133" t="str">
        <f t="shared" si="66"/>
        <v/>
      </c>
      <c r="AF100" s="134" t="str">
        <f t="shared" si="79"/>
        <v/>
      </c>
      <c r="AG100" s="134" t="str">
        <f t="shared" si="85"/>
        <v/>
      </c>
      <c r="AH100" s="4"/>
      <c r="AI100" s="133" t="str">
        <f t="shared" si="67"/>
        <v/>
      </c>
      <c r="AJ100" s="134" t="str">
        <f t="shared" si="86"/>
        <v/>
      </c>
      <c r="AK100" s="134" t="str">
        <f t="shared" si="80"/>
        <v/>
      </c>
      <c r="AL100" s="4"/>
      <c r="AM100" s="133" t="str">
        <f t="shared" si="68"/>
        <v/>
      </c>
      <c r="AN100" s="134" t="str">
        <f t="shared" si="81"/>
        <v/>
      </c>
      <c r="AO100" s="134" t="str">
        <f t="shared" si="82"/>
        <v/>
      </c>
      <c r="AP100" s="135">
        <f t="shared" si="83"/>
        <v>0</v>
      </c>
      <c r="AQ100" s="137" t="str">
        <f t="shared" si="84"/>
        <v/>
      </c>
      <c r="AR100" s="137"/>
    </row>
    <row r="101" spans="1:44">
      <c r="A101" s="2"/>
      <c r="B101" s="3"/>
      <c r="C101" s="3"/>
      <c r="D101" s="4"/>
      <c r="E101" s="133" t="str">
        <f t="shared" si="58"/>
        <v/>
      </c>
      <c r="F101" s="4"/>
      <c r="G101" s="133" t="str">
        <f t="shared" si="59"/>
        <v/>
      </c>
      <c r="H101" s="4"/>
      <c r="I101" s="133" t="str">
        <f t="shared" si="60"/>
        <v/>
      </c>
      <c r="J101" s="4"/>
      <c r="K101" s="133" t="str">
        <f t="shared" si="61"/>
        <v/>
      </c>
      <c r="L101" s="134" t="str">
        <f t="shared" si="69"/>
        <v/>
      </c>
      <c r="M101" s="134" t="str">
        <f t="shared" si="70"/>
        <v/>
      </c>
      <c r="N101" s="4"/>
      <c r="O101" s="133" t="str">
        <f t="shared" si="62"/>
        <v/>
      </c>
      <c r="P101" s="134" t="str">
        <f t="shared" si="71"/>
        <v/>
      </c>
      <c r="Q101" s="134" t="str">
        <f t="shared" si="72"/>
        <v/>
      </c>
      <c r="R101" s="4"/>
      <c r="S101" s="133" t="str">
        <f t="shared" si="63"/>
        <v/>
      </c>
      <c r="T101" s="134" t="str">
        <f t="shared" si="73"/>
        <v/>
      </c>
      <c r="U101" s="134" t="str">
        <f t="shared" si="74"/>
        <v/>
      </c>
      <c r="V101" s="4"/>
      <c r="W101" s="133" t="str">
        <f t="shared" si="64"/>
        <v/>
      </c>
      <c r="X101" s="134" t="str">
        <f t="shared" si="75"/>
        <v/>
      </c>
      <c r="Y101" s="134" t="str">
        <f t="shared" si="76"/>
        <v/>
      </c>
      <c r="Z101" s="4"/>
      <c r="AA101" s="133" t="str">
        <f t="shared" si="65"/>
        <v/>
      </c>
      <c r="AB101" s="134" t="str">
        <f t="shared" si="77"/>
        <v/>
      </c>
      <c r="AC101" s="134" t="str">
        <f t="shared" si="78"/>
        <v/>
      </c>
      <c r="AD101" s="4"/>
      <c r="AE101" s="133" t="str">
        <f t="shared" si="66"/>
        <v/>
      </c>
      <c r="AF101" s="134" t="str">
        <f t="shared" si="79"/>
        <v/>
      </c>
      <c r="AG101" s="134" t="str">
        <f t="shared" si="85"/>
        <v/>
      </c>
      <c r="AH101" s="4"/>
      <c r="AI101" s="133" t="str">
        <f t="shared" si="67"/>
        <v/>
      </c>
      <c r="AJ101" s="134" t="str">
        <f t="shared" si="86"/>
        <v/>
      </c>
      <c r="AK101" s="134" t="str">
        <f t="shared" si="80"/>
        <v/>
      </c>
      <c r="AL101" s="4"/>
      <c r="AM101" s="133" t="str">
        <f t="shared" si="68"/>
        <v/>
      </c>
      <c r="AN101" s="134" t="str">
        <f t="shared" si="81"/>
        <v/>
      </c>
      <c r="AO101" s="134" t="str">
        <f t="shared" si="82"/>
        <v/>
      </c>
      <c r="AP101" s="135">
        <f t="shared" si="83"/>
        <v>0</v>
      </c>
      <c r="AQ101" s="137" t="str">
        <f t="shared" si="84"/>
        <v/>
      </c>
      <c r="AR101" s="137"/>
    </row>
    <row r="102" spans="1:44">
      <c r="A102" s="2"/>
      <c r="B102" s="3"/>
      <c r="C102" s="3"/>
      <c r="D102" s="4"/>
      <c r="E102" s="133" t="str">
        <f t="shared" si="58"/>
        <v/>
      </c>
      <c r="F102" s="4"/>
      <c r="G102" s="133" t="str">
        <f t="shared" si="59"/>
        <v/>
      </c>
      <c r="H102" s="4"/>
      <c r="I102" s="133" t="str">
        <f t="shared" si="60"/>
        <v/>
      </c>
      <c r="J102" s="4"/>
      <c r="K102" s="133" t="str">
        <f t="shared" si="61"/>
        <v/>
      </c>
      <c r="L102" s="134" t="str">
        <f t="shared" si="69"/>
        <v/>
      </c>
      <c r="M102" s="134" t="str">
        <f t="shared" si="70"/>
        <v/>
      </c>
      <c r="N102" s="4"/>
      <c r="O102" s="133" t="str">
        <f t="shared" si="62"/>
        <v/>
      </c>
      <c r="P102" s="134" t="str">
        <f t="shared" si="71"/>
        <v/>
      </c>
      <c r="Q102" s="134" t="str">
        <f t="shared" si="72"/>
        <v/>
      </c>
      <c r="R102" s="4"/>
      <c r="S102" s="133" t="str">
        <f t="shared" si="63"/>
        <v/>
      </c>
      <c r="T102" s="134" t="str">
        <f t="shared" si="73"/>
        <v/>
      </c>
      <c r="U102" s="134" t="str">
        <f t="shared" si="74"/>
        <v/>
      </c>
      <c r="V102" s="4"/>
      <c r="W102" s="133" t="str">
        <f t="shared" si="64"/>
        <v/>
      </c>
      <c r="X102" s="134" t="str">
        <f t="shared" si="75"/>
        <v/>
      </c>
      <c r="Y102" s="134" t="str">
        <f t="shared" si="76"/>
        <v/>
      </c>
      <c r="Z102" s="4"/>
      <c r="AA102" s="133" t="str">
        <f t="shared" si="65"/>
        <v/>
      </c>
      <c r="AB102" s="134" t="str">
        <f t="shared" si="77"/>
        <v/>
      </c>
      <c r="AC102" s="134" t="str">
        <f t="shared" si="78"/>
        <v/>
      </c>
      <c r="AD102" s="4"/>
      <c r="AE102" s="133" t="str">
        <f t="shared" si="66"/>
        <v/>
      </c>
      <c r="AF102" s="134" t="str">
        <f t="shared" si="79"/>
        <v/>
      </c>
      <c r="AG102" s="134" t="str">
        <f t="shared" si="85"/>
        <v/>
      </c>
      <c r="AH102" s="4"/>
      <c r="AI102" s="133" t="str">
        <f t="shared" si="67"/>
        <v/>
      </c>
      <c r="AJ102" s="134" t="str">
        <f t="shared" si="86"/>
        <v/>
      </c>
      <c r="AK102" s="134" t="str">
        <f t="shared" si="80"/>
        <v/>
      </c>
      <c r="AL102" s="4"/>
      <c r="AM102" s="133" t="str">
        <f t="shared" si="68"/>
        <v/>
      </c>
      <c r="AN102" s="134" t="str">
        <f t="shared" si="81"/>
        <v/>
      </c>
      <c r="AO102" s="134" t="str">
        <f t="shared" si="82"/>
        <v/>
      </c>
      <c r="AP102" s="135">
        <f t="shared" si="83"/>
        <v>0</v>
      </c>
      <c r="AQ102" s="137" t="str">
        <f t="shared" si="84"/>
        <v/>
      </c>
      <c r="AR102" s="137"/>
    </row>
    <row r="103" spans="1:44">
      <c r="A103" s="2"/>
      <c r="B103" s="3"/>
      <c r="C103" s="3"/>
      <c r="D103" s="4"/>
      <c r="E103" s="133" t="str">
        <f t="shared" si="58"/>
        <v/>
      </c>
      <c r="F103" s="4"/>
      <c r="G103" s="133" t="str">
        <f t="shared" si="59"/>
        <v/>
      </c>
      <c r="H103" s="4"/>
      <c r="I103" s="133" t="str">
        <f t="shared" si="60"/>
        <v/>
      </c>
      <c r="J103" s="4"/>
      <c r="K103" s="133" t="str">
        <f t="shared" si="61"/>
        <v/>
      </c>
      <c r="L103" s="134" t="str">
        <f t="shared" si="69"/>
        <v/>
      </c>
      <c r="M103" s="134" t="str">
        <f t="shared" si="70"/>
        <v/>
      </c>
      <c r="N103" s="4"/>
      <c r="O103" s="133" t="str">
        <f t="shared" si="62"/>
        <v/>
      </c>
      <c r="P103" s="134" t="str">
        <f t="shared" si="71"/>
        <v/>
      </c>
      <c r="Q103" s="134" t="str">
        <f t="shared" si="72"/>
        <v/>
      </c>
      <c r="R103" s="4"/>
      <c r="S103" s="133" t="str">
        <f t="shared" si="63"/>
        <v/>
      </c>
      <c r="T103" s="134" t="str">
        <f t="shared" si="73"/>
        <v/>
      </c>
      <c r="U103" s="134" t="str">
        <f t="shared" si="74"/>
        <v/>
      </c>
      <c r="V103" s="4"/>
      <c r="W103" s="133" t="str">
        <f t="shared" si="64"/>
        <v/>
      </c>
      <c r="X103" s="134" t="str">
        <f t="shared" si="75"/>
        <v/>
      </c>
      <c r="Y103" s="134" t="str">
        <f t="shared" si="76"/>
        <v/>
      </c>
      <c r="Z103" s="4"/>
      <c r="AA103" s="133" t="str">
        <f t="shared" si="65"/>
        <v/>
      </c>
      <c r="AB103" s="134" t="str">
        <f t="shared" si="77"/>
        <v/>
      </c>
      <c r="AC103" s="134" t="str">
        <f t="shared" si="78"/>
        <v/>
      </c>
      <c r="AD103" s="4"/>
      <c r="AE103" s="133" t="str">
        <f t="shared" si="66"/>
        <v/>
      </c>
      <c r="AF103" s="134" t="str">
        <f t="shared" si="79"/>
        <v/>
      </c>
      <c r="AG103" s="134" t="str">
        <f t="shared" si="85"/>
        <v/>
      </c>
      <c r="AH103" s="4"/>
      <c r="AI103" s="133" t="str">
        <f t="shared" si="67"/>
        <v/>
      </c>
      <c r="AJ103" s="134" t="str">
        <f t="shared" si="86"/>
        <v/>
      </c>
      <c r="AK103" s="134" t="str">
        <f t="shared" si="80"/>
        <v/>
      </c>
      <c r="AL103" s="4"/>
      <c r="AM103" s="133" t="str">
        <f t="shared" si="68"/>
        <v/>
      </c>
      <c r="AN103" s="134" t="str">
        <f t="shared" si="81"/>
        <v/>
      </c>
      <c r="AO103" s="134" t="str">
        <f t="shared" si="82"/>
        <v/>
      </c>
      <c r="AP103" s="135">
        <f t="shared" si="83"/>
        <v>0</v>
      </c>
      <c r="AQ103" s="137" t="str">
        <f t="shared" si="84"/>
        <v/>
      </c>
      <c r="AR103" s="137"/>
    </row>
    <row r="104" spans="1:44">
      <c r="A104" s="2"/>
      <c r="B104" s="3"/>
      <c r="C104" s="3"/>
      <c r="D104" s="4"/>
      <c r="E104" s="133" t="str">
        <f t="shared" si="58"/>
        <v/>
      </c>
      <c r="F104" s="4"/>
      <c r="G104" s="133" t="str">
        <f t="shared" si="59"/>
        <v/>
      </c>
      <c r="H104" s="4"/>
      <c r="I104" s="133" t="str">
        <f t="shared" si="60"/>
        <v/>
      </c>
      <c r="J104" s="4"/>
      <c r="K104" s="133" t="str">
        <f t="shared" si="61"/>
        <v/>
      </c>
      <c r="L104" s="134" t="str">
        <f t="shared" si="69"/>
        <v/>
      </c>
      <c r="M104" s="134" t="str">
        <f t="shared" si="70"/>
        <v/>
      </c>
      <c r="N104" s="4"/>
      <c r="O104" s="133" t="str">
        <f t="shared" si="62"/>
        <v/>
      </c>
      <c r="P104" s="134" t="str">
        <f t="shared" si="71"/>
        <v/>
      </c>
      <c r="Q104" s="134" t="str">
        <f t="shared" si="72"/>
        <v/>
      </c>
      <c r="R104" s="4"/>
      <c r="S104" s="133" t="str">
        <f t="shared" si="63"/>
        <v/>
      </c>
      <c r="T104" s="134" t="str">
        <f t="shared" si="73"/>
        <v/>
      </c>
      <c r="U104" s="134" t="str">
        <f t="shared" si="74"/>
        <v/>
      </c>
      <c r="V104" s="4"/>
      <c r="W104" s="133" t="str">
        <f t="shared" si="64"/>
        <v/>
      </c>
      <c r="X104" s="134" t="str">
        <f t="shared" si="75"/>
        <v/>
      </c>
      <c r="Y104" s="134" t="str">
        <f t="shared" si="76"/>
        <v/>
      </c>
      <c r="Z104" s="4"/>
      <c r="AA104" s="133" t="str">
        <f t="shared" si="65"/>
        <v/>
      </c>
      <c r="AB104" s="134" t="str">
        <f t="shared" si="77"/>
        <v/>
      </c>
      <c r="AC104" s="134" t="str">
        <f t="shared" si="78"/>
        <v/>
      </c>
      <c r="AD104" s="4"/>
      <c r="AE104" s="133" t="str">
        <f t="shared" si="66"/>
        <v/>
      </c>
      <c r="AF104" s="134" t="str">
        <f t="shared" si="79"/>
        <v/>
      </c>
      <c r="AG104" s="134" t="str">
        <f t="shared" si="85"/>
        <v/>
      </c>
      <c r="AH104" s="4"/>
      <c r="AI104" s="133" t="str">
        <f t="shared" si="67"/>
        <v/>
      </c>
      <c r="AJ104" s="134" t="str">
        <f t="shared" si="86"/>
        <v/>
      </c>
      <c r="AK104" s="134" t="str">
        <f t="shared" si="80"/>
        <v/>
      </c>
      <c r="AL104" s="4"/>
      <c r="AM104" s="133" t="str">
        <f t="shared" si="68"/>
        <v/>
      </c>
      <c r="AN104" s="134" t="str">
        <f t="shared" si="81"/>
        <v/>
      </c>
      <c r="AO104" s="134" t="str">
        <f t="shared" si="82"/>
        <v/>
      </c>
      <c r="AP104" s="135">
        <f t="shared" si="83"/>
        <v>0</v>
      </c>
      <c r="AQ104" s="137" t="str">
        <f t="shared" si="84"/>
        <v/>
      </c>
      <c r="AR104" s="137"/>
    </row>
    <row r="105" spans="1:44">
      <c r="A105" s="2"/>
      <c r="B105" s="3"/>
      <c r="C105" s="3"/>
      <c r="D105" s="4"/>
      <c r="E105" s="133" t="str">
        <f t="shared" si="58"/>
        <v/>
      </c>
      <c r="F105" s="4"/>
      <c r="G105" s="133" t="str">
        <f t="shared" si="59"/>
        <v/>
      </c>
      <c r="H105" s="4"/>
      <c r="I105" s="133" t="str">
        <f t="shared" si="60"/>
        <v/>
      </c>
      <c r="J105" s="4"/>
      <c r="K105" s="133" t="str">
        <f t="shared" si="61"/>
        <v/>
      </c>
      <c r="L105" s="134" t="str">
        <f t="shared" si="69"/>
        <v/>
      </c>
      <c r="M105" s="134" t="str">
        <f t="shared" si="70"/>
        <v/>
      </c>
      <c r="N105" s="4"/>
      <c r="O105" s="133" t="str">
        <f t="shared" si="62"/>
        <v/>
      </c>
      <c r="P105" s="134" t="str">
        <f t="shared" si="71"/>
        <v/>
      </c>
      <c r="Q105" s="134" t="str">
        <f t="shared" si="72"/>
        <v/>
      </c>
      <c r="R105" s="4"/>
      <c r="S105" s="133" t="str">
        <f t="shared" si="63"/>
        <v/>
      </c>
      <c r="T105" s="134" t="str">
        <f t="shared" si="73"/>
        <v/>
      </c>
      <c r="U105" s="134" t="str">
        <f t="shared" si="74"/>
        <v/>
      </c>
      <c r="V105" s="4"/>
      <c r="W105" s="133" t="str">
        <f t="shared" si="64"/>
        <v/>
      </c>
      <c r="X105" s="134" t="str">
        <f t="shared" si="75"/>
        <v/>
      </c>
      <c r="Y105" s="134" t="str">
        <f t="shared" si="76"/>
        <v/>
      </c>
      <c r="Z105" s="4"/>
      <c r="AA105" s="133" t="str">
        <f t="shared" si="65"/>
        <v/>
      </c>
      <c r="AB105" s="134" t="str">
        <f t="shared" si="77"/>
        <v/>
      </c>
      <c r="AC105" s="134" t="str">
        <f t="shared" si="78"/>
        <v/>
      </c>
      <c r="AD105" s="4"/>
      <c r="AE105" s="133" t="str">
        <f t="shared" si="66"/>
        <v/>
      </c>
      <c r="AF105" s="134" t="str">
        <f t="shared" si="79"/>
        <v/>
      </c>
      <c r="AG105" s="134" t="str">
        <f t="shared" si="85"/>
        <v/>
      </c>
      <c r="AH105" s="4"/>
      <c r="AI105" s="133" t="str">
        <f t="shared" si="67"/>
        <v/>
      </c>
      <c r="AJ105" s="134" t="str">
        <f t="shared" si="86"/>
        <v/>
      </c>
      <c r="AK105" s="134" t="str">
        <f t="shared" si="80"/>
        <v/>
      </c>
      <c r="AL105" s="4"/>
      <c r="AM105" s="133" t="str">
        <f t="shared" si="68"/>
        <v/>
      </c>
      <c r="AN105" s="134" t="str">
        <f t="shared" si="81"/>
        <v/>
      </c>
      <c r="AO105" s="134" t="str">
        <f t="shared" si="82"/>
        <v/>
      </c>
      <c r="AP105" s="135">
        <f t="shared" si="83"/>
        <v>0</v>
      </c>
      <c r="AQ105" s="137" t="str">
        <f t="shared" si="84"/>
        <v/>
      </c>
      <c r="AR105" s="137"/>
    </row>
    <row r="106" spans="1:44">
      <c r="A106" s="2"/>
      <c r="B106" s="3"/>
      <c r="C106" s="3"/>
      <c r="D106" s="4"/>
      <c r="E106" s="133" t="str">
        <f t="shared" si="58"/>
        <v/>
      </c>
      <c r="F106" s="4"/>
      <c r="G106" s="133" t="str">
        <f t="shared" si="59"/>
        <v/>
      </c>
      <c r="H106" s="4"/>
      <c r="I106" s="133" t="str">
        <f t="shared" si="60"/>
        <v/>
      </c>
      <c r="J106" s="4"/>
      <c r="K106" s="133" t="str">
        <f t="shared" si="61"/>
        <v/>
      </c>
      <c r="L106" s="134" t="str">
        <f t="shared" si="69"/>
        <v/>
      </c>
      <c r="M106" s="134" t="str">
        <f t="shared" si="70"/>
        <v/>
      </c>
      <c r="N106" s="4"/>
      <c r="O106" s="133" t="str">
        <f t="shared" si="62"/>
        <v/>
      </c>
      <c r="P106" s="134" t="str">
        <f t="shared" si="71"/>
        <v/>
      </c>
      <c r="Q106" s="134" t="str">
        <f t="shared" si="72"/>
        <v/>
      </c>
      <c r="R106" s="4"/>
      <c r="S106" s="133" t="str">
        <f t="shared" si="63"/>
        <v/>
      </c>
      <c r="T106" s="134" t="str">
        <f t="shared" si="73"/>
        <v/>
      </c>
      <c r="U106" s="134" t="str">
        <f t="shared" si="74"/>
        <v/>
      </c>
      <c r="V106" s="4"/>
      <c r="W106" s="133" t="str">
        <f t="shared" si="64"/>
        <v/>
      </c>
      <c r="X106" s="134" t="str">
        <f t="shared" si="75"/>
        <v/>
      </c>
      <c r="Y106" s="134" t="str">
        <f t="shared" si="76"/>
        <v/>
      </c>
      <c r="Z106" s="4"/>
      <c r="AA106" s="133" t="str">
        <f t="shared" si="65"/>
        <v/>
      </c>
      <c r="AB106" s="134" t="str">
        <f t="shared" si="77"/>
        <v/>
      </c>
      <c r="AC106" s="134" t="str">
        <f t="shared" si="78"/>
        <v/>
      </c>
      <c r="AD106" s="4"/>
      <c r="AE106" s="133" t="str">
        <f t="shared" si="66"/>
        <v/>
      </c>
      <c r="AF106" s="134" t="str">
        <f t="shared" si="79"/>
        <v/>
      </c>
      <c r="AG106" s="134" t="str">
        <f t="shared" si="85"/>
        <v/>
      </c>
      <c r="AH106" s="4"/>
      <c r="AI106" s="133" t="str">
        <f t="shared" si="67"/>
        <v/>
      </c>
      <c r="AJ106" s="134" t="str">
        <f t="shared" si="86"/>
        <v/>
      </c>
      <c r="AK106" s="134" t="str">
        <f t="shared" si="80"/>
        <v/>
      </c>
      <c r="AL106" s="4"/>
      <c r="AM106" s="133" t="str">
        <f t="shared" si="68"/>
        <v/>
      </c>
      <c r="AN106" s="134" t="str">
        <f t="shared" si="81"/>
        <v/>
      </c>
      <c r="AO106" s="134" t="str">
        <f t="shared" si="82"/>
        <v/>
      </c>
      <c r="AP106" s="135">
        <f t="shared" si="83"/>
        <v>0</v>
      </c>
      <c r="AQ106" s="137" t="str">
        <f t="shared" si="84"/>
        <v/>
      </c>
      <c r="AR106" s="137"/>
    </row>
    <row r="107" spans="1:44">
      <c r="A107" s="2"/>
      <c r="B107" s="3"/>
      <c r="C107" s="3"/>
      <c r="D107" s="4"/>
      <c r="E107" s="133" t="str">
        <f t="shared" si="58"/>
        <v/>
      </c>
      <c r="F107" s="4"/>
      <c r="G107" s="133" t="str">
        <f t="shared" si="59"/>
        <v/>
      </c>
      <c r="H107" s="4"/>
      <c r="I107" s="133" t="str">
        <f t="shared" si="60"/>
        <v/>
      </c>
      <c r="J107" s="4"/>
      <c r="K107" s="133" t="str">
        <f t="shared" si="61"/>
        <v/>
      </c>
      <c r="L107" s="134" t="str">
        <f t="shared" si="69"/>
        <v/>
      </c>
      <c r="M107" s="134" t="str">
        <f t="shared" si="70"/>
        <v/>
      </c>
      <c r="N107" s="4"/>
      <c r="O107" s="133" t="str">
        <f t="shared" si="62"/>
        <v/>
      </c>
      <c r="P107" s="134" t="str">
        <f t="shared" si="71"/>
        <v/>
      </c>
      <c r="Q107" s="134" t="str">
        <f t="shared" si="72"/>
        <v/>
      </c>
      <c r="R107" s="4"/>
      <c r="S107" s="133" t="str">
        <f t="shared" si="63"/>
        <v/>
      </c>
      <c r="T107" s="134" t="str">
        <f t="shared" si="73"/>
        <v/>
      </c>
      <c r="U107" s="134" t="str">
        <f t="shared" si="74"/>
        <v/>
      </c>
      <c r="V107" s="4"/>
      <c r="W107" s="133" t="str">
        <f t="shared" si="64"/>
        <v/>
      </c>
      <c r="X107" s="134" t="str">
        <f t="shared" si="75"/>
        <v/>
      </c>
      <c r="Y107" s="134" t="str">
        <f t="shared" si="76"/>
        <v/>
      </c>
      <c r="Z107" s="4"/>
      <c r="AA107" s="133" t="str">
        <f t="shared" si="65"/>
        <v/>
      </c>
      <c r="AB107" s="134" t="str">
        <f t="shared" si="77"/>
        <v/>
      </c>
      <c r="AC107" s="134" t="str">
        <f t="shared" si="78"/>
        <v/>
      </c>
      <c r="AD107" s="4"/>
      <c r="AE107" s="133" t="str">
        <f t="shared" si="66"/>
        <v/>
      </c>
      <c r="AF107" s="134" t="str">
        <f t="shared" si="79"/>
        <v/>
      </c>
      <c r="AG107" s="134" t="str">
        <f t="shared" si="85"/>
        <v/>
      </c>
      <c r="AH107" s="4"/>
      <c r="AI107" s="133" t="str">
        <f t="shared" si="67"/>
        <v/>
      </c>
      <c r="AJ107" s="134" t="str">
        <f t="shared" si="86"/>
        <v/>
      </c>
      <c r="AK107" s="134" t="str">
        <f t="shared" si="80"/>
        <v/>
      </c>
      <c r="AL107" s="4"/>
      <c r="AM107" s="133" t="str">
        <f t="shared" si="68"/>
        <v/>
      </c>
      <c r="AN107" s="134" t="str">
        <f t="shared" si="81"/>
        <v/>
      </c>
      <c r="AO107" s="134" t="str">
        <f t="shared" si="82"/>
        <v/>
      </c>
      <c r="AP107" s="135">
        <f t="shared" si="83"/>
        <v>0</v>
      </c>
      <c r="AQ107" s="137" t="str">
        <f t="shared" si="84"/>
        <v/>
      </c>
      <c r="AR107" s="137"/>
    </row>
    <row r="108" spans="1:44">
      <c r="A108" s="2"/>
      <c r="B108" s="3"/>
      <c r="C108" s="3"/>
      <c r="D108" s="4"/>
      <c r="E108" s="133" t="str">
        <f t="shared" si="58"/>
        <v/>
      </c>
      <c r="F108" s="4"/>
      <c r="G108" s="133" t="str">
        <f t="shared" si="59"/>
        <v/>
      </c>
      <c r="H108" s="4"/>
      <c r="I108" s="133" t="str">
        <f t="shared" si="60"/>
        <v/>
      </c>
      <c r="J108" s="4"/>
      <c r="K108" s="133" t="str">
        <f t="shared" si="61"/>
        <v/>
      </c>
      <c r="L108" s="134" t="str">
        <f t="shared" si="69"/>
        <v/>
      </c>
      <c r="M108" s="134" t="str">
        <f t="shared" si="70"/>
        <v/>
      </c>
      <c r="N108" s="4"/>
      <c r="O108" s="133" t="str">
        <f t="shared" si="62"/>
        <v/>
      </c>
      <c r="P108" s="134" t="str">
        <f t="shared" si="71"/>
        <v/>
      </c>
      <c r="Q108" s="134" t="str">
        <f t="shared" si="72"/>
        <v/>
      </c>
      <c r="R108" s="4"/>
      <c r="S108" s="133" t="str">
        <f t="shared" si="63"/>
        <v/>
      </c>
      <c r="T108" s="134" t="str">
        <f t="shared" si="73"/>
        <v/>
      </c>
      <c r="U108" s="134" t="str">
        <f t="shared" si="74"/>
        <v/>
      </c>
      <c r="V108" s="4"/>
      <c r="W108" s="133" t="str">
        <f t="shared" si="64"/>
        <v/>
      </c>
      <c r="X108" s="134" t="str">
        <f t="shared" si="75"/>
        <v/>
      </c>
      <c r="Y108" s="134" t="str">
        <f t="shared" si="76"/>
        <v/>
      </c>
      <c r="Z108" s="4"/>
      <c r="AA108" s="133" t="str">
        <f t="shared" si="65"/>
        <v/>
      </c>
      <c r="AB108" s="134" t="str">
        <f t="shared" si="77"/>
        <v/>
      </c>
      <c r="AC108" s="134" t="str">
        <f t="shared" si="78"/>
        <v/>
      </c>
      <c r="AD108" s="4"/>
      <c r="AE108" s="133" t="str">
        <f t="shared" si="66"/>
        <v/>
      </c>
      <c r="AF108" s="134" t="str">
        <f t="shared" si="79"/>
        <v/>
      </c>
      <c r="AG108" s="134" t="str">
        <f t="shared" si="85"/>
        <v/>
      </c>
      <c r="AH108" s="4"/>
      <c r="AI108" s="133" t="str">
        <f t="shared" si="67"/>
        <v/>
      </c>
      <c r="AJ108" s="134" t="str">
        <f t="shared" si="86"/>
        <v/>
      </c>
      <c r="AK108" s="134" t="str">
        <f t="shared" si="80"/>
        <v/>
      </c>
      <c r="AL108" s="4"/>
      <c r="AM108" s="133" t="str">
        <f t="shared" si="68"/>
        <v/>
      </c>
      <c r="AN108" s="134" t="str">
        <f t="shared" si="81"/>
        <v/>
      </c>
      <c r="AO108" s="134" t="str">
        <f t="shared" si="82"/>
        <v/>
      </c>
      <c r="AP108" s="135">
        <f t="shared" si="83"/>
        <v>0</v>
      </c>
      <c r="AQ108" s="137" t="str">
        <f t="shared" si="84"/>
        <v/>
      </c>
      <c r="AR108" s="137"/>
    </row>
    <row r="111" spans="1:44" ht="16.5" customHeight="1"/>
    <row r="206" spans="2:2" ht="21">
      <c r="B206" s="1" ph="1"/>
    </row>
    <row r="309" spans="12:43" ht="14.25" thickBot="1"/>
    <row r="310" spans="12:43" s="85" customFormat="1" ht="14.25" thickBot="1">
      <c r="L310" s="138" t="s">
        <v>101</v>
      </c>
      <c r="M310" s="139" t="s">
        <v>28</v>
      </c>
      <c r="P310" s="140" t="s">
        <v>102</v>
      </c>
      <c r="Q310" s="141" t="s">
        <v>28</v>
      </c>
      <c r="T310" s="142" t="s">
        <v>103</v>
      </c>
      <c r="U310" s="143" t="s">
        <v>28</v>
      </c>
      <c r="X310" s="144" t="s">
        <v>104</v>
      </c>
      <c r="Y310" s="145" t="s">
        <v>28</v>
      </c>
      <c r="AB310" s="146" t="s">
        <v>105</v>
      </c>
      <c r="AC310" s="147" t="s">
        <v>28</v>
      </c>
      <c r="AF310" s="148" t="s">
        <v>106</v>
      </c>
      <c r="AG310" s="149" t="s">
        <v>28</v>
      </c>
      <c r="AJ310" s="140" t="s">
        <v>107</v>
      </c>
      <c r="AK310" s="141" t="s">
        <v>28</v>
      </c>
      <c r="AN310" s="142" t="s">
        <v>108</v>
      </c>
      <c r="AO310" s="143" t="s">
        <v>28</v>
      </c>
      <c r="AP310" s="150" t="s">
        <v>30</v>
      </c>
      <c r="AQ310" s="151" t="s">
        <v>109</v>
      </c>
    </row>
    <row r="311" spans="12:43" s="85" customFormat="1">
      <c r="L311" s="152">
        <v>0</v>
      </c>
      <c r="M311" s="153">
        <v>1</v>
      </c>
      <c r="P311" s="152">
        <v>0</v>
      </c>
      <c r="Q311" s="153">
        <v>1</v>
      </c>
      <c r="T311" s="152">
        <v>0</v>
      </c>
      <c r="U311" s="153">
        <v>1</v>
      </c>
      <c r="X311" s="152">
        <v>0</v>
      </c>
      <c r="Y311" s="153">
        <v>1</v>
      </c>
      <c r="AB311" s="152">
        <v>0</v>
      </c>
      <c r="AC311" s="153">
        <v>1</v>
      </c>
      <c r="AF311" s="152">
        <v>0</v>
      </c>
      <c r="AG311" s="153">
        <v>10</v>
      </c>
      <c r="AJ311" s="152">
        <v>0</v>
      </c>
      <c r="AK311" s="153">
        <v>1</v>
      </c>
      <c r="AN311" s="152">
        <v>0</v>
      </c>
      <c r="AO311" s="153">
        <v>1</v>
      </c>
      <c r="AP311" s="152">
        <v>0</v>
      </c>
      <c r="AQ311" s="153" t="s">
        <v>110</v>
      </c>
    </row>
    <row r="312" spans="12:43" s="85" customFormat="1">
      <c r="L312" s="154">
        <v>4</v>
      </c>
      <c r="M312" s="155">
        <v>2</v>
      </c>
      <c r="P312" s="154">
        <v>3</v>
      </c>
      <c r="Q312" s="155">
        <v>2</v>
      </c>
      <c r="T312" s="154">
        <v>18</v>
      </c>
      <c r="U312" s="155">
        <v>2</v>
      </c>
      <c r="X312" s="154">
        <v>17</v>
      </c>
      <c r="Y312" s="155">
        <v>2</v>
      </c>
      <c r="AB312" s="154">
        <v>8</v>
      </c>
      <c r="AC312" s="155">
        <v>2</v>
      </c>
      <c r="AF312" s="156">
        <v>8.4</v>
      </c>
      <c r="AG312" s="155">
        <v>9</v>
      </c>
      <c r="AJ312" s="154">
        <v>85</v>
      </c>
      <c r="AK312" s="155">
        <v>2</v>
      </c>
      <c r="AN312" s="154">
        <v>4</v>
      </c>
      <c r="AO312" s="155">
        <v>2</v>
      </c>
      <c r="AP312" s="154">
        <v>32</v>
      </c>
      <c r="AQ312" s="155" t="s">
        <v>111</v>
      </c>
    </row>
    <row r="313" spans="12:43" s="85" customFormat="1">
      <c r="L313" s="154">
        <v>7</v>
      </c>
      <c r="M313" s="155">
        <v>3</v>
      </c>
      <c r="P313" s="154">
        <v>6</v>
      </c>
      <c r="Q313" s="155">
        <v>3</v>
      </c>
      <c r="T313" s="154">
        <v>21</v>
      </c>
      <c r="U313" s="155">
        <v>3</v>
      </c>
      <c r="X313" s="154">
        <v>21</v>
      </c>
      <c r="Y313" s="155">
        <v>3</v>
      </c>
      <c r="AB313" s="154">
        <v>10</v>
      </c>
      <c r="AC313" s="155">
        <v>3</v>
      </c>
      <c r="AF313" s="156">
        <v>8.8000000000000007</v>
      </c>
      <c r="AG313" s="155">
        <v>8</v>
      </c>
      <c r="AJ313" s="154">
        <v>98</v>
      </c>
      <c r="AK313" s="155">
        <v>3</v>
      </c>
      <c r="AN313" s="154">
        <v>5</v>
      </c>
      <c r="AO313" s="155">
        <v>3</v>
      </c>
      <c r="AP313" s="154">
        <v>39</v>
      </c>
      <c r="AQ313" s="155" t="s">
        <v>112</v>
      </c>
    </row>
    <row r="314" spans="12:43" s="85" customFormat="1">
      <c r="L314" s="154">
        <v>9</v>
      </c>
      <c r="M314" s="155">
        <v>4</v>
      </c>
      <c r="P314" s="154">
        <v>9</v>
      </c>
      <c r="Q314" s="155">
        <v>4</v>
      </c>
      <c r="T314" s="154">
        <v>25</v>
      </c>
      <c r="U314" s="155">
        <v>4</v>
      </c>
      <c r="X314" s="154">
        <v>25</v>
      </c>
      <c r="Y314" s="155">
        <v>4</v>
      </c>
      <c r="AB314" s="154">
        <v>14</v>
      </c>
      <c r="AC314" s="155">
        <v>4</v>
      </c>
      <c r="AF314" s="154">
        <v>9.1999999999999993</v>
      </c>
      <c r="AG314" s="155">
        <v>7</v>
      </c>
      <c r="AJ314" s="154">
        <v>109</v>
      </c>
      <c r="AK314" s="155">
        <v>4</v>
      </c>
      <c r="AN314" s="154">
        <v>6</v>
      </c>
      <c r="AO314" s="155">
        <v>4</v>
      </c>
      <c r="AP314" s="154">
        <v>46</v>
      </c>
      <c r="AQ314" s="155" t="s">
        <v>113</v>
      </c>
    </row>
    <row r="315" spans="12:43" s="85" customFormat="1" ht="14.25" thickBot="1">
      <c r="L315" s="157">
        <v>11</v>
      </c>
      <c r="M315" s="158">
        <v>5</v>
      </c>
      <c r="P315" s="157">
        <v>12</v>
      </c>
      <c r="Q315" s="158">
        <v>5</v>
      </c>
      <c r="T315" s="157">
        <v>29</v>
      </c>
      <c r="U315" s="158">
        <v>5</v>
      </c>
      <c r="X315" s="157">
        <v>28</v>
      </c>
      <c r="Y315" s="158">
        <v>5</v>
      </c>
      <c r="AB315" s="157">
        <v>19</v>
      </c>
      <c r="AC315" s="158">
        <v>5</v>
      </c>
      <c r="AF315" s="157">
        <v>9.6999999999999993</v>
      </c>
      <c r="AG315" s="158">
        <v>6</v>
      </c>
      <c r="AJ315" s="157">
        <v>121</v>
      </c>
      <c r="AK315" s="158">
        <v>5</v>
      </c>
      <c r="AN315" s="157">
        <v>8</v>
      </c>
      <c r="AO315" s="158">
        <v>5</v>
      </c>
      <c r="AP315" s="159">
        <v>53</v>
      </c>
      <c r="AQ315" s="160" t="s">
        <v>114</v>
      </c>
    </row>
    <row r="316" spans="12:43" s="85" customFormat="1">
      <c r="L316" s="154">
        <v>13</v>
      </c>
      <c r="M316" s="155">
        <v>6</v>
      </c>
      <c r="P316" s="154">
        <v>14</v>
      </c>
      <c r="Q316" s="155">
        <v>6</v>
      </c>
      <c r="T316" s="154">
        <v>33</v>
      </c>
      <c r="U316" s="155">
        <v>6</v>
      </c>
      <c r="X316" s="154">
        <v>32</v>
      </c>
      <c r="Y316" s="155">
        <v>6</v>
      </c>
      <c r="AB316" s="154">
        <v>26</v>
      </c>
      <c r="AC316" s="155">
        <v>6</v>
      </c>
      <c r="AF316" s="154">
        <v>10.3</v>
      </c>
      <c r="AG316" s="155">
        <v>5</v>
      </c>
      <c r="AJ316" s="154">
        <v>134</v>
      </c>
      <c r="AK316" s="155">
        <v>6</v>
      </c>
      <c r="AN316" s="161">
        <v>11</v>
      </c>
      <c r="AO316" s="155">
        <v>6</v>
      </c>
      <c r="AP316" s="162"/>
      <c r="AQ316" s="162"/>
    </row>
    <row r="317" spans="12:43" s="85" customFormat="1">
      <c r="L317" s="154">
        <v>16</v>
      </c>
      <c r="M317" s="155">
        <v>7</v>
      </c>
      <c r="P317" s="154">
        <v>16</v>
      </c>
      <c r="Q317" s="155">
        <v>7</v>
      </c>
      <c r="T317" s="154">
        <v>37</v>
      </c>
      <c r="U317" s="155">
        <v>7</v>
      </c>
      <c r="X317" s="154">
        <v>36</v>
      </c>
      <c r="Y317" s="155">
        <v>7</v>
      </c>
      <c r="AB317" s="154">
        <v>35</v>
      </c>
      <c r="AC317" s="155">
        <v>7</v>
      </c>
      <c r="AF317" s="156">
        <v>11</v>
      </c>
      <c r="AG317" s="155">
        <v>4</v>
      </c>
      <c r="AJ317" s="154">
        <v>147</v>
      </c>
      <c r="AK317" s="155">
        <v>7</v>
      </c>
      <c r="AN317" s="154">
        <v>14</v>
      </c>
      <c r="AO317" s="155">
        <v>7</v>
      </c>
      <c r="AP317" s="162"/>
      <c r="AQ317" s="162"/>
    </row>
    <row r="318" spans="12:43" s="85" customFormat="1">
      <c r="L318" s="154">
        <v>19</v>
      </c>
      <c r="M318" s="155">
        <v>8</v>
      </c>
      <c r="P318" s="154">
        <v>18</v>
      </c>
      <c r="Q318" s="155">
        <v>8</v>
      </c>
      <c r="T318" s="154">
        <v>41</v>
      </c>
      <c r="U318" s="155">
        <v>8</v>
      </c>
      <c r="X318" s="154">
        <v>40</v>
      </c>
      <c r="Y318" s="155">
        <v>8</v>
      </c>
      <c r="AB318" s="154">
        <v>44</v>
      </c>
      <c r="AC318" s="155">
        <v>8</v>
      </c>
      <c r="AF318" s="154">
        <v>11.7</v>
      </c>
      <c r="AG318" s="155">
        <v>3</v>
      </c>
      <c r="AJ318" s="154">
        <v>160</v>
      </c>
      <c r="AK318" s="155">
        <v>8</v>
      </c>
      <c r="AN318" s="154">
        <v>17</v>
      </c>
      <c r="AO318" s="155">
        <v>8</v>
      </c>
      <c r="AP318" s="162"/>
      <c r="AQ318" s="162"/>
    </row>
    <row r="319" spans="12:43" s="85" customFormat="1">
      <c r="L319" s="154">
        <v>22</v>
      </c>
      <c r="M319" s="155">
        <v>9</v>
      </c>
      <c r="P319" s="154">
        <v>20</v>
      </c>
      <c r="Q319" s="155">
        <v>9</v>
      </c>
      <c r="T319" s="154">
        <v>46</v>
      </c>
      <c r="U319" s="155">
        <v>9</v>
      </c>
      <c r="X319" s="154">
        <v>43</v>
      </c>
      <c r="Y319" s="155">
        <v>9</v>
      </c>
      <c r="AB319" s="154">
        <v>54</v>
      </c>
      <c r="AC319" s="155">
        <v>9</v>
      </c>
      <c r="AF319" s="154">
        <v>12.5</v>
      </c>
      <c r="AG319" s="155">
        <v>2</v>
      </c>
      <c r="AJ319" s="154">
        <v>170</v>
      </c>
      <c r="AK319" s="155">
        <v>9</v>
      </c>
      <c r="AN319" s="154">
        <v>21</v>
      </c>
      <c r="AO319" s="155">
        <v>9</v>
      </c>
      <c r="AP319" s="162"/>
      <c r="AQ319" s="162"/>
    </row>
    <row r="320" spans="12:43" s="85" customFormat="1" ht="14.25" thickBot="1">
      <c r="L320" s="163">
        <v>25</v>
      </c>
      <c r="M320" s="164">
        <v>10</v>
      </c>
      <c r="P320" s="163">
        <v>23</v>
      </c>
      <c r="Q320" s="164">
        <v>10</v>
      </c>
      <c r="T320" s="163">
        <v>52</v>
      </c>
      <c r="U320" s="164">
        <v>10</v>
      </c>
      <c r="X320" s="163">
        <v>47</v>
      </c>
      <c r="Y320" s="164">
        <v>10</v>
      </c>
      <c r="AB320" s="163">
        <v>64</v>
      </c>
      <c r="AC320" s="164">
        <v>10</v>
      </c>
      <c r="AF320" s="163">
        <v>13.3</v>
      </c>
      <c r="AG320" s="164">
        <v>1</v>
      </c>
      <c r="AJ320" s="163">
        <v>181</v>
      </c>
      <c r="AK320" s="164">
        <v>10</v>
      </c>
      <c r="AN320" s="163">
        <v>25</v>
      </c>
      <c r="AO320" s="164">
        <v>10</v>
      </c>
      <c r="AP320" s="162"/>
      <c r="AQ320" s="162"/>
    </row>
  </sheetData>
  <mergeCells count="88">
    <mergeCell ref="AV62:AV73"/>
    <mergeCell ref="AW62:AW67"/>
    <mergeCell ref="AW68:AW70"/>
    <mergeCell ref="AW71:AW73"/>
    <mergeCell ref="AV48:AY49"/>
    <mergeCell ref="AZ48:BC48"/>
    <mergeCell ref="BD48:BG48"/>
    <mergeCell ref="AV50:AV61"/>
    <mergeCell ref="AW50:AW55"/>
    <mergeCell ref="AW56:AW58"/>
    <mergeCell ref="AW59:AW61"/>
    <mergeCell ref="B1:C1"/>
    <mergeCell ref="A2:A6"/>
    <mergeCell ref="B2:C2"/>
    <mergeCell ref="D2:E2"/>
    <mergeCell ref="F2:G2"/>
    <mergeCell ref="H2:I2"/>
    <mergeCell ref="AH2:AK2"/>
    <mergeCell ref="AL2:AO2"/>
    <mergeCell ref="B3:B6"/>
    <mergeCell ref="A7:A8"/>
    <mergeCell ref="B7:B8"/>
    <mergeCell ref="C7:C8"/>
    <mergeCell ref="D7:D8"/>
    <mergeCell ref="E7:E8"/>
    <mergeCell ref="F7:F8"/>
    <mergeCell ref="G7:G8"/>
    <mergeCell ref="J2:M2"/>
    <mergeCell ref="N2:Q2"/>
    <mergeCell ref="R2:U2"/>
    <mergeCell ref="V2:Y2"/>
    <mergeCell ref="Z2:AC2"/>
    <mergeCell ref="AD2:AG2"/>
    <mergeCell ref="N7:N8"/>
    <mergeCell ref="O7:O8"/>
    <mergeCell ref="P7:P8"/>
    <mergeCell ref="Q7:Q8"/>
    <mergeCell ref="R7:R8"/>
    <mergeCell ref="S7:S8"/>
    <mergeCell ref="AD7:AD8"/>
    <mergeCell ref="AE7:AE8"/>
    <mergeCell ref="H7:H8"/>
    <mergeCell ref="I7:I8"/>
    <mergeCell ref="J7:J8"/>
    <mergeCell ref="K7:K8"/>
    <mergeCell ref="L7:L8"/>
    <mergeCell ref="M7:M8"/>
    <mergeCell ref="Z7:Z8"/>
    <mergeCell ref="AA7:AA8"/>
    <mergeCell ref="AB7:AB8"/>
    <mergeCell ref="AC7:AC8"/>
    <mergeCell ref="T7:T8"/>
    <mergeCell ref="U7:U8"/>
    <mergeCell ref="V7:V8"/>
    <mergeCell ref="W7:W8"/>
    <mergeCell ref="X7:X8"/>
    <mergeCell ref="Y7:Y8"/>
    <mergeCell ref="BC11:BE11"/>
    <mergeCell ref="BF11:BH11"/>
    <mergeCell ref="AQ9:AR9"/>
    <mergeCell ref="AQ7:AR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BI11:BK11"/>
    <mergeCell ref="BL11:BN11"/>
    <mergeCell ref="BO11:BQ11"/>
    <mergeCell ref="BR11:BT11"/>
    <mergeCell ref="AV31:AV32"/>
    <mergeCell ref="AW31:AY31"/>
    <mergeCell ref="AZ31:BB31"/>
    <mergeCell ref="BC31:BE31"/>
    <mergeCell ref="BF31:BH31"/>
    <mergeCell ref="BI31:BK31"/>
    <mergeCell ref="BL31:BN31"/>
    <mergeCell ref="BO31:BQ31"/>
    <mergeCell ref="BR31:BT31"/>
    <mergeCell ref="AV11:AV12"/>
    <mergeCell ref="AW11:AY11"/>
    <mergeCell ref="AZ11:BB11"/>
  </mergeCells>
  <phoneticPr fontId="3"/>
  <conditionalFormatting sqref="AW19:BE24">
    <cfRule type="colorScale" priority="1">
      <colorScale>
        <cfvo type="min"/>
        <cfvo type="max"/>
        <color theme="0"/>
        <color theme="0"/>
      </colorScale>
    </cfRule>
    <cfRule type="colorScale" priority="2">
      <colorScale>
        <cfvo type="min"/>
        <cfvo type="max"/>
        <color rgb="FFFF7128"/>
        <color rgb="FFFFEF9C"/>
      </colorScale>
    </cfRule>
    <cfRule type="expression" priority="3" stopIfTrue="1">
      <formula>AW19&lt;&gt;""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13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3"/>
  </sheetPr>
  <dimension ref="A1:AY234"/>
  <sheetViews>
    <sheetView topLeftCell="A21" zoomScaleNormal="100" zoomScaleSheetLayoutView="100" workbookViewId="0">
      <selection activeCell="AA203" sqref="AA203:AY234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24"/>
      <c r="O1" s="124"/>
      <c r="P1" s="124"/>
      <c r="Q1" s="124"/>
      <c r="R1" s="124"/>
      <c r="S1" s="124"/>
      <c r="T1" s="124"/>
    </row>
    <row r="2" spans="1:20" ht="32.25" customHeight="1" thickBot="1">
      <c r="A2" s="17"/>
      <c r="B2" s="312" t="s">
        <v>66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24"/>
      <c r="O2" s="124"/>
      <c r="P2" s="124"/>
      <c r="Q2" s="124"/>
      <c r="R2" s="124"/>
      <c r="S2" s="124"/>
      <c r="T2" s="124"/>
    </row>
    <row r="3" spans="1:20" ht="20.25" customHeight="1" thickBot="1">
      <c r="A3" s="17"/>
      <c r="B3" s="17"/>
      <c r="C3" s="17"/>
      <c r="D3" s="54" t="s">
        <v>81</v>
      </c>
      <c r="E3" s="57" t="s">
        <v>67</v>
      </c>
      <c r="F3" s="54" t="s">
        <v>34</v>
      </c>
      <c r="G3" s="57" t="s">
        <v>70</v>
      </c>
      <c r="H3" s="54" t="s">
        <v>35</v>
      </c>
      <c r="I3" s="57" t="s">
        <v>76</v>
      </c>
      <c r="J3" s="17"/>
      <c r="K3" s="17"/>
      <c r="L3" s="17"/>
      <c r="N3" s="124"/>
      <c r="O3" s="124"/>
      <c r="P3" s="124"/>
      <c r="Q3" s="124"/>
      <c r="R3" s="124"/>
      <c r="S3" s="124"/>
      <c r="T3" s="124"/>
    </row>
    <row r="4" spans="1:20" ht="20.25" customHeight="1">
      <c r="A4" s="17"/>
      <c r="B4" s="17" t="str">
        <f>CONCATENATE(E3,G3,I3)</f>
        <v>小学校１年男子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24"/>
      <c r="O4" s="124"/>
      <c r="P4" s="124"/>
      <c r="Q4" s="124"/>
      <c r="R4" s="124"/>
      <c r="S4" s="124"/>
      <c r="T4" s="124"/>
    </row>
    <row r="5" spans="1:20" ht="20.25" customHeight="1" thickBot="1">
      <c r="A5" s="17"/>
      <c r="B5" s="127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24"/>
      <c r="O5" s="124"/>
      <c r="P5" s="124"/>
      <c r="Q5" s="124"/>
      <c r="R5" s="124"/>
      <c r="S5" s="124"/>
      <c r="T5" s="124"/>
    </row>
    <row r="6" spans="1:20" ht="29.25" customHeight="1" thickBot="1">
      <c r="A6" s="17"/>
      <c r="B6" s="33" t="s">
        <v>34</v>
      </c>
      <c r="C6" s="34" t="s">
        <v>35</v>
      </c>
      <c r="D6" s="35" t="s">
        <v>89</v>
      </c>
      <c r="E6" s="36" t="s">
        <v>38</v>
      </c>
      <c r="F6" s="35" t="s">
        <v>37</v>
      </c>
      <c r="G6" s="36" t="s">
        <v>90</v>
      </c>
      <c r="H6" s="35" t="s">
        <v>40</v>
      </c>
      <c r="I6" s="36" t="s">
        <v>39</v>
      </c>
      <c r="J6" s="35" t="s">
        <v>91</v>
      </c>
      <c r="K6" s="37" t="s">
        <v>36</v>
      </c>
      <c r="L6" s="17"/>
      <c r="N6" s="124"/>
      <c r="O6" s="124"/>
      <c r="P6" s="124"/>
      <c r="Q6" s="124"/>
      <c r="R6" s="124"/>
      <c r="S6" s="124"/>
      <c r="T6" s="124"/>
    </row>
    <row r="7" spans="1:20" ht="27" customHeight="1" thickBot="1">
      <c r="A7" s="17"/>
      <c r="B7" s="47" t="str">
        <f>G3</f>
        <v>１年</v>
      </c>
      <c r="C7" s="48" t="str">
        <f>I3</f>
        <v>男子</v>
      </c>
      <c r="D7" s="125">
        <f>VLOOKUP($B$4,$AA$203:$AY$214,3,FALSE)</f>
        <v>8.92</v>
      </c>
      <c r="E7" s="125">
        <f>VLOOKUP($B$4,$AA$203:$AY$214,6,FALSE)</f>
        <v>11.62</v>
      </c>
      <c r="F7" s="125">
        <f>VLOOKUP($B$4,$AA$203:$AY$214,9,FALSE)</f>
        <v>26.42</v>
      </c>
      <c r="G7" s="125">
        <f>VLOOKUP($B$4,$AA$203:$AY$214,12,FALSE)</f>
        <v>27.23</v>
      </c>
      <c r="H7" s="125">
        <f>VLOOKUP($B$4,$AA$203:$AY$214,15,FALSE)</f>
        <v>17.95</v>
      </c>
      <c r="I7" s="125">
        <f>VLOOKUP($B$4,$AA$203:$AY$214,18,FALSE)</f>
        <v>11.59</v>
      </c>
      <c r="J7" s="125">
        <f>VLOOKUP($B$4,$AA$203:$AY$214,21,FALSE)</f>
        <v>116.02</v>
      </c>
      <c r="K7" s="125">
        <f>VLOOKUP($B$4,$AA$203:$AY$214,24,FALSE)</f>
        <v>8.34</v>
      </c>
      <c r="L7" s="17"/>
      <c r="N7" s="124"/>
      <c r="O7" s="124"/>
      <c r="P7" s="124"/>
      <c r="Q7" s="124"/>
      <c r="R7" s="124"/>
      <c r="S7" s="124"/>
      <c r="T7" s="124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24"/>
      <c r="O8" s="124"/>
      <c r="P8" s="124"/>
      <c r="Q8" s="124"/>
      <c r="R8" s="124"/>
      <c r="S8" s="124"/>
      <c r="T8" s="124"/>
    </row>
    <row r="9" spans="1:20" ht="28.5" customHeight="1" thickBot="1">
      <c r="A9" s="17"/>
      <c r="B9" s="128" t="s">
        <v>160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24"/>
      <c r="O9" s="124"/>
      <c r="P9" s="124"/>
      <c r="Q9" s="124"/>
      <c r="R9" s="124"/>
      <c r="S9" s="124"/>
      <c r="T9" s="124"/>
    </row>
    <row r="10" spans="1:20" ht="29.25" customHeight="1" thickBot="1">
      <c r="A10" s="17"/>
      <c r="B10" s="28" t="s">
        <v>34</v>
      </c>
      <c r="C10" s="29" t="s">
        <v>35</v>
      </c>
      <c r="D10" s="30" t="s">
        <v>89</v>
      </c>
      <c r="E10" s="31" t="s">
        <v>38</v>
      </c>
      <c r="F10" s="30" t="s">
        <v>37</v>
      </c>
      <c r="G10" s="31" t="s">
        <v>90</v>
      </c>
      <c r="H10" s="30" t="s">
        <v>40</v>
      </c>
      <c r="I10" s="31" t="s">
        <v>39</v>
      </c>
      <c r="J10" s="30" t="s">
        <v>91</v>
      </c>
      <c r="K10" s="32" t="s">
        <v>36</v>
      </c>
      <c r="L10" s="17"/>
      <c r="N10" s="124"/>
      <c r="O10" s="124"/>
      <c r="P10" s="124"/>
      <c r="Q10" s="124"/>
      <c r="R10" s="124"/>
      <c r="S10" s="124"/>
      <c r="T10" s="124"/>
    </row>
    <row r="11" spans="1:20" ht="26.25" customHeight="1" thickBot="1">
      <c r="A11" s="17"/>
      <c r="B11" s="49" t="str">
        <f>G3</f>
        <v>１年</v>
      </c>
      <c r="C11" s="53" t="str">
        <f>I3</f>
        <v>男子</v>
      </c>
      <c r="D11" s="126">
        <f>VLOOKUP($B$4,$AA$223:$AY$234,3,FALSE)</f>
        <v>9.0142653352354003</v>
      </c>
      <c r="E11" s="126">
        <f>VLOOKUP($B$4,$AA$223:$AY$234,6,FALSE)</f>
        <v>11.724106082597</v>
      </c>
      <c r="F11" s="126">
        <f>VLOOKUP($B$4,$AA$223:$AY$234,9,FALSE)</f>
        <v>26.852815533981001</v>
      </c>
      <c r="G11" s="126">
        <f>VLOOKUP($B$4,$AA$223:$AY$234,12,FALSE)</f>
        <v>26.431706050376999</v>
      </c>
      <c r="H11" s="126">
        <f>VLOOKUP($B$4,$AA$223:$AY$234,15,FALSE)</f>
        <v>17.475160571503</v>
      </c>
      <c r="I11" s="126">
        <f>VLOOKUP($B$4,$AA$223:$AY$234,18,FALSE)</f>
        <v>11.891488347457701</v>
      </c>
      <c r="J11" s="126">
        <f>VLOOKUP($B$4,$AA$223:$AY$234,21,FALSE)</f>
        <v>110.39968875632</v>
      </c>
      <c r="K11" s="126">
        <f>VLOOKUP($B$4,$AA$223:$AY$234,24,FALSE)</f>
        <v>8.2357365145228005</v>
      </c>
      <c r="L11" s="17"/>
      <c r="N11" s="124"/>
      <c r="O11" s="124"/>
      <c r="P11" s="124"/>
      <c r="Q11" s="124"/>
      <c r="R11" s="124"/>
      <c r="S11" s="124"/>
      <c r="T11" s="124"/>
    </row>
    <row r="12" spans="1:20" ht="15" customHeight="1">
      <c r="A12" s="17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7"/>
      <c r="N12" s="124"/>
      <c r="O12" s="124"/>
      <c r="P12" s="124"/>
      <c r="Q12" s="124"/>
      <c r="R12" s="124"/>
      <c r="S12" s="124"/>
      <c r="T12" s="124"/>
    </row>
    <row r="13" spans="1:20" ht="28.5" customHeight="1" thickBot="1">
      <c r="A13" s="17"/>
      <c r="B13" s="72" t="s">
        <v>79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24"/>
      <c r="O13" s="124"/>
      <c r="P13" s="124"/>
      <c r="Q13" s="124"/>
      <c r="R13" s="124"/>
      <c r="S13" s="124"/>
      <c r="T13" s="124"/>
    </row>
    <row r="14" spans="1:20" ht="29.25" customHeight="1" thickBot="1">
      <c r="A14" s="17"/>
      <c r="B14" s="65" t="s">
        <v>34</v>
      </c>
      <c r="C14" s="66" t="s">
        <v>35</v>
      </c>
      <c r="D14" s="67" t="s">
        <v>89</v>
      </c>
      <c r="E14" s="68" t="s">
        <v>38</v>
      </c>
      <c r="F14" s="67" t="s">
        <v>37</v>
      </c>
      <c r="G14" s="68" t="s">
        <v>90</v>
      </c>
      <c r="H14" s="67" t="s">
        <v>40</v>
      </c>
      <c r="I14" s="68" t="s">
        <v>39</v>
      </c>
      <c r="J14" s="67" t="s">
        <v>91</v>
      </c>
      <c r="K14" s="69" t="s">
        <v>36</v>
      </c>
      <c r="L14" s="17"/>
      <c r="N14" s="124"/>
      <c r="O14" s="124"/>
      <c r="P14" s="124"/>
      <c r="Q14" s="124"/>
      <c r="R14" s="124"/>
      <c r="S14" s="124"/>
      <c r="T14" s="124"/>
    </row>
    <row r="15" spans="1:20" ht="26.25" customHeight="1" thickBot="1">
      <c r="A15" s="17"/>
      <c r="B15" s="70" t="str">
        <f>G3</f>
        <v>１年</v>
      </c>
      <c r="C15" s="71" t="str">
        <f>I3</f>
        <v>男子</v>
      </c>
      <c r="D15" s="203" t="str">
        <f>VLOOKUP('データシート (1年男子)'!$C$5,'データシート (1年男子)'!$C$5:$AN$5,8)</f>
        <v/>
      </c>
      <c r="E15" s="203" t="str">
        <f>VLOOKUP('データシート (1年男子)'!$C$5,'データシート (1年男子)'!$C$5:$AN$5,12)</f>
        <v/>
      </c>
      <c r="F15" s="203" t="str">
        <f>VLOOKUP('データシート (1年男子)'!$C$5,'データシート (1年男子)'!$C$5:$AN$5,16)</f>
        <v/>
      </c>
      <c r="G15" s="203" t="str">
        <f>VLOOKUP('データシート (1年男子)'!$C$5,'データシート (1年男子)'!$C$5:$AN$5,20)</f>
        <v/>
      </c>
      <c r="H15" s="203" t="str">
        <f>VLOOKUP('データシート (1年男子)'!$C$5,'データシート (1年男子)'!$C$5:$AN$5,24)</f>
        <v/>
      </c>
      <c r="I15" s="203" t="str">
        <f>VLOOKUP('データシート (1年男子)'!$C$5,'データシート (1年男子)'!$C$5:$AN$5,28)</f>
        <v/>
      </c>
      <c r="J15" s="203" t="str">
        <f>VLOOKUP('データシート (1年男子)'!$C$5,'データシート (1年男子)'!$C$5:$AN$5,32)</f>
        <v/>
      </c>
      <c r="K15" s="203" t="str">
        <f>VLOOKUP('データシート (1年男子)'!$C$5,'データシート (1年男子)'!$C$5:$AN$5,36)</f>
        <v/>
      </c>
      <c r="L15" s="17"/>
      <c r="N15" s="124"/>
      <c r="O15" s="124"/>
      <c r="P15" s="124"/>
      <c r="Q15" s="124"/>
      <c r="R15" s="124"/>
      <c r="S15" s="124"/>
      <c r="T15" s="124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24"/>
      <c r="O16" s="124"/>
      <c r="P16" s="124"/>
      <c r="Q16" s="124"/>
      <c r="R16" s="124"/>
      <c r="S16" s="124"/>
      <c r="T16" s="124"/>
    </row>
    <row r="17" spans="1:20" ht="21.75" customHeight="1">
      <c r="A17" s="17"/>
      <c r="B17" s="20" t="s">
        <v>41</v>
      </c>
      <c r="C17" s="17"/>
      <c r="D17" s="64"/>
      <c r="E17" s="64"/>
      <c r="F17" s="17"/>
      <c r="G17" s="25" t="s">
        <v>42</v>
      </c>
      <c r="H17" s="83">
        <v>1</v>
      </c>
      <c r="I17" s="25" t="s">
        <v>43</v>
      </c>
      <c r="J17" s="313" t="e">
        <f>VLOOKUP(H17,'データシート (1年男子)'!A10:AR108,2,FALSE)</f>
        <v>#N/A</v>
      </c>
      <c r="K17" s="313"/>
      <c r="L17" s="17"/>
      <c r="N17" s="124"/>
      <c r="O17" s="124"/>
      <c r="P17" s="124"/>
      <c r="Q17" s="124"/>
      <c r="R17" s="124"/>
      <c r="S17" s="124"/>
      <c r="T17" s="124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24"/>
      <c r="O18" s="124"/>
      <c r="P18" s="124"/>
      <c r="Q18" s="124"/>
      <c r="R18" s="124"/>
      <c r="S18" s="124"/>
      <c r="T18" s="124"/>
    </row>
    <row r="19" spans="1:20" ht="27.75" customHeight="1" thickBot="1">
      <c r="A19" s="17"/>
      <c r="B19" s="314"/>
      <c r="C19" s="315"/>
      <c r="D19" s="26" t="s">
        <v>89</v>
      </c>
      <c r="E19" s="27" t="s">
        <v>38</v>
      </c>
      <c r="F19" s="26" t="s">
        <v>37</v>
      </c>
      <c r="G19" s="27" t="s">
        <v>90</v>
      </c>
      <c r="H19" s="26" t="s">
        <v>40</v>
      </c>
      <c r="I19" s="27" t="s">
        <v>39</v>
      </c>
      <c r="J19" s="26" t="s">
        <v>91</v>
      </c>
      <c r="K19" s="27" t="s">
        <v>36</v>
      </c>
      <c r="L19" s="17"/>
      <c r="N19" s="124"/>
      <c r="O19" s="124"/>
      <c r="P19" s="124"/>
      <c r="Q19" s="124"/>
      <c r="R19" s="124"/>
      <c r="S19" s="124"/>
      <c r="T19" s="124"/>
    </row>
    <row r="20" spans="1:20" ht="21" customHeight="1" thickBot="1">
      <c r="A20" s="17"/>
      <c r="B20" s="316" t="s">
        <v>44</v>
      </c>
      <c r="C20" s="317"/>
      <c r="D20" s="204" t="e">
        <f>VLOOKUP($H$17,'データシート (1年男子)'!$A$10:$AR$108,10,FALSE)</f>
        <v>#N/A</v>
      </c>
      <c r="E20" s="204" t="e">
        <f>VLOOKUP($H$17,'データシート (1年男子)'!$A$10:$AR$108,14,FALSE)</f>
        <v>#N/A</v>
      </c>
      <c r="F20" s="204" t="e">
        <f>VLOOKUP($H$17,'データシート (1年男子)'!$A$10:$AR$108,18,FALSE)</f>
        <v>#N/A</v>
      </c>
      <c r="G20" s="204" t="e">
        <f>VLOOKUP($H$17,'データシート (1年男子)'!$A$10:$AR$108,22,FALSE)</f>
        <v>#N/A</v>
      </c>
      <c r="H20" s="204" t="e">
        <f>VLOOKUP($H$17,'データシート (1年男子)'!$A$10:$AR$108,26,FALSE)</f>
        <v>#N/A</v>
      </c>
      <c r="I20" s="204" t="e">
        <f>VLOOKUP($H$17,'データシート (1年男子)'!$A$10:$AR$108,30,FALSE)</f>
        <v>#N/A</v>
      </c>
      <c r="J20" s="204" t="e">
        <f>VLOOKUP($H$17,'データシート (1年男子)'!$A$10:$AR$108,34,FALSE)</f>
        <v>#N/A</v>
      </c>
      <c r="K20" s="204" t="e">
        <f>VLOOKUP($H$17,'データシート (1年男子)'!$A$10:$AR$108,38,FALSE)</f>
        <v>#N/A</v>
      </c>
      <c r="L20" s="17"/>
      <c r="N20" s="124"/>
      <c r="O20" s="124"/>
      <c r="P20" s="124"/>
      <c r="Q20" s="124"/>
      <c r="R20" s="124"/>
      <c r="S20" s="124"/>
      <c r="T20" s="124"/>
    </row>
    <row r="21" spans="1:20" ht="21" customHeight="1" thickBot="1">
      <c r="A21" s="17"/>
      <c r="B21" s="318" t="s">
        <v>28</v>
      </c>
      <c r="C21" s="319"/>
      <c r="D21" s="168" t="e">
        <f>VLOOKUP($H$17,'データシート (1年男子)'!$A$10:$AR$108,13,FALSE)</f>
        <v>#N/A</v>
      </c>
      <c r="E21" s="168" t="e">
        <f>VLOOKUP($H$17,'データシート (1年男子)'!$A$10:$AR$108,17,FALSE)</f>
        <v>#N/A</v>
      </c>
      <c r="F21" s="168" t="e">
        <f>VLOOKUP($H$17,'データシート (1年男子)'!$A$10:$AR$108,21,FALSE)</f>
        <v>#N/A</v>
      </c>
      <c r="G21" s="168" t="e">
        <f>VLOOKUP($H$17,'データシート (1年男子)'!$A$10:$AR$108,25,FALSE)</f>
        <v>#N/A</v>
      </c>
      <c r="H21" s="168" t="e">
        <f>VLOOKUP($H$17,'データシート (1年男子)'!$A$10:$AR$108,29,FALSE)</f>
        <v>#N/A</v>
      </c>
      <c r="I21" s="168" t="e">
        <f>VLOOKUP($H$17,'データシート (1年男子)'!$A$10:$AR$108,33,FALSE)</f>
        <v>#N/A</v>
      </c>
      <c r="J21" s="168" t="e">
        <f>VLOOKUP($H$17,'データシート (1年男子)'!$A$10:$AR$108,37,FALSE)</f>
        <v>#N/A</v>
      </c>
      <c r="K21" s="168" t="e">
        <f>VLOOKUP($H$17,'データシート (1年男子)'!$A$10:$AR$108,41,FALSE)</f>
        <v>#N/A</v>
      </c>
      <c r="L21" s="17"/>
      <c r="N21" s="124"/>
      <c r="O21" s="124"/>
      <c r="P21" s="124"/>
      <c r="Q21" s="124"/>
      <c r="R21" s="124"/>
      <c r="S21" s="124"/>
      <c r="T21" s="124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78</v>
      </c>
      <c r="J22" s="17"/>
      <c r="K22" s="17"/>
      <c r="L22" s="17"/>
      <c r="N22" s="124"/>
      <c r="O22" s="124"/>
      <c r="P22" s="124"/>
      <c r="Q22" s="124"/>
      <c r="R22" s="124"/>
      <c r="S22" s="124"/>
      <c r="T22" s="124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24"/>
      <c r="O23" s="124"/>
      <c r="P23" s="124"/>
      <c r="Q23" s="124"/>
      <c r="R23" s="124"/>
      <c r="S23" s="124"/>
      <c r="T23" s="124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VLOOKUP($H$17,'データシート (1年男子)'!A10:AR108,42,FALSE)</f>
        <v>#N/A</v>
      </c>
      <c r="J24" s="322" t="e">
        <f>VLOOKUP($H$17,#REF!,21)</f>
        <v>#REF!</v>
      </c>
      <c r="K24" s="23"/>
      <c r="L24" s="23"/>
      <c r="N24" s="124"/>
      <c r="O24" s="124"/>
      <c r="P24" s="124"/>
      <c r="Q24" s="124"/>
      <c r="R24" s="124"/>
      <c r="S24" s="124"/>
      <c r="T24" s="124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24"/>
      <c r="O25" s="124"/>
      <c r="P25" s="124"/>
      <c r="Q25" s="124"/>
      <c r="R25" s="124"/>
      <c r="S25" s="124"/>
      <c r="T25" s="124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24"/>
      <c r="O26" s="124"/>
      <c r="P26" s="124"/>
      <c r="Q26" s="124"/>
      <c r="R26" s="124"/>
      <c r="S26" s="124"/>
      <c r="T26" s="124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45</v>
      </c>
      <c r="J27" s="17"/>
      <c r="K27" s="17"/>
      <c r="L27" s="17"/>
      <c r="N27" s="124"/>
      <c r="O27" s="124"/>
      <c r="P27" s="124"/>
      <c r="Q27" s="124"/>
      <c r="R27" s="124"/>
      <c r="S27" s="124"/>
      <c r="T27" s="124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VLOOKUP($H$17,'データシート (1年男子)'!A10:AR108,43)</f>
        <v>#N/A</v>
      </c>
      <c r="J28" s="322" t="e">
        <f>VLOOKUP($H$17,#REF!,21)</f>
        <v>#REF!</v>
      </c>
      <c r="K28" s="17"/>
      <c r="L28" s="17"/>
      <c r="N28" s="124"/>
      <c r="O28" s="124"/>
      <c r="P28" s="124"/>
      <c r="Q28" s="124"/>
      <c r="R28" s="124"/>
      <c r="S28" s="124"/>
      <c r="T28" s="124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24"/>
      <c r="O29" s="124"/>
      <c r="P29" s="124"/>
      <c r="Q29" s="124"/>
      <c r="R29" s="124"/>
      <c r="S29" s="124"/>
      <c r="T29" s="124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24"/>
      <c r="O30" s="124"/>
      <c r="P30" s="124"/>
      <c r="Q30" s="124"/>
      <c r="R30" s="124"/>
      <c r="S30" s="124"/>
      <c r="T30" s="124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82" t="s">
        <v>88</v>
      </c>
      <c r="J31" s="17"/>
      <c r="K31" s="17"/>
      <c r="L31" s="17"/>
      <c r="N31" s="124"/>
      <c r="O31" s="124"/>
      <c r="P31" s="124"/>
      <c r="Q31" s="124"/>
      <c r="R31" s="124"/>
      <c r="S31" s="124"/>
      <c r="T31" s="124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24"/>
      <c r="O32" s="124"/>
      <c r="P32" s="124"/>
      <c r="Q32" s="124"/>
      <c r="R32" s="124"/>
      <c r="S32" s="124"/>
      <c r="T32" s="124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24"/>
      <c r="O33" s="124"/>
      <c r="P33" s="124"/>
      <c r="Q33" s="124"/>
      <c r="R33" s="124"/>
      <c r="S33" s="124"/>
      <c r="T33" s="124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24"/>
      <c r="O34" s="124"/>
      <c r="P34" s="124"/>
      <c r="Q34" s="124"/>
      <c r="R34" s="124"/>
      <c r="S34" s="124"/>
      <c r="T34" s="124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24"/>
      <c r="O35" s="124"/>
      <c r="P35" s="124"/>
      <c r="Q35" s="124"/>
      <c r="R35" s="124"/>
      <c r="S35" s="124"/>
      <c r="T35" s="124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24"/>
      <c r="O36" s="124"/>
      <c r="P36" s="124"/>
      <c r="Q36" s="124"/>
      <c r="R36" s="124"/>
      <c r="S36" s="124"/>
      <c r="T36" s="124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24"/>
      <c r="O37" s="124"/>
      <c r="P37" s="124"/>
      <c r="Q37" s="124"/>
      <c r="R37" s="124"/>
      <c r="S37" s="124"/>
      <c r="T37" s="124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24"/>
      <c r="O38" s="124"/>
      <c r="P38" s="124"/>
      <c r="Q38" s="124"/>
      <c r="R38" s="124"/>
      <c r="S38" s="124"/>
      <c r="T38" s="124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24"/>
      <c r="O39" s="124"/>
      <c r="P39" s="124"/>
      <c r="Q39" s="124"/>
      <c r="R39" s="124"/>
      <c r="S39" s="124"/>
      <c r="T39" s="124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24"/>
      <c r="O40" s="124"/>
      <c r="P40" s="124"/>
      <c r="Q40" s="124"/>
      <c r="R40" s="124"/>
      <c r="S40" s="124"/>
      <c r="T40" s="124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24"/>
      <c r="O41" s="124"/>
      <c r="P41" s="124"/>
      <c r="Q41" s="124"/>
      <c r="R41" s="124"/>
      <c r="S41" s="124"/>
      <c r="T41" s="124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24"/>
      <c r="O42" s="124"/>
      <c r="P42" s="124"/>
      <c r="Q42" s="124"/>
      <c r="R42" s="124"/>
      <c r="S42" s="124"/>
      <c r="T42" s="124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24"/>
      <c r="O43" s="124"/>
      <c r="P43" s="124"/>
      <c r="Q43" s="124"/>
      <c r="R43" s="124"/>
      <c r="S43" s="124"/>
      <c r="T43" s="124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24"/>
      <c r="O44" s="124"/>
      <c r="P44" s="124"/>
      <c r="Q44" s="124"/>
      <c r="R44" s="124"/>
      <c r="S44" s="124"/>
      <c r="T44" s="124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24"/>
      <c r="O45" s="124"/>
      <c r="P45" s="124"/>
      <c r="Q45" s="124"/>
      <c r="R45" s="124"/>
      <c r="S45" s="124"/>
      <c r="T45" s="124"/>
    </row>
    <row r="46" spans="1:20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</row>
    <row r="56" spans="1:20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</row>
    <row r="57" spans="1:20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</row>
    <row r="58" spans="1:20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1:20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1:20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1:20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1:20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1:20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</row>
    <row r="70" spans="1:20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</row>
    <row r="75" spans="1:20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</row>
    <row r="81" spans="1:20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1:20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</row>
    <row r="96" spans="1:20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</row>
    <row r="97" spans="1:20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</row>
    <row r="98" spans="1:20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</row>
    <row r="99" spans="1:20" ht="15.7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</row>
    <row r="100" spans="1:20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</row>
    <row r="101" spans="1:20" ht="15.75" customHeight="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</row>
    <row r="102" spans="1:20" ht="15.75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spans="1:20" ht="15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spans="1:20" ht="15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spans="1:20" ht="15.75" customHeight="1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0" ht="15.7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spans="1:20" ht="15.75" customHeight="1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spans="1:20" ht="15.75" customHeigh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spans="1:20" ht="15.75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spans="1:20" ht="15.75" customHeight="1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spans="1:20" ht="15.75" customHeight="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</row>
    <row r="112" spans="1:20" ht="15.75" customHeight="1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</row>
    <row r="113" spans="1:20" ht="15.75" customHeight="1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</row>
    <row r="114" spans="1:20" ht="15.7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</row>
    <row r="115" spans="1:20" ht="15.75" customHeight="1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</row>
    <row r="116" spans="1:20" ht="15.75" customHeight="1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</row>
    <row r="117" spans="1:20" ht="15.75" customHeight="1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</row>
    <row r="118" spans="1:20" ht="15.7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5.7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</row>
    <row r="120" spans="1:20" ht="15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</row>
    <row r="121" spans="1:20" ht="15.75" customHeigh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</row>
    <row r="122" spans="1:20" ht="15.7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</row>
    <row r="123" spans="1:20" ht="15.75" customHeight="1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</row>
    <row r="124" spans="1:20" ht="15.75" customHeight="1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</row>
    <row r="125" spans="1:20" ht="15.75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</row>
    <row r="126" spans="1:20" ht="15.75" customHeight="1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</row>
    <row r="127" spans="1:20" ht="15.75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</row>
    <row r="128" spans="1:20" ht="15.75" customHeight="1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</row>
    <row r="129" spans="1:20" ht="15.75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</row>
    <row r="130" spans="1:20" ht="15.75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</row>
    <row r="131" spans="1:20" ht="15.75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</row>
    <row r="132" spans="1:20" ht="15.75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</row>
    <row r="133" spans="1:20" ht="15.75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</row>
    <row r="134" spans="1:20" ht="15.75" customHeigh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</row>
    <row r="135" spans="1:20" ht="15.75" customHeight="1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</row>
    <row r="136" spans="1:20" ht="15.75" customHeight="1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</row>
    <row r="137" spans="1:20" ht="15.75" customHeight="1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</row>
    <row r="138" spans="1:20" ht="15.7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</row>
    <row r="139" spans="1:20" ht="15.75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</row>
    <row r="140" spans="1:20" ht="15.75" customHeight="1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</row>
    <row r="141" spans="1:20" ht="15.75" customHeight="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</row>
    <row r="142" spans="1:20" ht="15.75" customHeight="1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</row>
    <row r="143" spans="1:20" ht="15.75" customHeight="1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</row>
    <row r="144" spans="1:20" ht="15.75" customHeight="1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</row>
    <row r="145" spans="1:20" ht="15.75" customHeight="1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</row>
    <row r="146" spans="1:20" ht="15.75" customHeight="1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</row>
    <row r="147" spans="1:20" ht="15.7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</row>
    <row r="148" spans="1:20" ht="15.75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</row>
    <row r="149" spans="1:20" ht="15.75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</row>
    <row r="150" spans="1:20" ht="15.75" customHeigh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</row>
    <row r="151" spans="1:20" ht="15.75" customHeigh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</row>
    <row r="152" spans="1:20" ht="15.75" customHeigh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</row>
    <row r="153" spans="1:20" ht="15.75" customHeigh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</row>
    <row r="154" spans="1:20" ht="15.75" customHeight="1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</row>
    <row r="155" spans="1:20" ht="15.75" customHeight="1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</row>
    <row r="156" spans="1:20" ht="15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</row>
    <row r="157" spans="1:20" ht="15.75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</row>
    <row r="158" spans="1:20" ht="15.75" customHeight="1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</row>
    <row r="159" spans="1:20" ht="15.75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</row>
    <row r="160" spans="1:20" ht="15.75" customHeight="1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</row>
    <row r="161" spans="1:20" ht="15.75" customHeight="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</row>
    <row r="162" spans="1:20" ht="15.75" customHeight="1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</row>
    <row r="163" spans="1:20" ht="15.75" customHeight="1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</row>
    <row r="164" spans="1:20" ht="15.75" customHeight="1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</row>
    <row r="165" spans="1:20" ht="15.75" customHeight="1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</row>
    <row r="166" spans="1:20" ht="15.75" customHeight="1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</row>
    <row r="167" spans="1:20" ht="15.75" customHeight="1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</row>
    <row r="168" spans="1:20" ht="15.7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</row>
    <row r="169" spans="1:20" ht="15.75" customHeight="1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</row>
    <row r="170" spans="1:20" ht="15.75" customHeight="1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</row>
    <row r="171" spans="1:20" ht="15.75" customHeight="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</row>
    <row r="172" spans="1:20" ht="15.75" customHeight="1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</row>
    <row r="173" spans="1:20" ht="15.75" customHeight="1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</row>
    <row r="174" spans="1:20" ht="15.75" customHeight="1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</row>
    <row r="175" spans="1:20" ht="15.75" customHeight="1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</row>
    <row r="176" spans="1:20" ht="15.75" customHeight="1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</row>
    <row r="177" spans="1:20" ht="15.75" customHeigh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</row>
    <row r="178" spans="1:20" ht="15.75" customHeight="1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</row>
    <row r="179" spans="1:20" ht="15.75" customHeight="1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</row>
    <row r="180" spans="1:20" ht="15.75" customHeight="1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</row>
    <row r="181" spans="1:20" ht="15.75" customHeight="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</row>
    <row r="182" spans="1:20" ht="15.75" customHeight="1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</row>
    <row r="183" spans="1:20" ht="15.75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</row>
    <row r="184" spans="1:20" ht="15.75" customHeight="1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</row>
    <row r="185" spans="1:20" ht="15.75" customHeight="1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</row>
    <row r="186" spans="1:20" ht="15.75" customHeight="1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</row>
    <row r="187" spans="1:20" ht="15.75" customHeight="1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</row>
    <row r="188" spans="1:20" ht="15.75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</row>
    <row r="189" spans="1:20" ht="15.75" customHeight="1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</row>
    <row r="190" spans="1:20" ht="15.75" customHeight="1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</row>
    <row r="191" spans="1:20" ht="15.75" customHeight="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</row>
    <row r="192" spans="1:20" ht="15.75" customHeigh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</row>
    <row r="193" spans="1:51" ht="15.75" customHeight="1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</row>
    <row r="194" spans="1:51" ht="15.75" customHeight="1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</row>
    <row r="195" spans="1:51" ht="15.75" customHeight="1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</row>
    <row r="196" spans="1:51" ht="15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</row>
    <row r="197" spans="1:51" ht="15.75" customHeigh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</row>
    <row r="198" spans="1:51" ht="13.5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</row>
    <row r="199" spans="1:51" ht="15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AA199" s="40" t="s">
        <v>158</v>
      </c>
    </row>
    <row r="200" spans="1:51" ht="15.75" customHeight="1" thickBo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X200" s="16" t="s">
        <v>67</v>
      </c>
      <c r="AA200" s="16" t="s">
        <v>161</v>
      </c>
    </row>
    <row r="201" spans="1:51" ht="15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X201" s="16" t="s">
        <v>68</v>
      </c>
      <c r="AA201" s="325" t="s">
        <v>34</v>
      </c>
      <c r="AB201" s="265" t="s">
        <v>46</v>
      </c>
      <c r="AC201" s="260"/>
      <c r="AD201" s="262"/>
      <c r="AE201" s="259" t="s">
        <v>47</v>
      </c>
      <c r="AF201" s="260"/>
      <c r="AG201" s="261"/>
      <c r="AH201" s="259" t="s">
        <v>48</v>
      </c>
      <c r="AI201" s="260"/>
      <c r="AJ201" s="262"/>
      <c r="AK201" s="259" t="s">
        <v>49</v>
      </c>
      <c r="AL201" s="260"/>
      <c r="AM201" s="261"/>
      <c r="AN201" s="256" t="s">
        <v>50</v>
      </c>
      <c r="AO201" s="257"/>
      <c r="AP201" s="258"/>
      <c r="AQ201" s="259" t="s">
        <v>51</v>
      </c>
      <c r="AR201" s="260"/>
      <c r="AS201" s="261"/>
      <c r="AT201" s="259" t="s">
        <v>52</v>
      </c>
      <c r="AU201" s="260"/>
      <c r="AV201" s="262"/>
      <c r="AW201" s="259" t="s">
        <v>53</v>
      </c>
      <c r="AX201" s="260"/>
      <c r="AY201" s="261"/>
    </row>
    <row r="202" spans="1:51" ht="15.75" customHeight="1" thickBot="1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X202" s="16" t="s">
        <v>69</v>
      </c>
      <c r="AA202" s="326"/>
      <c r="AB202" s="119" t="s">
        <v>10</v>
      </c>
      <c r="AC202" s="120" t="s">
        <v>54</v>
      </c>
      <c r="AD202" s="121" t="s">
        <v>20</v>
      </c>
      <c r="AE202" s="122" t="s">
        <v>10</v>
      </c>
      <c r="AF202" s="120" t="s">
        <v>54</v>
      </c>
      <c r="AG202" s="123" t="s">
        <v>20</v>
      </c>
      <c r="AH202" s="122" t="s">
        <v>10</v>
      </c>
      <c r="AI202" s="120" t="s">
        <v>54</v>
      </c>
      <c r="AJ202" s="121" t="s">
        <v>20</v>
      </c>
      <c r="AK202" s="122" t="s">
        <v>10</v>
      </c>
      <c r="AL202" s="120" t="s">
        <v>54</v>
      </c>
      <c r="AM202" s="123" t="s">
        <v>20</v>
      </c>
      <c r="AN202" s="122" t="s">
        <v>10</v>
      </c>
      <c r="AO202" s="120" t="s">
        <v>54</v>
      </c>
      <c r="AP202" s="121" t="s">
        <v>20</v>
      </c>
      <c r="AQ202" s="122" t="s">
        <v>10</v>
      </c>
      <c r="AR202" s="120" t="s">
        <v>54</v>
      </c>
      <c r="AS202" s="123" t="s">
        <v>20</v>
      </c>
      <c r="AT202" s="122" t="s">
        <v>10</v>
      </c>
      <c r="AU202" s="120" t="s">
        <v>54</v>
      </c>
      <c r="AV202" s="121" t="s">
        <v>20</v>
      </c>
      <c r="AW202" s="122" t="s">
        <v>10</v>
      </c>
      <c r="AX202" s="120" t="s">
        <v>54</v>
      </c>
      <c r="AY202" s="123" t="s">
        <v>20</v>
      </c>
    </row>
    <row r="203" spans="1:51" ht="15.75" customHeight="1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AA203" s="165" t="s">
        <v>97</v>
      </c>
      <c r="AB203" s="175">
        <v>1126</v>
      </c>
      <c r="AC203" s="176">
        <v>8.92</v>
      </c>
      <c r="AD203" s="177">
        <v>2.1</v>
      </c>
      <c r="AE203" s="178">
        <v>1123</v>
      </c>
      <c r="AF203" s="176">
        <v>11.62</v>
      </c>
      <c r="AG203" s="177">
        <v>5.25</v>
      </c>
      <c r="AH203" s="179">
        <v>1099</v>
      </c>
      <c r="AI203" s="176">
        <v>26.42</v>
      </c>
      <c r="AJ203" s="177">
        <v>7.47</v>
      </c>
      <c r="AK203" s="180">
        <v>1091</v>
      </c>
      <c r="AL203" s="181">
        <v>27.23</v>
      </c>
      <c r="AM203" s="182">
        <v>5.12</v>
      </c>
      <c r="AN203" s="183">
        <v>1096</v>
      </c>
      <c r="AO203" s="181">
        <v>17.95</v>
      </c>
      <c r="AP203" s="182">
        <v>9.35</v>
      </c>
      <c r="AQ203" s="180">
        <v>1085</v>
      </c>
      <c r="AR203" s="181">
        <v>11.59</v>
      </c>
      <c r="AS203" s="182">
        <v>1.04</v>
      </c>
      <c r="AT203" s="180">
        <v>1100</v>
      </c>
      <c r="AU203" s="181">
        <v>116.02</v>
      </c>
      <c r="AV203" s="182">
        <v>17.05</v>
      </c>
      <c r="AW203" s="183">
        <v>1096</v>
      </c>
      <c r="AX203" s="181">
        <v>8.34</v>
      </c>
      <c r="AY203" s="182">
        <v>3.3</v>
      </c>
    </row>
    <row r="204" spans="1:51" ht="15.75" customHeight="1" thickBo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X204" s="16" t="s">
        <v>70</v>
      </c>
      <c r="AA204" s="166" t="s">
        <v>60</v>
      </c>
      <c r="AB204" s="184">
        <v>1120</v>
      </c>
      <c r="AC204" s="185">
        <v>8.42</v>
      </c>
      <c r="AD204" s="186">
        <v>1.96</v>
      </c>
      <c r="AE204" s="187">
        <v>1125</v>
      </c>
      <c r="AF204" s="185">
        <v>11.07</v>
      </c>
      <c r="AG204" s="186">
        <v>5.1100000000000003</v>
      </c>
      <c r="AH204" s="188">
        <v>1097</v>
      </c>
      <c r="AI204" s="185">
        <v>29.06</v>
      </c>
      <c r="AJ204" s="186">
        <v>7.13</v>
      </c>
      <c r="AK204" s="189">
        <v>1084</v>
      </c>
      <c r="AL204" s="190">
        <v>26.35</v>
      </c>
      <c r="AM204" s="191">
        <v>4.9000000000000004</v>
      </c>
      <c r="AN204" s="192">
        <v>1092</v>
      </c>
      <c r="AO204" s="190">
        <v>15.29</v>
      </c>
      <c r="AP204" s="191">
        <v>6.56</v>
      </c>
      <c r="AQ204" s="189">
        <v>1083</v>
      </c>
      <c r="AR204" s="190">
        <v>11.95</v>
      </c>
      <c r="AS204" s="191">
        <v>1.02</v>
      </c>
      <c r="AT204" s="189">
        <v>1099</v>
      </c>
      <c r="AU204" s="190">
        <v>108.22</v>
      </c>
      <c r="AV204" s="191">
        <v>16.39</v>
      </c>
      <c r="AW204" s="192">
        <v>1094</v>
      </c>
      <c r="AX204" s="190">
        <v>5.69</v>
      </c>
      <c r="AY204" s="191">
        <v>1.94</v>
      </c>
    </row>
    <row r="205" spans="1:51" ht="15.75" customHeight="1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X205" s="16" t="s">
        <v>71</v>
      </c>
      <c r="AA205" s="42" t="s">
        <v>55</v>
      </c>
      <c r="AB205" s="175">
        <v>1124</v>
      </c>
      <c r="AC205" s="176">
        <v>10.47</v>
      </c>
      <c r="AD205" s="177">
        <v>2.5099999999999998</v>
      </c>
      <c r="AE205" s="178">
        <v>1122</v>
      </c>
      <c r="AF205" s="176">
        <v>14.2</v>
      </c>
      <c r="AG205" s="177">
        <v>5.41</v>
      </c>
      <c r="AH205" s="179">
        <v>1097</v>
      </c>
      <c r="AI205" s="176">
        <v>28.41</v>
      </c>
      <c r="AJ205" s="177">
        <v>7</v>
      </c>
      <c r="AK205" s="180">
        <v>1099</v>
      </c>
      <c r="AL205" s="181">
        <v>31.06</v>
      </c>
      <c r="AM205" s="182">
        <v>6.43</v>
      </c>
      <c r="AN205" s="183">
        <v>1124</v>
      </c>
      <c r="AO205" s="181">
        <v>27.26</v>
      </c>
      <c r="AP205" s="182">
        <v>13.76</v>
      </c>
      <c r="AQ205" s="180">
        <v>1096</v>
      </c>
      <c r="AR205" s="181">
        <v>10.69</v>
      </c>
      <c r="AS205" s="182">
        <v>0.87</v>
      </c>
      <c r="AT205" s="180">
        <v>1102</v>
      </c>
      <c r="AU205" s="181">
        <v>126.53</v>
      </c>
      <c r="AV205" s="182">
        <v>18.3</v>
      </c>
      <c r="AW205" s="183">
        <v>1099</v>
      </c>
      <c r="AX205" s="181">
        <v>11.8</v>
      </c>
      <c r="AY205" s="182">
        <v>4.8499999999999996</v>
      </c>
    </row>
    <row r="206" spans="1:51" ht="15.75" customHeight="1" thickBot="1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X206" s="16" t="s">
        <v>72</v>
      </c>
      <c r="AA206" s="41" t="s">
        <v>61</v>
      </c>
      <c r="AB206" s="184">
        <v>1125</v>
      </c>
      <c r="AC206" s="185">
        <v>9.9499999999999993</v>
      </c>
      <c r="AD206" s="186">
        <v>2.35</v>
      </c>
      <c r="AE206" s="187">
        <v>1121</v>
      </c>
      <c r="AF206" s="185">
        <v>13.18</v>
      </c>
      <c r="AG206" s="186">
        <v>5.23</v>
      </c>
      <c r="AH206" s="188">
        <v>1096</v>
      </c>
      <c r="AI206" s="185">
        <v>30.94</v>
      </c>
      <c r="AJ206" s="186">
        <v>7.21</v>
      </c>
      <c r="AK206" s="189">
        <v>1086</v>
      </c>
      <c r="AL206" s="190">
        <v>29.57</v>
      </c>
      <c r="AM206" s="191">
        <v>5.77</v>
      </c>
      <c r="AN206" s="192">
        <v>1111</v>
      </c>
      <c r="AO206" s="190">
        <v>21.3</v>
      </c>
      <c r="AP206" s="191">
        <v>9.0399999999999991</v>
      </c>
      <c r="AQ206" s="189">
        <v>1090</v>
      </c>
      <c r="AR206" s="190">
        <v>11.07</v>
      </c>
      <c r="AS206" s="191">
        <v>0.89</v>
      </c>
      <c r="AT206" s="189">
        <v>1099</v>
      </c>
      <c r="AU206" s="190">
        <v>117.9</v>
      </c>
      <c r="AV206" s="191">
        <v>16.559999999999999</v>
      </c>
      <c r="AW206" s="192">
        <v>1081</v>
      </c>
      <c r="AX206" s="190">
        <v>7.37</v>
      </c>
      <c r="AY206" s="191">
        <v>2.4</v>
      </c>
    </row>
    <row r="207" spans="1:51" ht="15.75" customHeight="1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X207" s="16" t="s">
        <v>73</v>
      </c>
      <c r="AA207" s="165" t="s">
        <v>56</v>
      </c>
      <c r="AB207" s="193">
        <v>1126</v>
      </c>
      <c r="AC207" s="194">
        <v>12.36</v>
      </c>
      <c r="AD207" s="195">
        <v>2.78</v>
      </c>
      <c r="AE207" s="196">
        <v>1126</v>
      </c>
      <c r="AF207" s="194">
        <v>16.190000000000001</v>
      </c>
      <c r="AG207" s="197">
        <v>5.86</v>
      </c>
      <c r="AH207" s="196">
        <v>1089</v>
      </c>
      <c r="AI207" s="194">
        <v>30.41</v>
      </c>
      <c r="AJ207" s="197">
        <v>7.41</v>
      </c>
      <c r="AK207" s="180">
        <v>1099</v>
      </c>
      <c r="AL207" s="181">
        <v>34.520000000000003</v>
      </c>
      <c r="AM207" s="182">
        <v>7.66</v>
      </c>
      <c r="AN207" s="183">
        <v>1125</v>
      </c>
      <c r="AO207" s="181">
        <v>34.85</v>
      </c>
      <c r="AP207" s="182">
        <v>17.12</v>
      </c>
      <c r="AQ207" s="180">
        <v>1115</v>
      </c>
      <c r="AR207" s="181">
        <v>10.19</v>
      </c>
      <c r="AS207" s="182">
        <v>0.93</v>
      </c>
      <c r="AT207" s="180">
        <v>1099</v>
      </c>
      <c r="AU207" s="181">
        <v>135.44</v>
      </c>
      <c r="AV207" s="182">
        <v>18.940000000000001</v>
      </c>
      <c r="AW207" s="183">
        <v>1102</v>
      </c>
      <c r="AX207" s="181">
        <v>15.05</v>
      </c>
      <c r="AY207" s="182">
        <v>5.97</v>
      </c>
    </row>
    <row r="208" spans="1:51" ht="15.75" customHeight="1" thickBot="1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X208" s="16" t="s">
        <v>74</v>
      </c>
      <c r="AA208" s="41" t="s">
        <v>62</v>
      </c>
      <c r="AB208" s="198">
        <v>1124</v>
      </c>
      <c r="AC208" s="199">
        <v>11.65</v>
      </c>
      <c r="AD208" s="200">
        <v>2.63</v>
      </c>
      <c r="AE208" s="201">
        <v>1111</v>
      </c>
      <c r="AF208" s="199">
        <v>16.12</v>
      </c>
      <c r="AG208" s="202">
        <v>5.22</v>
      </c>
      <c r="AH208" s="201">
        <v>1082</v>
      </c>
      <c r="AI208" s="199">
        <v>33.18</v>
      </c>
      <c r="AJ208" s="202">
        <v>7.34</v>
      </c>
      <c r="AK208" s="189">
        <v>1095</v>
      </c>
      <c r="AL208" s="190">
        <v>32.92</v>
      </c>
      <c r="AM208" s="191">
        <v>6.96</v>
      </c>
      <c r="AN208" s="192">
        <v>1111</v>
      </c>
      <c r="AO208" s="190">
        <v>27.59</v>
      </c>
      <c r="AP208" s="191">
        <v>12.47</v>
      </c>
      <c r="AQ208" s="189">
        <v>1099</v>
      </c>
      <c r="AR208" s="190">
        <v>10.43</v>
      </c>
      <c r="AS208" s="191">
        <v>0.9</v>
      </c>
      <c r="AT208" s="189">
        <v>1100</v>
      </c>
      <c r="AU208" s="190">
        <v>128.02000000000001</v>
      </c>
      <c r="AV208" s="191">
        <v>17.489999999999998</v>
      </c>
      <c r="AW208" s="192">
        <v>1072</v>
      </c>
      <c r="AX208" s="190">
        <v>9.4700000000000006</v>
      </c>
      <c r="AY208" s="191">
        <v>3.07</v>
      </c>
    </row>
    <row r="209" spans="1:51" ht="15.75" customHeight="1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X209" s="16" t="s">
        <v>75</v>
      </c>
      <c r="AA209" s="165" t="s">
        <v>57</v>
      </c>
      <c r="AB209" s="193">
        <v>1122</v>
      </c>
      <c r="AC209" s="194">
        <v>14.3</v>
      </c>
      <c r="AD209" s="195">
        <v>3.17</v>
      </c>
      <c r="AE209" s="196">
        <v>1112</v>
      </c>
      <c r="AF209" s="194">
        <v>18.170000000000002</v>
      </c>
      <c r="AG209" s="197">
        <v>5.54</v>
      </c>
      <c r="AH209" s="196">
        <v>1085</v>
      </c>
      <c r="AI209" s="194">
        <v>31.87</v>
      </c>
      <c r="AJ209" s="197">
        <v>7.93</v>
      </c>
      <c r="AK209" s="180">
        <v>1099</v>
      </c>
      <c r="AL209" s="181">
        <v>39.07</v>
      </c>
      <c r="AM209" s="182">
        <v>7.42</v>
      </c>
      <c r="AN209" s="183">
        <v>1121</v>
      </c>
      <c r="AO209" s="181">
        <v>43.71</v>
      </c>
      <c r="AP209" s="182">
        <v>19.489999999999998</v>
      </c>
      <c r="AQ209" s="180">
        <v>1117</v>
      </c>
      <c r="AR209" s="181">
        <v>9.6999999999999993</v>
      </c>
      <c r="AS209" s="182">
        <v>0.85</v>
      </c>
      <c r="AT209" s="180">
        <v>1096</v>
      </c>
      <c r="AU209" s="181">
        <v>145.59</v>
      </c>
      <c r="AV209" s="182">
        <v>18.52</v>
      </c>
      <c r="AW209" s="183">
        <v>1097</v>
      </c>
      <c r="AX209" s="181">
        <v>18.95</v>
      </c>
      <c r="AY209" s="182">
        <v>7.21</v>
      </c>
    </row>
    <row r="210" spans="1:51" ht="15.75" customHeight="1" thickBot="1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AA210" s="41" t="s">
        <v>63</v>
      </c>
      <c r="AB210" s="198">
        <v>1127</v>
      </c>
      <c r="AC210" s="199">
        <v>13.58</v>
      </c>
      <c r="AD210" s="200">
        <v>3.01</v>
      </c>
      <c r="AE210" s="201">
        <v>1107</v>
      </c>
      <c r="AF210" s="199">
        <v>17.100000000000001</v>
      </c>
      <c r="AG210" s="202">
        <v>5.2</v>
      </c>
      <c r="AH210" s="201">
        <v>1095</v>
      </c>
      <c r="AI210" s="199">
        <v>35.17</v>
      </c>
      <c r="AJ210" s="202">
        <v>7.96</v>
      </c>
      <c r="AK210" s="189">
        <v>1095</v>
      </c>
      <c r="AL210" s="190">
        <v>37.08</v>
      </c>
      <c r="AM210" s="191">
        <v>7.06</v>
      </c>
      <c r="AN210" s="192">
        <v>1119</v>
      </c>
      <c r="AO210" s="190">
        <v>33.630000000000003</v>
      </c>
      <c r="AP210" s="191">
        <v>14.89</v>
      </c>
      <c r="AQ210" s="189">
        <v>1117</v>
      </c>
      <c r="AR210" s="190">
        <v>10.039999999999999</v>
      </c>
      <c r="AS210" s="191">
        <v>0.85</v>
      </c>
      <c r="AT210" s="189">
        <v>1087</v>
      </c>
      <c r="AU210" s="190">
        <v>136.04</v>
      </c>
      <c r="AV210" s="191">
        <v>18.39</v>
      </c>
      <c r="AW210" s="192">
        <v>1085</v>
      </c>
      <c r="AX210" s="190">
        <v>11.57</v>
      </c>
      <c r="AY210" s="191">
        <v>3.82</v>
      </c>
    </row>
    <row r="211" spans="1:51" ht="15.75" customHeight="1">
      <c r="X211" s="16" t="s">
        <v>76</v>
      </c>
      <c r="AA211" s="165" t="s">
        <v>58</v>
      </c>
      <c r="AB211" s="193">
        <v>1119</v>
      </c>
      <c r="AC211" s="194">
        <v>16.09</v>
      </c>
      <c r="AD211" s="195">
        <v>3.61</v>
      </c>
      <c r="AE211" s="196">
        <v>1118</v>
      </c>
      <c r="AF211" s="194">
        <v>19.809999999999999</v>
      </c>
      <c r="AG211" s="197">
        <v>5.45</v>
      </c>
      <c r="AH211" s="196">
        <v>1092</v>
      </c>
      <c r="AI211" s="194">
        <v>33.409999999999997</v>
      </c>
      <c r="AJ211" s="197">
        <v>8.36</v>
      </c>
      <c r="AK211" s="180">
        <v>1094</v>
      </c>
      <c r="AL211" s="181">
        <v>42.07</v>
      </c>
      <c r="AM211" s="182">
        <v>7.59</v>
      </c>
      <c r="AN211" s="183">
        <v>1121</v>
      </c>
      <c r="AO211" s="181">
        <v>50.51</v>
      </c>
      <c r="AP211" s="182">
        <v>21.22</v>
      </c>
      <c r="AQ211" s="180">
        <v>1112</v>
      </c>
      <c r="AR211" s="181">
        <v>9.3800000000000008</v>
      </c>
      <c r="AS211" s="182">
        <v>0.92</v>
      </c>
      <c r="AT211" s="180">
        <v>1092</v>
      </c>
      <c r="AU211" s="181">
        <v>154.01</v>
      </c>
      <c r="AV211" s="182">
        <v>20.71</v>
      </c>
      <c r="AW211" s="183">
        <v>1093</v>
      </c>
      <c r="AX211" s="181">
        <v>21.67</v>
      </c>
      <c r="AY211" s="182">
        <v>8.14</v>
      </c>
    </row>
    <row r="212" spans="1:51" ht="15.75" customHeight="1" thickBot="1">
      <c r="X212" s="16" t="s">
        <v>77</v>
      </c>
      <c r="AA212" s="41" t="s">
        <v>64</v>
      </c>
      <c r="AB212" s="198">
        <v>1123</v>
      </c>
      <c r="AC212" s="199">
        <v>15.99</v>
      </c>
      <c r="AD212" s="200">
        <v>3.7</v>
      </c>
      <c r="AE212" s="201">
        <v>1108</v>
      </c>
      <c r="AF212" s="199">
        <v>18.86</v>
      </c>
      <c r="AG212" s="202">
        <v>5.1100000000000003</v>
      </c>
      <c r="AH212" s="201">
        <v>1100</v>
      </c>
      <c r="AI212" s="199">
        <v>38.340000000000003</v>
      </c>
      <c r="AJ212" s="202">
        <v>8.57</v>
      </c>
      <c r="AK212" s="189">
        <v>1103</v>
      </c>
      <c r="AL212" s="190">
        <v>40.380000000000003</v>
      </c>
      <c r="AM212" s="191">
        <v>6.93</v>
      </c>
      <c r="AN212" s="192">
        <v>1124</v>
      </c>
      <c r="AO212" s="190">
        <v>40.01</v>
      </c>
      <c r="AP212" s="191">
        <v>16.399999999999999</v>
      </c>
      <c r="AQ212" s="189">
        <v>1122</v>
      </c>
      <c r="AR212" s="190">
        <v>9.64</v>
      </c>
      <c r="AS212" s="191">
        <v>0.87</v>
      </c>
      <c r="AT212" s="189">
        <v>1100</v>
      </c>
      <c r="AU212" s="190">
        <v>145.38</v>
      </c>
      <c r="AV212" s="191">
        <v>19.89</v>
      </c>
      <c r="AW212" s="192">
        <v>1088</v>
      </c>
      <c r="AX212" s="190">
        <v>13.56</v>
      </c>
      <c r="AY212" s="191">
        <v>4.6100000000000003</v>
      </c>
    </row>
    <row r="213" spans="1:51" ht="15.75" customHeight="1">
      <c r="AA213" s="165" t="s">
        <v>59</v>
      </c>
      <c r="AB213" s="193">
        <v>1126</v>
      </c>
      <c r="AC213" s="194">
        <v>19.309999999999999</v>
      </c>
      <c r="AD213" s="195">
        <v>4.62</v>
      </c>
      <c r="AE213" s="196">
        <v>1116</v>
      </c>
      <c r="AF213" s="194">
        <v>22.45</v>
      </c>
      <c r="AG213" s="197">
        <v>5.55</v>
      </c>
      <c r="AH213" s="196">
        <v>1096</v>
      </c>
      <c r="AI213" s="194">
        <v>36.479999999999997</v>
      </c>
      <c r="AJ213" s="197">
        <v>8.66</v>
      </c>
      <c r="AK213" s="180">
        <v>1095</v>
      </c>
      <c r="AL213" s="181">
        <v>45.91</v>
      </c>
      <c r="AM213" s="182">
        <v>7.25</v>
      </c>
      <c r="AN213" s="183">
        <v>1124</v>
      </c>
      <c r="AO213" s="181">
        <v>59.96</v>
      </c>
      <c r="AP213" s="182">
        <v>22.23</v>
      </c>
      <c r="AQ213" s="180">
        <v>1120</v>
      </c>
      <c r="AR213" s="181">
        <v>8.9</v>
      </c>
      <c r="AS213" s="182">
        <v>0.85</v>
      </c>
      <c r="AT213" s="180">
        <v>1100</v>
      </c>
      <c r="AU213" s="181">
        <v>166.56</v>
      </c>
      <c r="AV213" s="182">
        <v>22.59</v>
      </c>
      <c r="AW213" s="183">
        <v>1101</v>
      </c>
      <c r="AX213" s="181">
        <v>25.67</v>
      </c>
      <c r="AY213" s="182">
        <v>9.4700000000000006</v>
      </c>
    </row>
    <row r="214" spans="1:51" ht="15.75" customHeight="1" thickBot="1">
      <c r="AA214" s="41" t="s">
        <v>65</v>
      </c>
      <c r="AB214" s="198">
        <v>1127</v>
      </c>
      <c r="AC214" s="199">
        <v>19.36</v>
      </c>
      <c r="AD214" s="200">
        <v>4.3099999999999996</v>
      </c>
      <c r="AE214" s="201">
        <v>1121</v>
      </c>
      <c r="AF214" s="199">
        <v>20.149999999999999</v>
      </c>
      <c r="AG214" s="202">
        <v>5.16</v>
      </c>
      <c r="AH214" s="201">
        <v>1096</v>
      </c>
      <c r="AI214" s="199">
        <v>41.21</v>
      </c>
      <c r="AJ214" s="202">
        <v>9.0399999999999991</v>
      </c>
      <c r="AK214" s="189">
        <v>1102</v>
      </c>
      <c r="AL214" s="190">
        <v>42.95</v>
      </c>
      <c r="AM214" s="191">
        <v>6.49</v>
      </c>
      <c r="AN214" s="192">
        <v>1117</v>
      </c>
      <c r="AO214" s="190">
        <v>45.55</v>
      </c>
      <c r="AP214" s="191">
        <v>17.899999999999999</v>
      </c>
      <c r="AQ214" s="189">
        <v>1117</v>
      </c>
      <c r="AR214" s="190">
        <v>9.24</v>
      </c>
      <c r="AS214" s="191">
        <v>0.81</v>
      </c>
      <c r="AT214" s="189">
        <v>1099</v>
      </c>
      <c r="AU214" s="190">
        <v>155.61000000000001</v>
      </c>
      <c r="AV214" s="191">
        <v>21.77</v>
      </c>
      <c r="AW214" s="192">
        <v>1081</v>
      </c>
      <c r="AX214" s="190">
        <v>15.68</v>
      </c>
      <c r="AY214" s="191">
        <v>5.39</v>
      </c>
    </row>
    <row r="215" spans="1:51" ht="15.75" customHeight="1">
      <c r="AE215" s="43"/>
      <c r="AF215" s="44"/>
      <c r="AG215" s="44"/>
    </row>
    <row r="216" spans="1:51" ht="15.75" customHeight="1">
      <c r="AA216" s="50"/>
      <c r="AB216" s="51"/>
      <c r="AC216" s="52"/>
      <c r="AD216" s="52"/>
      <c r="AE216" s="51"/>
      <c r="AF216" s="52"/>
      <c r="AG216" s="52"/>
      <c r="AH216" s="51"/>
      <c r="AI216" s="52"/>
      <c r="AJ216" s="52"/>
      <c r="AK216" s="51"/>
      <c r="AL216" s="52"/>
      <c r="AM216" s="52"/>
      <c r="AN216" s="51"/>
      <c r="AO216" s="52"/>
      <c r="AP216" s="52"/>
      <c r="AQ216" s="51"/>
      <c r="AR216" s="52"/>
      <c r="AS216" s="52"/>
      <c r="AT216" s="51"/>
      <c r="AU216" s="52"/>
      <c r="AV216" s="52"/>
      <c r="AW216" s="51"/>
      <c r="AX216" s="52"/>
      <c r="AY216" s="52"/>
    </row>
    <row r="219" spans="1:51" ht="15.75" customHeight="1">
      <c r="AA219" s="40" t="s">
        <v>151</v>
      </c>
    </row>
    <row r="220" spans="1:51" ht="15.75" customHeight="1" thickBot="1">
      <c r="AA220" s="16" t="s">
        <v>152</v>
      </c>
    </row>
    <row r="221" spans="1:51" ht="15.75" customHeight="1">
      <c r="AA221" s="263" t="s">
        <v>34</v>
      </c>
      <c r="AB221" s="265" t="s">
        <v>46</v>
      </c>
      <c r="AC221" s="260"/>
      <c r="AD221" s="262"/>
      <c r="AE221" s="259" t="s">
        <v>47</v>
      </c>
      <c r="AF221" s="260"/>
      <c r="AG221" s="261"/>
      <c r="AH221" s="259" t="s">
        <v>48</v>
      </c>
      <c r="AI221" s="260"/>
      <c r="AJ221" s="262"/>
      <c r="AK221" s="259" t="s">
        <v>49</v>
      </c>
      <c r="AL221" s="260"/>
      <c r="AM221" s="261"/>
      <c r="AN221" s="256" t="s">
        <v>50</v>
      </c>
      <c r="AO221" s="257"/>
      <c r="AP221" s="258"/>
      <c r="AQ221" s="259" t="s">
        <v>51</v>
      </c>
      <c r="AR221" s="260"/>
      <c r="AS221" s="261"/>
      <c r="AT221" s="259" t="s">
        <v>52</v>
      </c>
      <c r="AU221" s="260"/>
      <c r="AV221" s="262"/>
      <c r="AW221" s="259" t="s">
        <v>53</v>
      </c>
      <c r="AX221" s="260"/>
      <c r="AY221" s="261"/>
    </row>
    <row r="222" spans="1:51" ht="15.75" customHeight="1" thickBot="1">
      <c r="AA222" s="264"/>
      <c r="AB222" s="119" t="s">
        <v>10</v>
      </c>
      <c r="AC222" s="120" t="s">
        <v>54</v>
      </c>
      <c r="AD222" s="121" t="s">
        <v>20</v>
      </c>
      <c r="AE222" s="122" t="s">
        <v>10</v>
      </c>
      <c r="AF222" s="120" t="s">
        <v>54</v>
      </c>
      <c r="AG222" s="123" t="s">
        <v>20</v>
      </c>
      <c r="AH222" s="122" t="s">
        <v>10</v>
      </c>
      <c r="AI222" s="120" t="s">
        <v>54</v>
      </c>
      <c r="AJ222" s="121" t="s">
        <v>20</v>
      </c>
      <c r="AK222" s="122" t="s">
        <v>10</v>
      </c>
      <c r="AL222" s="120" t="s">
        <v>54</v>
      </c>
      <c r="AM222" s="123" t="s">
        <v>20</v>
      </c>
      <c r="AN222" s="122" t="s">
        <v>10</v>
      </c>
      <c r="AO222" s="120" t="s">
        <v>54</v>
      </c>
      <c r="AP222" s="121" t="s">
        <v>20</v>
      </c>
      <c r="AQ222" s="122" t="s">
        <v>10</v>
      </c>
      <c r="AR222" s="120" t="s">
        <v>54</v>
      </c>
      <c r="AS222" s="123" t="s">
        <v>20</v>
      </c>
      <c r="AT222" s="122" t="s">
        <v>10</v>
      </c>
      <c r="AU222" s="120" t="s">
        <v>54</v>
      </c>
      <c r="AV222" s="121" t="s">
        <v>20</v>
      </c>
      <c r="AW222" s="122" t="s">
        <v>10</v>
      </c>
      <c r="AX222" s="120" t="s">
        <v>54</v>
      </c>
      <c r="AY222" s="123" t="s">
        <v>20</v>
      </c>
    </row>
    <row r="223" spans="1:51" ht="15.75" customHeight="1">
      <c r="AA223" s="45" t="s">
        <v>97</v>
      </c>
      <c r="AB223" s="175">
        <v>7711</v>
      </c>
      <c r="AC223" s="176">
        <v>9.0142653352354003</v>
      </c>
      <c r="AD223" s="177">
        <v>2.2481129372466002</v>
      </c>
      <c r="AE223" s="178">
        <v>7579</v>
      </c>
      <c r="AF223" s="176">
        <v>11.724106082597</v>
      </c>
      <c r="AG223" s="177">
        <v>5.1983373539565996</v>
      </c>
      <c r="AH223" s="179">
        <v>7725</v>
      </c>
      <c r="AI223" s="176">
        <v>26.852815533981001</v>
      </c>
      <c r="AJ223" s="177">
        <v>7.3092137258587</v>
      </c>
      <c r="AK223" s="180">
        <v>7702</v>
      </c>
      <c r="AL223" s="181">
        <v>26.431706050376999</v>
      </c>
      <c r="AM223" s="182">
        <v>5.3172019878821004</v>
      </c>
      <c r="AN223" s="183">
        <v>7629</v>
      </c>
      <c r="AO223" s="181">
        <v>17.475160571503</v>
      </c>
      <c r="AP223" s="182">
        <v>9.6786363686751002</v>
      </c>
      <c r="AQ223" s="180">
        <v>7552</v>
      </c>
      <c r="AR223" s="181">
        <v>11.891488347457701</v>
      </c>
      <c r="AS223" s="182">
        <v>1.6519526925572501</v>
      </c>
      <c r="AT223" s="180">
        <v>7711</v>
      </c>
      <c r="AU223" s="181">
        <v>110.39968875632</v>
      </c>
      <c r="AV223" s="182">
        <v>19.349781095337999</v>
      </c>
      <c r="AW223" s="183">
        <v>7712</v>
      </c>
      <c r="AX223" s="181">
        <v>8.2357365145228005</v>
      </c>
      <c r="AY223" s="182">
        <v>3.5761612009033001</v>
      </c>
    </row>
    <row r="224" spans="1:51" ht="15.75" customHeight="1" thickBot="1">
      <c r="AA224" s="46" t="s">
        <v>60</v>
      </c>
      <c r="AB224" s="184">
        <v>7550</v>
      </c>
      <c r="AC224" s="185">
        <v>8.5202649006622995</v>
      </c>
      <c r="AD224" s="186">
        <v>2.0779102206091</v>
      </c>
      <c r="AE224" s="187">
        <v>7528</v>
      </c>
      <c r="AF224" s="185">
        <v>10.908873538789001</v>
      </c>
      <c r="AG224" s="186">
        <v>4.9669491840136004</v>
      </c>
      <c r="AH224" s="188">
        <v>7573</v>
      </c>
      <c r="AI224" s="185">
        <v>28.923940314273999</v>
      </c>
      <c r="AJ224" s="186">
        <v>7.4102500150396997</v>
      </c>
      <c r="AK224" s="189">
        <v>7569</v>
      </c>
      <c r="AL224" s="190">
        <v>25.317611309288001</v>
      </c>
      <c r="AM224" s="191">
        <v>4.7046553573291998</v>
      </c>
      <c r="AN224" s="192">
        <v>7491</v>
      </c>
      <c r="AO224" s="190">
        <v>14.616473101055</v>
      </c>
      <c r="AP224" s="191">
        <v>6.9128576167759004</v>
      </c>
      <c r="AQ224" s="189">
        <v>7438</v>
      </c>
      <c r="AR224" s="190">
        <v>12.2022936273192</v>
      </c>
      <c r="AS224" s="191">
        <v>1.4700497216222399</v>
      </c>
      <c r="AT224" s="189">
        <v>7565</v>
      </c>
      <c r="AU224" s="190">
        <v>102.49134170521999</v>
      </c>
      <c r="AV224" s="191">
        <v>17.259423972874</v>
      </c>
      <c r="AW224" s="192">
        <v>7564</v>
      </c>
      <c r="AX224" s="190">
        <v>5.5137493389741001</v>
      </c>
      <c r="AY224" s="191">
        <v>1.9823887464303001</v>
      </c>
    </row>
    <row r="225" spans="27:51" ht="15.75" customHeight="1">
      <c r="AA225" s="45" t="s">
        <v>55</v>
      </c>
      <c r="AB225" s="175">
        <v>8159</v>
      </c>
      <c r="AC225" s="176">
        <v>10.481799240102999</v>
      </c>
      <c r="AD225" s="177">
        <v>2.5137290880901002</v>
      </c>
      <c r="AE225" s="178">
        <v>8112</v>
      </c>
      <c r="AF225" s="176">
        <v>13.969797830375001</v>
      </c>
      <c r="AG225" s="177">
        <v>5.5982454988437</v>
      </c>
      <c r="AH225" s="179">
        <v>8148</v>
      </c>
      <c r="AI225" s="176">
        <v>28.129847815415001</v>
      </c>
      <c r="AJ225" s="177">
        <v>7.1130779808405</v>
      </c>
      <c r="AK225" s="180">
        <v>8124</v>
      </c>
      <c r="AL225" s="181">
        <v>30.555637616936998</v>
      </c>
      <c r="AM225" s="182">
        <v>6.3658792432464999</v>
      </c>
      <c r="AN225" s="183">
        <v>8095</v>
      </c>
      <c r="AO225" s="181">
        <v>26.600988264361</v>
      </c>
      <c r="AP225" s="182">
        <v>13.441998473697</v>
      </c>
      <c r="AQ225" s="180">
        <v>7989</v>
      </c>
      <c r="AR225" s="181">
        <v>10.945950682188</v>
      </c>
      <c r="AS225" s="182">
        <v>1.3879083624306301</v>
      </c>
      <c r="AT225" s="180">
        <v>8135</v>
      </c>
      <c r="AU225" s="181">
        <v>121.83638598648</v>
      </c>
      <c r="AV225" s="182">
        <v>19.914524842399999</v>
      </c>
      <c r="AW225" s="183">
        <v>8121</v>
      </c>
      <c r="AX225" s="181">
        <v>11.595123753232</v>
      </c>
      <c r="AY225" s="182">
        <v>4.9811314779445004</v>
      </c>
    </row>
    <row r="226" spans="27:51" ht="15.75" customHeight="1" thickBot="1">
      <c r="AA226" s="46" t="s">
        <v>61</v>
      </c>
      <c r="AB226" s="184">
        <v>7819</v>
      </c>
      <c r="AC226" s="185">
        <v>9.8506202839237993</v>
      </c>
      <c r="AD226" s="186">
        <v>2.3002865141157001</v>
      </c>
      <c r="AE226" s="187">
        <v>7779</v>
      </c>
      <c r="AF226" s="185">
        <v>13.092171230235</v>
      </c>
      <c r="AG226" s="186">
        <v>5.2177441339878996</v>
      </c>
      <c r="AH226" s="188">
        <v>7802</v>
      </c>
      <c r="AI226" s="185">
        <v>30.482440399897001</v>
      </c>
      <c r="AJ226" s="186">
        <v>7.3687124124194998</v>
      </c>
      <c r="AK226" s="189">
        <v>7804</v>
      </c>
      <c r="AL226" s="190">
        <v>29.248462327012</v>
      </c>
      <c r="AM226" s="191">
        <v>5.7244294785634002</v>
      </c>
      <c r="AN226" s="192">
        <v>7770</v>
      </c>
      <c r="AO226" s="190">
        <v>20.606435006434999</v>
      </c>
      <c r="AP226" s="191">
        <v>9.2891819780484006</v>
      </c>
      <c r="AQ226" s="189">
        <v>7669</v>
      </c>
      <c r="AR226" s="190">
        <v>11.3235702177598</v>
      </c>
      <c r="AS226" s="191">
        <v>1.2888964967652601</v>
      </c>
      <c r="AT226" s="189">
        <v>7803</v>
      </c>
      <c r="AU226" s="190">
        <v>112.44662309368</v>
      </c>
      <c r="AV226" s="191">
        <v>17.545438568914999</v>
      </c>
      <c r="AW226" s="192">
        <v>7800</v>
      </c>
      <c r="AX226" s="190">
        <v>7.2264102564102997</v>
      </c>
      <c r="AY226" s="191">
        <v>2.5014461642882</v>
      </c>
    </row>
    <row r="227" spans="27:51" ht="15.75" customHeight="1">
      <c r="AA227" s="45" t="s">
        <v>56</v>
      </c>
      <c r="AB227" s="193">
        <v>8379</v>
      </c>
      <c r="AC227" s="194">
        <v>12.314118629908</v>
      </c>
      <c r="AD227" s="195">
        <v>2.8573392612889998</v>
      </c>
      <c r="AE227" s="196">
        <v>8314</v>
      </c>
      <c r="AF227" s="194">
        <v>16.171157084436</v>
      </c>
      <c r="AG227" s="197">
        <v>6.1598991427162</v>
      </c>
      <c r="AH227" s="196">
        <v>8333</v>
      </c>
      <c r="AI227" s="194">
        <v>30.069722788911999</v>
      </c>
      <c r="AJ227" s="197">
        <v>7.7837929646428998</v>
      </c>
      <c r="AK227" s="180">
        <v>8309</v>
      </c>
      <c r="AL227" s="181">
        <v>33.732338428209999</v>
      </c>
      <c r="AM227" s="182">
        <v>8.1083977867585997</v>
      </c>
      <c r="AN227" s="183">
        <v>8281</v>
      </c>
      <c r="AO227" s="181">
        <v>33.802197802198002</v>
      </c>
      <c r="AP227" s="182">
        <v>16.553806281802999</v>
      </c>
      <c r="AQ227" s="180">
        <v>8177</v>
      </c>
      <c r="AR227" s="181">
        <v>10.400611471199699</v>
      </c>
      <c r="AS227" s="182">
        <v>1.3204220078062601</v>
      </c>
      <c r="AT227" s="180">
        <v>8316</v>
      </c>
      <c r="AU227" s="181">
        <v>131.18061568062001</v>
      </c>
      <c r="AV227" s="182">
        <v>20.917110746422001</v>
      </c>
      <c r="AW227" s="183">
        <v>8326</v>
      </c>
      <c r="AX227" s="181">
        <v>15.137160701417001</v>
      </c>
      <c r="AY227" s="182">
        <v>6.3977601418239001</v>
      </c>
    </row>
    <row r="228" spans="27:51" ht="15.75" customHeight="1" thickBot="1">
      <c r="AA228" s="46" t="s">
        <v>62</v>
      </c>
      <c r="AB228" s="198">
        <v>8180</v>
      </c>
      <c r="AC228" s="199">
        <v>11.568215158924</v>
      </c>
      <c r="AD228" s="200">
        <v>2.6656384889505</v>
      </c>
      <c r="AE228" s="201">
        <v>8133</v>
      </c>
      <c r="AF228" s="199">
        <v>15.111398008115</v>
      </c>
      <c r="AG228" s="202">
        <v>5.5588683550402997</v>
      </c>
      <c r="AH228" s="201">
        <v>8154</v>
      </c>
      <c r="AI228" s="199">
        <v>33.092592592593</v>
      </c>
      <c r="AJ228" s="202">
        <v>7.8591417931968</v>
      </c>
      <c r="AK228" s="189">
        <v>8132</v>
      </c>
      <c r="AL228" s="190">
        <v>31.888465322184</v>
      </c>
      <c r="AM228" s="191">
        <v>7.2429749428179004</v>
      </c>
      <c r="AN228" s="192">
        <v>8096</v>
      </c>
      <c r="AO228" s="190">
        <v>25.018774703557</v>
      </c>
      <c r="AP228" s="191">
        <v>11.700055939457</v>
      </c>
      <c r="AQ228" s="189">
        <v>7981</v>
      </c>
      <c r="AR228" s="190">
        <v>10.775266257361199</v>
      </c>
      <c r="AS228" s="191">
        <v>1.25598504808094</v>
      </c>
      <c r="AT228" s="189">
        <v>8137</v>
      </c>
      <c r="AU228" s="190">
        <v>121.71008971365001</v>
      </c>
      <c r="AV228" s="191">
        <v>18.971985186887</v>
      </c>
      <c r="AW228" s="192">
        <v>8136</v>
      </c>
      <c r="AX228" s="190">
        <v>9.1658062930187008</v>
      </c>
      <c r="AY228" s="191">
        <v>3.3109181718728999</v>
      </c>
    </row>
    <row r="229" spans="27:51" ht="15.75" customHeight="1">
      <c r="AA229" s="45" t="s">
        <v>57</v>
      </c>
      <c r="AB229" s="193">
        <v>9110</v>
      </c>
      <c r="AC229" s="194">
        <v>14.031942919867999</v>
      </c>
      <c r="AD229" s="195">
        <v>3.2627079907499001</v>
      </c>
      <c r="AE229" s="196">
        <v>8973</v>
      </c>
      <c r="AF229" s="194">
        <v>17.944500167167998</v>
      </c>
      <c r="AG229" s="197">
        <v>6.0882238079302997</v>
      </c>
      <c r="AH229" s="196">
        <v>9084</v>
      </c>
      <c r="AI229" s="194">
        <v>31.988771466313999</v>
      </c>
      <c r="AJ229" s="197">
        <v>7.9312862530782997</v>
      </c>
      <c r="AK229" s="180">
        <v>9067</v>
      </c>
      <c r="AL229" s="181">
        <v>37.559060328664003</v>
      </c>
      <c r="AM229" s="182">
        <v>7.8135192788004</v>
      </c>
      <c r="AN229" s="183">
        <v>8978</v>
      </c>
      <c r="AO229" s="181">
        <v>39.221096012475002</v>
      </c>
      <c r="AP229" s="182">
        <v>18.620121821891001</v>
      </c>
      <c r="AQ229" s="180">
        <v>8890</v>
      </c>
      <c r="AR229" s="181">
        <v>9.9769471316085507</v>
      </c>
      <c r="AS229" s="182">
        <v>1.20064852657576</v>
      </c>
      <c r="AT229" s="180">
        <v>9062</v>
      </c>
      <c r="AU229" s="181">
        <v>138.85312293091999</v>
      </c>
      <c r="AV229" s="182">
        <v>21.982509292161001</v>
      </c>
      <c r="AW229" s="183">
        <v>9064</v>
      </c>
      <c r="AX229" s="181">
        <v>18.464254192409999</v>
      </c>
      <c r="AY229" s="182">
        <v>7.4785390724163001</v>
      </c>
    </row>
    <row r="230" spans="27:51" ht="15.75" customHeight="1" thickBot="1">
      <c r="AA230" s="46" t="s">
        <v>63</v>
      </c>
      <c r="AB230" s="198">
        <v>8409</v>
      </c>
      <c r="AC230" s="199">
        <v>13.442145320490001</v>
      </c>
      <c r="AD230" s="200">
        <v>3.1532024954722</v>
      </c>
      <c r="AE230" s="201">
        <v>8309</v>
      </c>
      <c r="AF230" s="199">
        <v>17.082320375496</v>
      </c>
      <c r="AG230" s="202">
        <v>5.4921672774822996</v>
      </c>
      <c r="AH230" s="201">
        <v>8399</v>
      </c>
      <c r="AI230" s="199">
        <v>35.621621621621998</v>
      </c>
      <c r="AJ230" s="202">
        <v>8.1272294906859006</v>
      </c>
      <c r="AK230" s="189">
        <v>8381</v>
      </c>
      <c r="AL230" s="190">
        <v>35.811001073858002</v>
      </c>
      <c r="AM230" s="191">
        <v>6.9964074117194004</v>
      </c>
      <c r="AN230" s="192">
        <v>8277</v>
      </c>
      <c r="AO230" s="190">
        <v>29.935000604083999</v>
      </c>
      <c r="AP230" s="191">
        <v>13.530076007978</v>
      </c>
      <c r="AQ230" s="189">
        <v>8222</v>
      </c>
      <c r="AR230" s="190">
        <v>10.278248601313599</v>
      </c>
      <c r="AS230" s="191">
        <v>1.0503819417510201</v>
      </c>
      <c r="AT230" s="189">
        <v>8393</v>
      </c>
      <c r="AU230" s="190">
        <v>130.49541284404</v>
      </c>
      <c r="AV230" s="191">
        <v>20.394196944072998</v>
      </c>
      <c r="AW230" s="192">
        <v>8372</v>
      </c>
      <c r="AX230" s="190">
        <v>11.300167224080001</v>
      </c>
      <c r="AY230" s="191">
        <v>4.1031771310892999</v>
      </c>
    </row>
    <row r="231" spans="27:51" ht="15.75" customHeight="1">
      <c r="AA231" s="45" t="s">
        <v>58</v>
      </c>
      <c r="AB231" s="193">
        <v>8907</v>
      </c>
      <c r="AC231" s="194">
        <v>16.110250364881999</v>
      </c>
      <c r="AD231" s="195">
        <v>3.8349002796867002</v>
      </c>
      <c r="AE231" s="196">
        <v>8805</v>
      </c>
      <c r="AF231" s="194">
        <v>19.371152754116999</v>
      </c>
      <c r="AG231" s="197">
        <v>6.0524463909071997</v>
      </c>
      <c r="AH231" s="196">
        <v>8890</v>
      </c>
      <c r="AI231" s="194">
        <v>33.631946006748997</v>
      </c>
      <c r="AJ231" s="197">
        <v>8.4032932016784994</v>
      </c>
      <c r="AK231" s="180">
        <v>8862</v>
      </c>
      <c r="AL231" s="181">
        <v>41.224328593997001</v>
      </c>
      <c r="AM231" s="182">
        <v>8.0623629745537002</v>
      </c>
      <c r="AN231" s="183">
        <v>8779</v>
      </c>
      <c r="AO231" s="181">
        <v>44.938945210161002</v>
      </c>
      <c r="AP231" s="182">
        <v>20.539253480643001</v>
      </c>
      <c r="AQ231" s="180">
        <v>8689</v>
      </c>
      <c r="AR231" s="181">
        <v>9.6175509264587795</v>
      </c>
      <c r="AS231" s="182">
        <v>1.24274105400733</v>
      </c>
      <c r="AT231" s="180">
        <v>8864</v>
      </c>
      <c r="AU231" s="181">
        <v>147.4455099278</v>
      </c>
      <c r="AV231" s="182">
        <v>23.774898897564999</v>
      </c>
      <c r="AW231" s="183">
        <v>8847</v>
      </c>
      <c r="AX231" s="181">
        <v>21.319317282695</v>
      </c>
      <c r="AY231" s="182">
        <v>8.6033826053312996</v>
      </c>
    </row>
    <row r="232" spans="27:51" ht="15.75" customHeight="1" thickBot="1">
      <c r="AA232" s="46" t="s">
        <v>64</v>
      </c>
      <c r="AB232" s="198">
        <v>8416</v>
      </c>
      <c r="AC232" s="199">
        <v>15.929657794677</v>
      </c>
      <c r="AD232" s="200">
        <v>3.8743846603134999</v>
      </c>
      <c r="AE232" s="201">
        <v>8342</v>
      </c>
      <c r="AF232" s="199">
        <v>18.224526492448</v>
      </c>
      <c r="AG232" s="202">
        <v>5.5618769950356004</v>
      </c>
      <c r="AH232" s="201">
        <v>8407</v>
      </c>
      <c r="AI232" s="199">
        <v>37.963363863447</v>
      </c>
      <c r="AJ232" s="202">
        <v>8.9833345322512006</v>
      </c>
      <c r="AK232" s="189">
        <v>8382</v>
      </c>
      <c r="AL232" s="190">
        <v>39.113934621809001</v>
      </c>
      <c r="AM232" s="191">
        <v>6.9381520591210997</v>
      </c>
      <c r="AN232" s="192">
        <v>8307</v>
      </c>
      <c r="AO232" s="190">
        <v>34.809437823522003</v>
      </c>
      <c r="AP232" s="191">
        <v>15.097975795210999</v>
      </c>
      <c r="AQ232" s="189">
        <v>8199</v>
      </c>
      <c r="AR232" s="190">
        <v>9.8791511159897603</v>
      </c>
      <c r="AS232" s="191">
        <v>1.0675451093963999</v>
      </c>
      <c r="AT232" s="189">
        <v>8374</v>
      </c>
      <c r="AU232" s="190">
        <v>139.24886553618001</v>
      </c>
      <c r="AV232" s="191">
        <v>21.919647851366999</v>
      </c>
      <c r="AW232" s="192">
        <v>8363</v>
      </c>
      <c r="AX232" s="190">
        <v>13.333373191438</v>
      </c>
      <c r="AY232" s="191">
        <v>4.9303029858176002</v>
      </c>
    </row>
    <row r="233" spans="27:51" ht="15.75" customHeight="1">
      <c r="AA233" s="45" t="s">
        <v>59</v>
      </c>
      <c r="AB233" s="193">
        <v>9021</v>
      </c>
      <c r="AC233" s="194">
        <v>19.224143664782002</v>
      </c>
      <c r="AD233" s="195">
        <v>4.9804137610932004</v>
      </c>
      <c r="AE233" s="196">
        <v>8924</v>
      </c>
      <c r="AF233" s="194">
        <v>21.170663379650001</v>
      </c>
      <c r="AG233" s="197">
        <v>6.0480822088955</v>
      </c>
      <c r="AH233" s="196">
        <v>9151</v>
      </c>
      <c r="AI233" s="194">
        <v>36.855982952683</v>
      </c>
      <c r="AJ233" s="197">
        <v>8.9002339868139</v>
      </c>
      <c r="AK233" s="180">
        <v>8956</v>
      </c>
      <c r="AL233" s="181">
        <v>44.568445734702998</v>
      </c>
      <c r="AM233" s="182">
        <v>7.8911710077284001</v>
      </c>
      <c r="AN233" s="183">
        <v>8829</v>
      </c>
      <c r="AO233" s="181">
        <v>52.319855023218999</v>
      </c>
      <c r="AP233" s="182">
        <v>22.641676813618002</v>
      </c>
      <c r="AQ233" s="180">
        <v>8810</v>
      </c>
      <c r="AR233" s="181">
        <v>9.1576992054483295</v>
      </c>
      <c r="AS233" s="182">
        <v>1.10352106059285</v>
      </c>
      <c r="AT233" s="180">
        <v>8958</v>
      </c>
      <c r="AU233" s="181">
        <v>159.48794373743999</v>
      </c>
      <c r="AV233" s="182">
        <v>25.791150692626001</v>
      </c>
      <c r="AW233" s="183">
        <v>8974</v>
      </c>
      <c r="AX233" s="181">
        <v>24.937040338755999</v>
      </c>
      <c r="AY233" s="182">
        <v>9.8379912795394002</v>
      </c>
    </row>
    <row r="234" spans="27:51" ht="15.75" customHeight="1" thickBot="1">
      <c r="AA234" s="46" t="s">
        <v>65</v>
      </c>
      <c r="AB234" s="198">
        <v>8613</v>
      </c>
      <c r="AC234" s="199">
        <v>18.870196215023999</v>
      </c>
      <c r="AD234" s="200">
        <v>4.4325056446523003</v>
      </c>
      <c r="AE234" s="201">
        <v>8547</v>
      </c>
      <c r="AF234" s="199">
        <v>19.219960219960001</v>
      </c>
      <c r="AG234" s="202">
        <v>5.3898830737859997</v>
      </c>
      <c r="AH234" s="201">
        <v>8595</v>
      </c>
      <c r="AI234" s="199">
        <v>40.812914485165997</v>
      </c>
      <c r="AJ234" s="202">
        <v>9.2334245156531001</v>
      </c>
      <c r="AK234" s="189">
        <v>8569</v>
      </c>
      <c r="AL234" s="190">
        <v>41.529816781420998</v>
      </c>
      <c r="AM234" s="191">
        <v>6.9346912708485</v>
      </c>
      <c r="AN234" s="192">
        <v>8417</v>
      </c>
      <c r="AO234" s="190">
        <v>38.850184151123003</v>
      </c>
      <c r="AP234" s="191">
        <v>16.618139405402001</v>
      </c>
      <c r="AQ234" s="189">
        <v>8413</v>
      </c>
      <c r="AR234" s="190">
        <v>9.5212884821110197</v>
      </c>
      <c r="AS234" s="191">
        <v>0.98671978470584998</v>
      </c>
      <c r="AT234" s="189">
        <v>8856</v>
      </c>
      <c r="AU234" s="190">
        <v>148.15006775067999</v>
      </c>
      <c r="AV234" s="191">
        <v>23.410513113107999</v>
      </c>
      <c r="AW234" s="192">
        <v>8556</v>
      </c>
      <c r="AX234" s="190">
        <v>14.92613370734</v>
      </c>
      <c r="AY234" s="191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56" priority="8" stopIfTrue="1">
      <formula>ISERROR($D$7:$K$7)</formula>
    </cfRule>
  </conditionalFormatting>
  <conditionalFormatting sqref="B11:K12">
    <cfRule type="expression" dxfId="55" priority="9" stopIfTrue="1">
      <formula>ISERROR($D$7:$K$7)</formula>
    </cfRule>
  </conditionalFormatting>
  <conditionalFormatting sqref="B15:K15">
    <cfRule type="expression" dxfId="54" priority="14" stopIfTrue="1">
      <formula>ISERROR($D$7:$K$7)</formula>
    </cfRule>
  </conditionalFormatting>
  <conditionalFormatting sqref="D20:K21">
    <cfRule type="expression" dxfId="53" priority="13" stopIfTrue="1">
      <formula>ISERROR($D$20:$K$21)</formula>
    </cfRule>
  </conditionalFormatting>
  <conditionalFormatting sqref="I24:J25">
    <cfRule type="expression" dxfId="52" priority="7" stopIfTrue="1">
      <formula>ISERROR($I$24)</formula>
    </cfRule>
  </conditionalFormatting>
  <conditionalFormatting sqref="I28:J29">
    <cfRule type="expression" dxfId="51" priority="1" stopIfTrue="1">
      <formula>ISERROR($I$24)</formula>
    </cfRule>
  </conditionalFormatting>
  <conditionalFormatting sqref="J17:K17">
    <cfRule type="expression" dxfId="50" priority="12" stopIfTrue="1">
      <formula>ISERROR($J$17)</formula>
    </cfRule>
  </conditionalFormatting>
  <conditionalFormatting sqref="K24">
    <cfRule type="expression" dxfId="49" priority="11" stopIfTrue="1">
      <formula>iserror+$D$20:$K$20</formula>
    </cfRule>
  </conditionalFormatting>
  <conditionalFormatting sqref="N11:N12 N15">
    <cfRule type="expression" dxfId="48" priority="6" stopIfTrue="1">
      <formula>ISERROR($B$11:$K$11)</formula>
    </cfRule>
  </conditionalFormatting>
  <conditionalFormatting sqref="O20">
    <cfRule type="expression" dxfId="47" priority="10" stopIfTrue="1">
      <formula>ISERROR($D$20:$K$21)</formula>
    </cfRule>
  </conditionalFormatting>
  <dataValidations count="1">
    <dataValidation type="list" allowBlank="1" showInputMessage="1" showErrorMessage="1" sqref="G3" xr:uid="{00000000-0002-0000-07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3"/>
  </sheetPr>
  <dimension ref="A1:AY234"/>
  <sheetViews>
    <sheetView zoomScaleNormal="100" zoomScaleSheetLayoutView="100" workbookViewId="0">
      <selection activeCell="O12" sqref="O12"/>
    </sheetView>
  </sheetViews>
  <sheetFormatPr defaultRowHeight="15.75" customHeight="1"/>
  <cols>
    <col min="1" max="1" width="2.25" style="16" customWidth="1"/>
    <col min="2" max="2" width="5.375" style="16" customWidth="1"/>
    <col min="3" max="3" width="4.875" style="16" customWidth="1"/>
    <col min="4" max="4" width="9.5" style="16" customWidth="1"/>
    <col min="5" max="11" width="10.25" style="16" customWidth="1"/>
    <col min="12" max="12" width="1.875" style="16" customWidth="1"/>
    <col min="13" max="13" width="9" style="16" customWidth="1"/>
    <col min="14" max="26" width="9" style="16"/>
    <col min="27" max="27" width="17.875" style="16" customWidth="1"/>
    <col min="28" max="16384" width="9" style="16"/>
  </cols>
  <sheetData>
    <row r="1" spans="1:20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s="124"/>
      <c r="O1" s="124"/>
      <c r="P1" s="124"/>
      <c r="Q1" s="124"/>
      <c r="R1" s="124"/>
      <c r="S1" s="124"/>
      <c r="T1" s="124"/>
    </row>
    <row r="2" spans="1:20" ht="32.25" customHeight="1" thickBot="1">
      <c r="A2" s="17"/>
      <c r="B2" s="312" t="s">
        <v>66</v>
      </c>
      <c r="C2" s="312"/>
      <c r="D2" s="312"/>
      <c r="E2" s="312"/>
      <c r="F2" s="312"/>
      <c r="G2" s="312"/>
      <c r="H2" s="312"/>
      <c r="I2" s="312"/>
      <c r="J2" s="312"/>
      <c r="K2" s="312"/>
      <c r="L2" s="17"/>
      <c r="N2" s="124"/>
      <c r="O2" s="124"/>
      <c r="P2" s="124"/>
      <c r="Q2" s="124"/>
      <c r="R2" s="124"/>
      <c r="S2" s="124"/>
      <c r="T2" s="124"/>
    </row>
    <row r="3" spans="1:20" ht="20.25" customHeight="1" thickBot="1">
      <c r="A3" s="17"/>
      <c r="B3" s="17"/>
      <c r="C3" s="17"/>
      <c r="D3" s="54" t="s">
        <v>81</v>
      </c>
      <c r="E3" s="57" t="s">
        <v>67</v>
      </c>
      <c r="F3" s="54" t="s">
        <v>34</v>
      </c>
      <c r="G3" s="57" t="s">
        <v>71</v>
      </c>
      <c r="H3" s="54" t="s">
        <v>35</v>
      </c>
      <c r="I3" s="57" t="s">
        <v>76</v>
      </c>
      <c r="J3" s="17"/>
      <c r="K3" s="17"/>
      <c r="L3" s="17"/>
      <c r="N3" s="124"/>
      <c r="O3" s="124"/>
      <c r="P3" s="124"/>
      <c r="Q3" s="124"/>
      <c r="R3" s="124"/>
      <c r="S3" s="124"/>
      <c r="T3" s="124"/>
    </row>
    <row r="4" spans="1:20" ht="20.25" customHeight="1">
      <c r="A4" s="17"/>
      <c r="B4" s="17" t="str">
        <f>CONCATENATE(E3,G3,I3)</f>
        <v>小学校２年男子</v>
      </c>
      <c r="C4" s="17"/>
      <c r="D4" s="17"/>
      <c r="E4" s="17"/>
      <c r="F4" s="17"/>
      <c r="G4" s="17"/>
      <c r="H4" s="17"/>
      <c r="I4" s="17"/>
      <c r="J4" s="17"/>
      <c r="K4" s="17"/>
      <c r="L4" s="17"/>
      <c r="N4" s="124"/>
      <c r="O4" s="124"/>
      <c r="P4" s="124"/>
      <c r="Q4" s="124"/>
      <c r="R4" s="124"/>
      <c r="S4" s="124"/>
      <c r="T4" s="124"/>
    </row>
    <row r="5" spans="1:20" ht="20.25" customHeight="1" thickBot="1">
      <c r="A5" s="17"/>
      <c r="B5" s="127" t="s">
        <v>159</v>
      </c>
      <c r="C5" s="17"/>
      <c r="D5" s="17"/>
      <c r="E5" s="17"/>
      <c r="F5" s="17"/>
      <c r="G5" s="17"/>
      <c r="H5" s="17"/>
      <c r="I5" s="17"/>
      <c r="J5" s="17"/>
      <c r="K5" s="17"/>
      <c r="L5" s="17"/>
      <c r="N5" s="124"/>
      <c r="O5" s="124"/>
      <c r="P5" s="124"/>
      <c r="Q5" s="124"/>
      <c r="R5" s="124"/>
      <c r="S5" s="124"/>
      <c r="T5" s="124"/>
    </row>
    <row r="6" spans="1:20" ht="29.25" customHeight="1" thickBot="1">
      <c r="A6" s="17"/>
      <c r="B6" s="33" t="s">
        <v>34</v>
      </c>
      <c r="C6" s="34" t="s">
        <v>35</v>
      </c>
      <c r="D6" s="35" t="s">
        <v>89</v>
      </c>
      <c r="E6" s="36" t="s">
        <v>38</v>
      </c>
      <c r="F6" s="35" t="s">
        <v>37</v>
      </c>
      <c r="G6" s="36" t="s">
        <v>90</v>
      </c>
      <c r="H6" s="35" t="s">
        <v>40</v>
      </c>
      <c r="I6" s="36" t="s">
        <v>39</v>
      </c>
      <c r="J6" s="35" t="s">
        <v>91</v>
      </c>
      <c r="K6" s="37" t="s">
        <v>36</v>
      </c>
      <c r="L6" s="17"/>
      <c r="N6" s="124"/>
      <c r="O6" s="124"/>
      <c r="P6" s="124"/>
      <c r="Q6" s="124"/>
      <c r="R6" s="124"/>
      <c r="S6" s="124"/>
      <c r="T6" s="124"/>
    </row>
    <row r="7" spans="1:20" ht="27" customHeight="1" thickBot="1">
      <c r="A7" s="17"/>
      <c r="B7" s="47" t="str">
        <f>G3</f>
        <v>２年</v>
      </c>
      <c r="C7" s="48" t="str">
        <f>I3</f>
        <v>男子</v>
      </c>
      <c r="D7" s="125">
        <f>VLOOKUP($B$4,$AA$203:$AY$214,3,FALSE)</f>
        <v>10.47</v>
      </c>
      <c r="E7" s="125">
        <f>VLOOKUP($B$4,$AA$203:$AY$214,6,FALSE)</f>
        <v>14.2</v>
      </c>
      <c r="F7" s="125">
        <f>VLOOKUP($B$4,$AA$203:$AY$214,9,FALSE)</f>
        <v>28.41</v>
      </c>
      <c r="G7" s="125">
        <f>VLOOKUP($B$4,$AA$203:$AY$214,12,FALSE)</f>
        <v>31.06</v>
      </c>
      <c r="H7" s="125">
        <f>VLOOKUP($B$4,$AA$203:$AY$214,15,FALSE)</f>
        <v>27.26</v>
      </c>
      <c r="I7" s="125">
        <f>VLOOKUP($B$4,$AA$203:$AY$214,18,FALSE)</f>
        <v>10.69</v>
      </c>
      <c r="J7" s="125">
        <f>VLOOKUP($B$4,$AA$203:$AY$214,21,FALSE)</f>
        <v>126.53</v>
      </c>
      <c r="K7" s="125">
        <f>VLOOKUP($B$4,$AA$203:$AY$214,24,FALSE)</f>
        <v>11.8</v>
      </c>
      <c r="L7" s="17"/>
      <c r="N7" s="124"/>
      <c r="O7" s="124"/>
      <c r="P7" s="124"/>
      <c r="Q7" s="124"/>
      <c r="R7" s="124"/>
      <c r="S7" s="124"/>
      <c r="T7" s="124"/>
    </row>
    <row r="8" spans="1:20" ht="10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N8" s="124"/>
      <c r="O8" s="124"/>
      <c r="P8" s="124"/>
      <c r="Q8" s="124"/>
      <c r="R8" s="124"/>
      <c r="S8" s="124"/>
      <c r="T8" s="124"/>
    </row>
    <row r="9" spans="1:20" ht="28.5" customHeight="1" thickBot="1">
      <c r="A9" s="17"/>
      <c r="B9" s="128" t="s">
        <v>160</v>
      </c>
      <c r="C9" s="17"/>
      <c r="D9" s="17"/>
      <c r="E9" s="17"/>
      <c r="F9" s="17"/>
      <c r="G9" s="17"/>
      <c r="H9" s="17"/>
      <c r="I9" s="17"/>
      <c r="J9" s="17"/>
      <c r="K9" s="17"/>
      <c r="L9" s="17"/>
      <c r="N9" s="124"/>
      <c r="O9" s="124"/>
      <c r="P9" s="124"/>
      <c r="Q9" s="124"/>
      <c r="R9" s="124"/>
      <c r="S9" s="124"/>
      <c r="T9" s="124"/>
    </row>
    <row r="10" spans="1:20" ht="29.25" customHeight="1" thickBot="1">
      <c r="A10" s="17"/>
      <c r="B10" s="28" t="s">
        <v>34</v>
      </c>
      <c r="C10" s="29" t="s">
        <v>35</v>
      </c>
      <c r="D10" s="30" t="s">
        <v>89</v>
      </c>
      <c r="E10" s="31" t="s">
        <v>38</v>
      </c>
      <c r="F10" s="30" t="s">
        <v>37</v>
      </c>
      <c r="G10" s="31" t="s">
        <v>90</v>
      </c>
      <c r="H10" s="30" t="s">
        <v>40</v>
      </c>
      <c r="I10" s="31" t="s">
        <v>39</v>
      </c>
      <c r="J10" s="30" t="s">
        <v>91</v>
      </c>
      <c r="K10" s="32" t="s">
        <v>36</v>
      </c>
      <c r="L10" s="17"/>
      <c r="N10" s="124"/>
      <c r="O10" s="124"/>
      <c r="P10" s="124"/>
      <c r="Q10" s="124"/>
      <c r="R10" s="124"/>
      <c r="S10" s="124"/>
      <c r="T10" s="124"/>
    </row>
    <row r="11" spans="1:20" ht="26.25" customHeight="1" thickBot="1">
      <c r="A11" s="17"/>
      <c r="B11" s="49" t="str">
        <f>G3</f>
        <v>２年</v>
      </c>
      <c r="C11" s="53" t="str">
        <f>I3</f>
        <v>男子</v>
      </c>
      <c r="D11" s="126">
        <f>VLOOKUP($B$4,$AA$223:$AY$234,3,FALSE)</f>
        <v>10.481799240102999</v>
      </c>
      <c r="E11" s="126">
        <f>VLOOKUP($B$4,$AA$223:$AY$234,6,FALSE)</f>
        <v>13.969797830375001</v>
      </c>
      <c r="F11" s="126">
        <f>VLOOKUP($B$4,$AA$223:$AY$234,9,FALSE)</f>
        <v>28.129847815415001</v>
      </c>
      <c r="G11" s="126">
        <f>VLOOKUP($B$4,$AA$223:$AY$234,12,FALSE)</f>
        <v>30.555637616936998</v>
      </c>
      <c r="H11" s="126">
        <f>VLOOKUP($B$4,$AA$223:$AY$234,15,FALSE)</f>
        <v>26.600988264361</v>
      </c>
      <c r="I11" s="126">
        <f>VLOOKUP($B$4,$AA$223:$AY$234,18,FALSE)</f>
        <v>10.945950682188</v>
      </c>
      <c r="J11" s="126">
        <f>VLOOKUP($B$4,$AA$223:$AY$234,21,FALSE)</f>
        <v>121.83638598648</v>
      </c>
      <c r="K11" s="126">
        <f>VLOOKUP($B$4,$AA$223:$AY$234,24,FALSE)</f>
        <v>11.595123753232</v>
      </c>
      <c r="L11" s="17"/>
      <c r="N11" s="124"/>
      <c r="O11" s="124"/>
      <c r="P11" s="124"/>
      <c r="Q11" s="124"/>
      <c r="R11" s="124"/>
      <c r="S11" s="124"/>
      <c r="T11" s="124"/>
    </row>
    <row r="12" spans="1:20" ht="15" customHeight="1">
      <c r="A12" s="17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7"/>
      <c r="N12" s="124"/>
      <c r="O12" s="124"/>
      <c r="P12" s="124"/>
      <c r="Q12" s="124"/>
      <c r="R12" s="124"/>
      <c r="S12" s="124"/>
      <c r="T12" s="124"/>
    </row>
    <row r="13" spans="1:20" ht="28.5" customHeight="1" thickBot="1">
      <c r="A13" s="17"/>
      <c r="B13" s="72" t="s">
        <v>79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24"/>
      <c r="O13" s="124"/>
      <c r="P13" s="124"/>
      <c r="Q13" s="124"/>
      <c r="R13" s="124"/>
      <c r="S13" s="124"/>
      <c r="T13" s="124"/>
    </row>
    <row r="14" spans="1:20" ht="29.25" customHeight="1" thickBot="1">
      <c r="A14" s="17"/>
      <c r="B14" s="65" t="s">
        <v>34</v>
      </c>
      <c r="C14" s="66" t="s">
        <v>35</v>
      </c>
      <c r="D14" s="67" t="s">
        <v>89</v>
      </c>
      <c r="E14" s="68" t="s">
        <v>38</v>
      </c>
      <c r="F14" s="67" t="s">
        <v>37</v>
      </c>
      <c r="G14" s="68" t="s">
        <v>90</v>
      </c>
      <c r="H14" s="67" t="s">
        <v>40</v>
      </c>
      <c r="I14" s="68" t="s">
        <v>39</v>
      </c>
      <c r="J14" s="67" t="s">
        <v>91</v>
      </c>
      <c r="K14" s="69" t="s">
        <v>36</v>
      </c>
      <c r="L14" s="17"/>
      <c r="N14" s="124"/>
      <c r="O14" s="124"/>
      <c r="P14" s="124"/>
      <c r="Q14" s="124"/>
      <c r="R14" s="124"/>
      <c r="S14" s="124"/>
      <c r="T14" s="124"/>
    </row>
    <row r="15" spans="1:20" ht="26.25" customHeight="1" thickBot="1">
      <c r="A15" s="17"/>
      <c r="B15" s="70" t="str">
        <f>G3</f>
        <v>２年</v>
      </c>
      <c r="C15" s="71" t="str">
        <f>I3</f>
        <v>男子</v>
      </c>
      <c r="D15" s="203" t="str">
        <f>VLOOKUP('データーシート（2年男子）'!$C$5,'データーシート（2年男子）'!$C$5:$AN$5,8)</f>
        <v/>
      </c>
      <c r="E15" s="203" t="str">
        <f>VLOOKUP('データーシート（2年男子）'!$C$5,'データーシート（2年男子）'!$C$5:$AN$5,12)</f>
        <v/>
      </c>
      <c r="F15" s="203" t="str">
        <f>VLOOKUP('データーシート（2年男子）'!$C$5,'データーシート（2年男子）'!$C$5:$AN$5,16)</f>
        <v/>
      </c>
      <c r="G15" s="203" t="str">
        <f>VLOOKUP('データーシート（2年男子）'!$C$5,'データーシート（2年男子）'!$C$5:$AN$5,20)</f>
        <v/>
      </c>
      <c r="H15" s="203" t="str">
        <f>VLOOKUP('データーシート（2年男子）'!$C$5,'データーシート（2年男子）'!$C$5:$AN$5,24)</f>
        <v/>
      </c>
      <c r="I15" s="203" t="str">
        <f>VLOOKUP('データーシート（2年男子）'!$C$5,'データーシート（2年男子）'!$C$5:$AN$5,28)</f>
        <v/>
      </c>
      <c r="J15" s="203" t="str">
        <f>VLOOKUP('データーシート（2年男子）'!$C$5,'データーシート（2年男子）'!$C$5:$AN$5,32)</f>
        <v/>
      </c>
      <c r="K15" s="203" t="str">
        <f>VLOOKUP('データーシート（2年男子）'!$C$5,'データーシート（2年男子）'!$C$5:$AN$5,36)</f>
        <v/>
      </c>
      <c r="L15" s="17"/>
      <c r="N15" s="124"/>
      <c r="O15" s="124"/>
      <c r="P15" s="124"/>
      <c r="Q15" s="124"/>
      <c r="R15" s="124"/>
      <c r="S15" s="124"/>
      <c r="T15" s="124"/>
    </row>
    <row r="16" spans="1:20" ht="17.25" customHeight="1">
      <c r="A16" s="17"/>
      <c r="B16" s="20"/>
      <c r="C16" s="18"/>
      <c r="D16" s="19"/>
      <c r="E16" s="19"/>
      <c r="F16" s="19"/>
      <c r="G16" s="19"/>
      <c r="H16" s="19"/>
      <c r="I16" s="19"/>
      <c r="J16" s="19"/>
      <c r="K16" s="19"/>
      <c r="L16" s="17"/>
      <c r="N16" s="124"/>
      <c r="O16" s="124"/>
      <c r="P16" s="124"/>
      <c r="Q16" s="124"/>
      <c r="R16" s="124"/>
      <c r="S16" s="124"/>
      <c r="T16" s="124"/>
    </row>
    <row r="17" spans="1:20" ht="21.75" customHeight="1">
      <c r="A17" s="17"/>
      <c r="B17" s="20" t="s">
        <v>41</v>
      </c>
      <c r="C17" s="17"/>
      <c r="D17" s="64"/>
      <c r="E17" s="64"/>
      <c r="F17" s="17"/>
      <c r="G17" s="25" t="s">
        <v>42</v>
      </c>
      <c r="H17" s="83">
        <v>1</v>
      </c>
      <c r="I17" s="25" t="s">
        <v>43</v>
      </c>
      <c r="J17" s="313" t="e">
        <f>VLOOKUP(H17,'データーシート（2年男子）'!A10:AR108,2,FALSE)</f>
        <v>#N/A</v>
      </c>
      <c r="K17" s="313"/>
      <c r="L17" s="17"/>
      <c r="N17" s="124"/>
      <c r="O17" s="124"/>
      <c r="P17" s="124"/>
      <c r="Q17" s="124"/>
      <c r="R17" s="124"/>
      <c r="S17" s="124"/>
      <c r="T17" s="124"/>
    </row>
    <row r="18" spans="1:20" ht="17.25" customHeight="1" thickBo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N18" s="124"/>
      <c r="O18" s="124"/>
      <c r="P18" s="124"/>
      <c r="Q18" s="124"/>
      <c r="R18" s="124"/>
      <c r="S18" s="124"/>
      <c r="T18" s="124"/>
    </row>
    <row r="19" spans="1:20" ht="27.75" customHeight="1" thickBot="1">
      <c r="A19" s="17"/>
      <c r="B19" s="314"/>
      <c r="C19" s="315"/>
      <c r="D19" s="26" t="s">
        <v>89</v>
      </c>
      <c r="E19" s="27" t="s">
        <v>38</v>
      </c>
      <c r="F19" s="26" t="s">
        <v>37</v>
      </c>
      <c r="G19" s="27" t="s">
        <v>90</v>
      </c>
      <c r="H19" s="26" t="s">
        <v>40</v>
      </c>
      <c r="I19" s="27" t="s">
        <v>39</v>
      </c>
      <c r="J19" s="26" t="s">
        <v>91</v>
      </c>
      <c r="K19" s="27" t="s">
        <v>36</v>
      </c>
      <c r="L19" s="17"/>
      <c r="N19" s="124"/>
      <c r="O19" s="124"/>
      <c r="P19" s="124"/>
      <c r="Q19" s="124"/>
      <c r="R19" s="124"/>
      <c r="S19" s="124"/>
      <c r="T19" s="124"/>
    </row>
    <row r="20" spans="1:20" ht="21" customHeight="1" thickBot="1">
      <c r="A20" s="17"/>
      <c r="B20" s="316" t="s">
        <v>44</v>
      </c>
      <c r="C20" s="317"/>
      <c r="D20" s="204" t="e">
        <f>VLOOKUP($H$17,'データーシート（2年男子）'!$A$10:$AR$108,10,FALSE)</f>
        <v>#N/A</v>
      </c>
      <c r="E20" s="204" t="e">
        <f>VLOOKUP($H$17,'データーシート（2年男子）'!$A$10:$AR$108,14,FALSE)</f>
        <v>#N/A</v>
      </c>
      <c r="F20" s="204" t="e">
        <f>VLOOKUP($H$17,'データーシート（2年男子）'!$A$10:$AR$108,18,FALSE)</f>
        <v>#N/A</v>
      </c>
      <c r="G20" s="204" t="e">
        <f>VLOOKUP($H$17,'データーシート（2年男子）'!$A$10:$AR$108,22,FALSE)</f>
        <v>#N/A</v>
      </c>
      <c r="H20" s="204" t="e">
        <f>VLOOKUP($H$17,'データーシート（2年男子）'!$A$10:$AR$108,26,FALSE)</f>
        <v>#N/A</v>
      </c>
      <c r="I20" s="204" t="e">
        <f>VLOOKUP($H$17,'データーシート（2年男子）'!$A$10:$AR$108,30,FALSE)</f>
        <v>#N/A</v>
      </c>
      <c r="J20" s="204" t="e">
        <f>VLOOKUP($H$17,'データーシート（2年男子）'!$A$10:$AR$108,34,FALSE)</f>
        <v>#N/A</v>
      </c>
      <c r="K20" s="204" t="e">
        <f>VLOOKUP($H$17,'データーシート（2年男子）'!$A$10:$AR$108,38,FALSE)</f>
        <v>#N/A</v>
      </c>
      <c r="L20" s="17"/>
      <c r="N20" s="124"/>
      <c r="O20" s="124"/>
      <c r="P20" s="124"/>
      <c r="Q20" s="124"/>
      <c r="R20" s="124"/>
      <c r="S20" s="124"/>
      <c r="T20" s="124"/>
    </row>
    <row r="21" spans="1:20" ht="21" customHeight="1" thickBot="1">
      <c r="A21" s="17"/>
      <c r="B21" s="318" t="s">
        <v>28</v>
      </c>
      <c r="C21" s="319"/>
      <c r="D21" s="63" t="e">
        <f>VLOOKUP($H$17,'データーシート（2年男子）'!$A$10:$AR$108,13,FALSE)</f>
        <v>#N/A</v>
      </c>
      <c r="E21" s="63" t="e">
        <f>VLOOKUP($H$17,'データーシート（2年男子）'!$A$10:$AR$108,17,FALSE)</f>
        <v>#N/A</v>
      </c>
      <c r="F21" s="63" t="e">
        <f>VLOOKUP($H$17,'データーシート（2年男子）'!$A$10:$AR$108,21,FALSE)</f>
        <v>#N/A</v>
      </c>
      <c r="G21" s="63" t="e">
        <f>VLOOKUP($H$17,'データーシート（2年男子）'!$A$10:$AR$108,25,FALSE)</f>
        <v>#N/A</v>
      </c>
      <c r="H21" s="63" t="e">
        <f>VLOOKUP($H$17,'データーシート（2年男子）'!$A$10:$AR$108,29,FALSE)</f>
        <v>#N/A</v>
      </c>
      <c r="I21" s="63" t="e">
        <f>VLOOKUP($H$17,'データーシート（2年男子）'!$A$10:$AR$108,33,FALSE)</f>
        <v>#N/A</v>
      </c>
      <c r="J21" s="63" t="e">
        <f>VLOOKUP($H$17,'データーシート（2年男子）'!$A$10:$AR$108,37,FALSE)</f>
        <v>#N/A</v>
      </c>
      <c r="K21" s="63" t="e">
        <f>VLOOKUP($H$17,'データーシート（2年男子）'!$A$10:$AR$108,41,FALSE)</f>
        <v>#N/A</v>
      </c>
      <c r="L21" s="17"/>
      <c r="N21" s="124"/>
      <c r="O21" s="124"/>
      <c r="P21" s="124"/>
      <c r="Q21" s="124"/>
      <c r="R21" s="124"/>
      <c r="S21" s="124"/>
      <c r="T21" s="124"/>
    </row>
    <row r="22" spans="1:20" ht="21" customHeight="1">
      <c r="A22" s="17"/>
      <c r="B22" s="17"/>
      <c r="C22" s="17"/>
      <c r="D22" s="17"/>
      <c r="E22" s="17"/>
      <c r="F22" s="17"/>
      <c r="G22" s="17"/>
      <c r="H22" s="17"/>
      <c r="I22" s="21" t="s">
        <v>78</v>
      </c>
      <c r="J22" s="17"/>
      <c r="K22" s="17"/>
      <c r="L22" s="17"/>
      <c r="N22" s="124"/>
      <c r="O22" s="124"/>
      <c r="P22" s="124"/>
      <c r="Q22" s="124"/>
      <c r="R22" s="124"/>
      <c r="S22" s="124"/>
      <c r="T22" s="124"/>
    </row>
    <row r="23" spans="1:20" ht="21" customHeight="1">
      <c r="A23" s="17"/>
      <c r="B23" s="20"/>
      <c r="C23" s="17"/>
      <c r="D23" s="17"/>
      <c r="E23" s="17"/>
      <c r="F23" s="17"/>
      <c r="G23" s="17"/>
      <c r="H23" s="17"/>
      <c r="I23" s="320" t="s">
        <v>29</v>
      </c>
      <c r="J23" s="320"/>
      <c r="K23" s="22"/>
      <c r="L23" s="17"/>
      <c r="N23" s="124"/>
      <c r="O23" s="124"/>
      <c r="P23" s="124"/>
      <c r="Q23" s="124"/>
      <c r="R23" s="124"/>
      <c r="S23" s="124"/>
      <c r="T23" s="124"/>
    </row>
    <row r="24" spans="1:20" ht="17.25" customHeight="1">
      <c r="A24" s="17"/>
      <c r="B24" s="17"/>
      <c r="C24" s="17"/>
      <c r="D24" s="17"/>
      <c r="E24" s="17"/>
      <c r="F24" s="17"/>
      <c r="G24" s="17"/>
      <c r="H24" s="17"/>
      <c r="I24" s="321" t="e">
        <f>VLOOKUP($H$17,'データーシート（2年男子）'!A10:AR108,42,FALSE)</f>
        <v>#N/A</v>
      </c>
      <c r="J24" s="322" t="e">
        <f>VLOOKUP($H$17,#REF!,21)</f>
        <v>#REF!</v>
      </c>
      <c r="K24" s="23"/>
      <c r="L24" s="23"/>
      <c r="N24" s="124"/>
      <c r="O24" s="124"/>
      <c r="P24" s="124"/>
      <c r="Q24" s="124"/>
      <c r="R24" s="124"/>
      <c r="S24" s="124"/>
      <c r="T24" s="124"/>
    </row>
    <row r="25" spans="1:20" ht="17.25" customHeight="1">
      <c r="A25" s="17"/>
      <c r="B25" s="17"/>
      <c r="C25" s="17"/>
      <c r="D25" s="17"/>
      <c r="E25" s="17"/>
      <c r="F25" s="17"/>
      <c r="G25" s="17"/>
      <c r="H25" s="17"/>
      <c r="I25" s="323" t="e">
        <f>VLOOKUP($H$17,#REF!,21)</f>
        <v>#REF!</v>
      </c>
      <c r="J25" s="324" t="e">
        <f>VLOOKUP($H$17,#REF!,21)</f>
        <v>#REF!</v>
      </c>
      <c r="K25" s="23"/>
      <c r="L25" s="23"/>
      <c r="N25" s="124"/>
      <c r="O25" s="124"/>
      <c r="P25" s="124"/>
      <c r="Q25" s="124"/>
      <c r="R25" s="124"/>
      <c r="S25" s="124"/>
      <c r="T25" s="124"/>
    </row>
    <row r="26" spans="1:20" ht="17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N26" s="124"/>
      <c r="O26" s="124"/>
      <c r="P26" s="124"/>
      <c r="Q26" s="124"/>
      <c r="R26" s="124"/>
      <c r="S26" s="124"/>
      <c r="T26" s="124"/>
    </row>
    <row r="27" spans="1:20" ht="17.25" customHeight="1">
      <c r="A27" s="17"/>
      <c r="B27" s="17"/>
      <c r="C27" s="17"/>
      <c r="D27" s="17"/>
      <c r="E27" s="17"/>
      <c r="F27" s="17"/>
      <c r="G27" s="17"/>
      <c r="H27" s="17"/>
      <c r="I27" s="24" t="s">
        <v>45</v>
      </c>
      <c r="J27" s="17"/>
      <c r="K27" s="17"/>
      <c r="L27" s="17"/>
      <c r="N27" s="124"/>
      <c r="O27" s="124"/>
      <c r="P27" s="124"/>
      <c r="Q27" s="124"/>
      <c r="R27" s="124"/>
      <c r="S27" s="124"/>
      <c r="T27" s="124"/>
    </row>
    <row r="28" spans="1:20" ht="17.25" customHeight="1">
      <c r="A28" s="17"/>
      <c r="B28" s="17"/>
      <c r="C28" s="17"/>
      <c r="D28" s="17"/>
      <c r="E28" s="17"/>
      <c r="F28" s="17"/>
      <c r="G28" s="17"/>
      <c r="H28" s="17"/>
      <c r="I28" s="321" t="e">
        <f>VLOOKUP($H$17,'データーシート（2年男子）'!A10:AR108,43)</f>
        <v>#N/A</v>
      </c>
      <c r="J28" s="322" t="e">
        <f>VLOOKUP($H$17,#REF!,21)</f>
        <v>#REF!</v>
      </c>
      <c r="K28" s="17"/>
      <c r="L28" s="17"/>
      <c r="N28" s="124"/>
      <c r="O28" s="124"/>
      <c r="P28" s="124"/>
      <c r="Q28" s="124"/>
      <c r="R28" s="124"/>
      <c r="S28" s="124"/>
      <c r="T28" s="124"/>
    </row>
    <row r="29" spans="1:20" ht="17.25" customHeight="1">
      <c r="A29" s="17"/>
      <c r="B29" s="17"/>
      <c r="C29" s="17"/>
      <c r="D29" s="17"/>
      <c r="E29" s="17"/>
      <c r="F29" s="17"/>
      <c r="G29" s="17"/>
      <c r="H29" s="17"/>
      <c r="I29" s="323" t="e">
        <f>VLOOKUP($H$17,#REF!,21)</f>
        <v>#REF!</v>
      </c>
      <c r="J29" s="324" t="e">
        <f>VLOOKUP($H$17,#REF!,21)</f>
        <v>#REF!</v>
      </c>
      <c r="K29" s="17"/>
      <c r="L29" s="17"/>
      <c r="N29" s="124"/>
      <c r="O29" s="124"/>
      <c r="P29" s="124"/>
      <c r="Q29" s="124"/>
      <c r="R29" s="124"/>
      <c r="S29" s="124"/>
      <c r="T29" s="124"/>
    </row>
    <row r="30" spans="1:2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N30" s="124"/>
      <c r="O30" s="124"/>
      <c r="P30" s="124"/>
      <c r="Q30" s="124"/>
      <c r="R30" s="124"/>
      <c r="S30" s="124"/>
      <c r="T30" s="124"/>
    </row>
    <row r="31" spans="1:20" ht="15.75" customHeight="1">
      <c r="A31" s="17"/>
      <c r="B31" s="17"/>
      <c r="C31" s="17"/>
      <c r="D31" s="17"/>
      <c r="E31" s="17"/>
      <c r="F31" s="17"/>
      <c r="G31" s="17"/>
      <c r="H31" s="17"/>
      <c r="I31" s="82" t="s">
        <v>88</v>
      </c>
      <c r="J31" s="17"/>
      <c r="K31" s="17"/>
      <c r="L31" s="17"/>
      <c r="N31" s="124"/>
      <c r="O31" s="124"/>
      <c r="P31" s="124"/>
      <c r="Q31" s="124"/>
      <c r="R31" s="124"/>
      <c r="S31" s="124"/>
      <c r="T31" s="124"/>
    </row>
    <row r="32" spans="1:20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N32" s="124"/>
      <c r="O32" s="124"/>
      <c r="P32" s="124"/>
      <c r="Q32" s="124"/>
      <c r="R32" s="124"/>
      <c r="S32" s="124"/>
      <c r="T32" s="124"/>
    </row>
    <row r="33" spans="1:20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N33" s="124"/>
      <c r="O33" s="124"/>
      <c r="P33" s="124"/>
      <c r="Q33" s="124"/>
      <c r="R33" s="124"/>
      <c r="S33" s="124"/>
      <c r="T33" s="124"/>
    </row>
    <row r="34" spans="1:20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N34" s="124"/>
      <c r="O34" s="124"/>
      <c r="P34" s="124"/>
      <c r="Q34" s="124"/>
      <c r="R34" s="124"/>
      <c r="S34" s="124"/>
      <c r="T34" s="124"/>
    </row>
    <row r="35" spans="1:20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N35" s="124"/>
      <c r="O35" s="124"/>
      <c r="P35" s="124"/>
      <c r="Q35" s="124"/>
      <c r="R35" s="124"/>
      <c r="S35" s="124"/>
      <c r="T35" s="124"/>
    </row>
    <row r="36" spans="1:20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N36" s="124"/>
      <c r="O36" s="124"/>
      <c r="P36" s="124"/>
      <c r="Q36" s="124"/>
      <c r="R36" s="124"/>
      <c r="S36" s="124"/>
      <c r="T36" s="124"/>
    </row>
    <row r="37" spans="1:20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N37" s="124"/>
      <c r="O37" s="124"/>
      <c r="P37" s="124"/>
      <c r="Q37" s="124"/>
      <c r="R37" s="124"/>
      <c r="S37" s="124"/>
      <c r="T37" s="124"/>
    </row>
    <row r="38" spans="1:20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N38" s="124"/>
      <c r="O38" s="124"/>
      <c r="P38" s="124"/>
      <c r="Q38" s="124"/>
      <c r="R38" s="124"/>
      <c r="S38" s="124"/>
      <c r="T38" s="124"/>
    </row>
    <row r="39" spans="1:20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N39" s="124"/>
      <c r="O39" s="124"/>
      <c r="P39" s="124"/>
      <c r="Q39" s="124"/>
      <c r="R39" s="124"/>
      <c r="S39" s="124"/>
      <c r="T39" s="124"/>
    </row>
    <row r="40" spans="1:2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N40" s="124"/>
      <c r="O40" s="124"/>
      <c r="P40" s="124"/>
      <c r="Q40" s="124"/>
      <c r="R40" s="124"/>
      <c r="S40" s="124"/>
      <c r="T40" s="124"/>
    </row>
    <row r="41" spans="1:20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N41" s="124"/>
      <c r="O41" s="124"/>
      <c r="P41" s="124"/>
      <c r="Q41" s="124"/>
      <c r="R41" s="124"/>
      <c r="S41" s="124"/>
      <c r="T41" s="124"/>
    </row>
    <row r="42" spans="1:20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N42" s="124"/>
      <c r="O42" s="124"/>
      <c r="P42" s="124"/>
      <c r="Q42" s="124"/>
      <c r="R42" s="124"/>
      <c r="S42" s="124"/>
      <c r="T42" s="124"/>
    </row>
    <row r="43" spans="1:20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N43" s="124"/>
      <c r="O43" s="124"/>
      <c r="P43" s="124"/>
      <c r="Q43" s="124"/>
      <c r="R43" s="124"/>
      <c r="S43" s="124"/>
      <c r="T43" s="124"/>
    </row>
    <row r="44" spans="1:20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N44" s="124"/>
      <c r="O44" s="124"/>
      <c r="P44" s="124"/>
      <c r="Q44" s="124"/>
      <c r="R44" s="124"/>
      <c r="S44" s="124"/>
      <c r="T44" s="124"/>
    </row>
    <row r="45" spans="1:20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N45" s="124"/>
      <c r="O45" s="124"/>
      <c r="P45" s="124"/>
      <c r="Q45" s="124"/>
      <c r="R45" s="124"/>
      <c r="S45" s="124"/>
      <c r="T45" s="124"/>
    </row>
    <row r="46" spans="1:20" ht="15.75" customHeight="1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</row>
    <row r="47" spans="1:20" ht="15.75" customHeight="1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</row>
    <row r="48" spans="1:20" ht="15.75" customHeight="1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ht="15.75" customHeight="1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ht="15.75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ht="15.75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ht="15.75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</row>
    <row r="53" spans="1:20" ht="15.75" customHeight="1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ht="15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</row>
    <row r="55" spans="1:20" ht="15.75" customHeight="1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</row>
    <row r="56" spans="1:20" ht="15.75" customHeight="1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</row>
    <row r="57" spans="1:20" ht="15.75" customHeight="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</row>
    <row r="58" spans="1:20" ht="15.75" customHeight="1">
      <c r="A58" s="124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</row>
    <row r="59" spans="1:20" ht="15.75" customHeight="1">
      <c r="A59" s="124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</row>
    <row r="60" spans="1:20" ht="15.75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</row>
    <row r="61" spans="1:20" ht="15.75" customHeight="1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  <row r="62" spans="1:20" ht="15.75" customHeight="1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</row>
    <row r="63" spans="1:20" ht="15.75" customHeight="1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ht="15.75" customHeight="1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1:20" ht="15.75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  <row r="66" spans="1:20" ht="15.75" customHeight="1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</row>
    <row r="67" spans="1:20" ht="15.75" customHeight="1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</row>
    <row r="68" spans="1:20" ht="15.75" customHeight="1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</row>
    <row r="69" spans="1:20" ht="15.75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</row>
    <row r="70" spans="1:20" ht="15.75" customHeight="1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</row>
    <row r="71" spans="1:20" ht="15.75" customHeight="1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</row>
    <row r="72" spans="1:20" ht="15.75" customHeight="1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</row>
    <row r="73" spans="1:20" ht="15.75" customHeight="1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</row>
    <row r="74" spans="1:20" ht="15.75" customHeight="1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</row>
    <row r="75" spans="1:20" ht="15.75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</row>
    <row r="76" spans="1:20" ht="15.75" customHeight="1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</row>
    <row r="77" spans="1:20" ht="15.75" customHeight="1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</row>
    <row r="78" spans="1:20" ht="15.75" customHeight="1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</row>
    <row r="79" spans="1:20" ht="15.75" customHeight="1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</row>
    <row r="80" spans="1:20" ht="15.75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</row>
    <row r="81" spans="1:20" ht="15.75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</row>
    <row r="82" spans="1:20" ht="15.75" customHeight="1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</row>
    <row r="83" spans="1:20" ht="15.75" customHeight="1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</row>
    <row r="84" spans="1:20" ht="15.75" customHeight="1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</row>
    <row r="85" spans="1:20" ht="15.75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</row>
    <row r="86" spans="1:20" ht="15.75" customHeight="1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</row>
    <row r="87" spans="1:20" ht="15.75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</row>
    <row r="88" spans="1:20" ht="15.75" customHeight="1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</row>
    <row r="89" spans="1:20" ht="15.75" customHeight="1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</row>
    <row r="90" spans="1:20" ht="15.75" customHeight="1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1:20" ht="15.75" customHeight="1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</row>
    <row r="92" spans="1:20" ht="15.75" customHeight="1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</row>
    <row r="93" spans="1:20" ht="15.75" customHeight="1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</row>
    <row r="94" spans="1:20" ht="15.75" customHeight="1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</row>
    <row r="95" spans="1:20" ht="15.75" customHeight="1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</row>
    <row r="96" spans="1:20" ht="15.75" customHeight="1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</row>
    <row r="97" spans="1:20" ht="15.75" customHeight="1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</row>
    <row r="98" spans="1:20" ht="15.75" customHeight="1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</row>
    <row r="99" spans="1:20" ht="15.7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</row>
    <row r="100" spans="1:20" ht="15.75" customHeight="1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</row>
    <row r="101" spans="1:20" ht="15.75" customHeight="1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</row>
    <row r="102" spans="1:20" ht="15.75" customHeight="1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spans="1:20" ht="15.75" customHeight="1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spans="1:20" ht="15.75" customHeight="1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spans="1:20" ht="15.75" customHeight="1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spans="1:20" ht="15.7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spans="1:20" ht="15.75" customHeight="1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spans="1:20" ht="15.75" customHeight="1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spans="1:20" ht="15.75" customHeight="1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spans="1:20" ht="15.75" customHeight="1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spans="1:20" ht="15.75" customHeight="1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</row>
    <row r="112" spans="1:20" ht="15.75" customHeight="1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</row>
    <row r="113" spans="1:20" ht="15.75" customHeight="1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</row>
    <row r="114" spans="1:20" ht="15.75" customHeight="1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</row>
    <row r="115" spans="1:20" ht="15.75" customHeight="1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</row>
    <row r="116" spans="1:20" ht="15.75" customHeight="1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</row>
    <row r="117" spans="1:20" ht="15.75" customHeight="1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</row>
    <row r="118" spans="1:20" ht="15.75" customHeight="1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</row>
    <row r="119" spans="1:20" ht="15.75" customHeight="1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</row>
    <row r="120" spans="1:20" ht="15.7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</row>
    <row r="121" spans="1:20" ht="15.75" customHeight="1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</row>
    <row r="122" spans="1:20" ht="15.75" customHeight="1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</row>
    <row r="123" spans="1:20" ht="15.75" customHeight="1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</row>
    <row r="124" spans="1:20" ht="15.75" customHeight="1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</row>
    <row r="125" spans="1:20" ht="15.75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</row>
    <row r="126" spans="1:20" ht="15.75" customHeight="1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</row>
    <row r="127" spans="1:20" ht="15.75" customHeight="1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</row>
    <row r="128" spans="1:20" ht="15.75" customHeight="1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</row>
    <row r="129" spans="1:20" ht="15.75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</row>
    <row r="130" spans="1:20" ht="15.75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</row>
    <row r="131" spans="1:20" ht="15.75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</row>
    <row r="132" spans="1:20" ht="15.75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</row>
    <row r="133" spans="1:20" ht="15.75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</row>
    <row r="134" spans="1:20" ht="15.75" customHeight="1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</row>
    <row r="135" spans="1:20" ht="15.75" customHeight="1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</row>
    <row r="136" spans="1:20" ht="15.75" customHeight="1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</row>
    <row r="137" spans="1:20" ht="15.75" customHeight="1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</row>
    <row r="138" spans="1:20" ht="15.7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</row>
    <row r="139" spans="1:20" ht="15.75" customHeight="1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</row>
    <row r="140" spans="1:20" ht="15.75" customHeight="1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</row>
    <row r="141" spans="1:20" ht="15.75" customHeight="1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</row>
    <row r="142" spans="1:20" ht="15.75" customHeight="1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</row>
    <row r="143" spans="1:20" ht="15.75" customHeight="1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</row>
    <row r="144" spans="1:20" ht="15.75" customHeight="1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</row>
    <row r="145" spans="1:20" ht="15.75" customHeight="1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</row>
    <row r="146" spans="1:20" ht="15.75" customHeight="1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</row>
    <row r="147" spans="1:20" ht="15.7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</row>
    <row r="148" spans="1:20" ht="15.75" customHeight="1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</row>
    <row r="149" spans="1:20" ht="15.75" customHeight="1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</row>
    <row r="150" spans="1:20" ht="15.75" customHeight="1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</row>
    <row r="151" spans="1:20" ht="15.75" customHeight="1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</row>
    <row r="152" spans="1:20" ht="15.75" customHeight="1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</row>
    <row r="153" spans="1:20" ht="15.75" customHeight="1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</row>
    <row r="154" spans="1:20" ht="15.75" customHeight="1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</row>
    <row r="155" spans="1:20" ht="15.75" customHeight="1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</row>
    <row r="156" spans="1:20" ht="15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</row>
    <row r="157" spans="1:20" ht="15.75" customHeight="1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</row>
    <row r="158" spans="1:20" ht="15.75" customHeight="1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</row>
    <row r="159" spans="1:20" ht="15.75" customHeight="1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</row>
    <row r="160" spans="1:20" ht="15.75" customHeight="1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</row>
    <row r="161" spans="1:20" ht="15.75" customHeight="1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</row>
    <row r="162" spans="1:20" ht="15.75" customHeight="1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</row>
    <row r="163" spans="1:20" ht="15.75" customHeight="1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</row>
    <row r="164" spans="1:20" ht="15.75" customHeight="1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</row>
    <row r="165" spans="1:20" ht="15.75" customHeight="1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</row>
    <row r="166" spans="1:20" ht="15.75" customHeight="1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</row>
    <row r="167" spans="1:20" ht="15.75" customHeight="1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</row>
    <row r="168" spans="1:20" ht="15.75" customHeight="1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</row>
    <row r="169" spans="1:20" ht="15.75" customHeight="1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</row>
    <row r="170" spans="1:20" ht="15.75" customHeight="1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</row>
    <row r="171" spans="1:20" ht="15.75" customHeight="1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</row>
    <row r="172" spans="1:20" ht="15.75" customHeight="1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</row>
    <row r="173" spans="1:20" ht="15.75" customHeight="1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</row>
    <row r="174" spans="1:20" ht="15.75" customHeight="1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</row>
    <row r="175" spans="1:20" ht="15.75" customHeight="1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</row>
    <row r="176" spans="1:20" ht="15.75" customHeight="1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</row>
    <row r="177" spans="1:20" ht="15.75" customHeight="1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</row>
    <row r="178" spans="1:20" ht="15.75" customHeight="1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</row>
    <row r="179" spans="1:20" ht="15.75" customHeight="1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</row>
    <row r="180" spans="1:20" ht="15.75" customHeight="1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</row>
    <row r="181" spans="1:20" ht="15.75" customHeight="1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</row>
    <row r="182" spans="1:20" ht="15.75" customHeight="1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</row>
    <row r="183" spans="1:20" ht="15.75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</row>
    <row r="184" spans="1:20" ht="15.75" customHeight="1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</row>
    <row r="185" spans="1:20" ht="15.75" customHeight="1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</row>
    <row r="186" spans="1:20" ht="15.75" customHeight="1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</row>
    <row r="187" spans="1:20" ht="15.75" customHeight="1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</row>
    <row r="188" spans="1:20" ht="15.75" customHeight="1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</row>
    <row r="189" spans="1:20" ht="15.75" customHeight="1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</row>
    <row r="190" spans="1:20" ht="15.75" customHeight="1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</row>
    <row r="191" spans="1:20" ht="15.75" customHeight="1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</row>
    <row r="192" spans="1:20" ht="15.75" customHeight="1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</row>
    <row r="193" spans="1:51" ht="15.75" customHeight="1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</row>
    <row r="194" spans="1:51" ht="15.75" customHeight="1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</row>
    <row r="195" spans="1:51" ht="15.75" customHeight="1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</row>
    <row r="196" spans="1:51" ht="15.75" customHeight="1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</row>
    <row r="197" spans="1:51" ht="15.75" customHeigh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</row>
    <row r="198" spans="1:51" ht="13.5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</row>
    <row r="199" spans="1:51" ht="15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AA199" s="40" t="s">
        <v>148</v>
      </c>
    </row>
    <row r="200" spans="1:51" ht="15.75" customHeight="1" thickBot="1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X200" s="16" t="s">
        <v>67</v>
      </c>
      <c r="AA200" s="16" t="s">
        <v>149</v>
      </c>
    </row>
    <row r="201" spans="1:51" ht="15.75" customHeight="1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X201" s="16" t="s">
        <v>68</v>
      </c>
      <c r="AA201" s="325" t="s">
        <v>34</v>
      </c>
      <c r="AB201" s="265" t="s">
        <v>46</v>
      </c>
      <c r="AC201" s="260"/>
      <c r="AD201" s="262"/>
      <c r="AE201" s="259" t="s">
        <v>47</v>
      </c>
      <c r="AF201" s="260"/>
      <c r="AG201" s="261"/>
      <c r="AH201" s="259" t="s">
        <v>48</v>
      </c>
      <c r="AI201" s="260"/>
      <c r="AJ201" s="262"/>
      <c r="AK201" s="259" t="s">
        <v>49</v>
      </c>
      <c r="AL201" s="260"/>
      <c r="AM201" s="261"/>
      <c r="AN201" s="256" t="s">
        <v>50</v>
      </c>
      <c r="AO201" s="257"/>
      <c r="AP201" s="258"/>
      <c r="AQ201" s="259" t="s">
        <v>51</v>
      </c>
      <c r="AR201" s="260"/>
      <c r="AS201" s="261"/>
      <c r="AT201" s="259" t="s">
        <v>52</v>
      </c>
      <c r="AU201" s="260"/>
      <c r="AV201" s="262"/>
      <c r="AW201" s="259" t="s">
        <v>53</v>
      </c>
      <c r="AX201" s="260"/>
      <c r="AY201" s="261"/>
    </row>
    <row r="202" spans="1:51" ht="15.75" customHeight="1" thickBot="1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X202" s="16" t="s">
        <v>69</v>
      </c>
      <c r="AA202" s="326"/>
      <c r="AB202" s="119" t="s">
        <v>10</v>
      </c>
      <c r="AC202" s="120" t="s">
        <v>54</v>
      </c>
      <c r="AD202" s="121" t="s">
        <v>20</v>
      </c>
      <c r="AE202" s="122" t="s">
        <v>10</v>
      </c>
      <c r="AF202" s="120" t="s">
        <v>54</v>
      </c>
      <c r="AG202" s="123" t="s">
        <v>20</v>
      </c>
      <c r="AH202" s="122" t="s">
        <v>10</v>
      </c>
      <c r="AI202" s="120" t="s">
        <v>54</v>
      </c>
      <c r="AJ202" s="121" t="s">
        <v>20</v>
      </c>
      <c r="AK202" s="122" t="s">
        <v>10</v>
      </c>
      <c r="AL202" s="120" t="s">
        <v>54</v>
      </c>
      <c r="AM202" s="123" t="s">
        <v>20</v>
      </c>
      <c r="AN202" s="122" t="s">
        <v>10</v>
      </c>
      <c r="AO202" s="120" t="s">
        <v>54</v>
      </c>
      <c r="AP202" s="121" t="s">
        <v>20</v>
      </c>
      <c r="AQ202" s="122" t="s">
        <v>10</v>
      </c>
      <c r="AR202" s="120" t="s">
        <v>54</v>
      </c>
      <c r="AS202" s="123" t="s">
        <v>20</v>
      </c>
      <c r="AT202" s="122" t="s">
        <v>10</v>
      </c>
      <c r="AU202" s="120" t="s">
        <v>54</v>
      </c>
      <c r="AV202" s="121" t="s">
        <v>20</v>
      </c>
      <c r="AW202" s="122" t="s">
        <v>10</v>
      </c>
      <c r="AX202" s="120" t="s">
        <v>54</v>
      </c>
      <c r="AY202" s="123" t="s">
        <v>20</v>
      </c>
    </row>
    <row r="203" spans="1:51" ht="15.75" customHeight="1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AA203" s="253" t="s">
        <v>97</v>
      </c>
      <c r="AB203" s="175">
        <v>1126</v>
      </c>
      <c r="AC203" s="176">
        <v>8.92</v>
      </c>
      <c r="AD203" s="177">
        <v>2.1</v>
      </c>
      <c r="AE203" s="178">
        <v>1123</v>
      </c>
      <c r="AF203" s="176">
        <v>11.62</v>
      </c>
      <c r="AG203" s="177">
        <v>5.25</v>
      </c>
      <c r="AH203" s="179">
        <v>1099</v>
      </c>
      <c r="AI203" s="176">
        <v>26.42</v>
      </c>
      <c r="AJ203" s="177">
        <v>7.47</v>
      </c>
      <c r="AK203" s="180">
        <v>1091</v>
      </c>
      <c r="AL203" s="181">
        <v>27.23</v>
      </c>
      <c r="AM203" s="182">
        <v>5.12</v>
      </c>
      <c r="AN203" s="183">
        <v>1096</v>
      </c>
      <c r="AO203" s="181">
        <v>17.95</v>
      </c>
      <c r="AP203" s="182">
        <v>9.35</v>
      </c>
      <c r="AQ203" s="180">
        <v>1085</v>
      </c>
      <c r="AR203" s="181">
        <v>11.59</v>
      </c>
      <c r="AS203" s="182">
        <v>1.04</v>
      </c>
      <c r="AT203" s="180">
        <v>1100</v>
      </c>
      <c r="AU203" s="181">
        <v>116.02</v>
      </c>
      <c r="AV203" s="182">
        <v>17.05</v>
      </c>
      <c r="AW203" s="183">
        <v>1096</v>
      </c>
      <c r="AX203" s="181">
        <v>8.34</v>
      </c>
      <c r="AY203" s="182">
        <v>3.3</v>
      </c>
    </row>
    <row r="204" spans="1:51" ht="15.75" customHeight="1" thickBo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X204" s="16" t="s">
        <v>70</v>
      </c>
      <c r="AA204" s="254" t="s">
        <v>60</v>
      </c>
      <c r="AB204" s="184">
        <v>1120</v>
      </c>
      <c r="AC204" s="185">
        <v>8.42</v>
      </c>
      <c r="AD204" s="186">
        <v>1.96</v>
      </c>
      <c r="AE204" s="187">
        <v>1125</v>
      </c>
      <c r="AF204" s="185">
        <v>11.07</v>
      </c>
      <c r="AG204" s="186">
        <v>5.1100000000000003</v>
      </c>
      <c r="AH204" s="188">
        <v>1097</v>
      </c>
      <c r="AI204" s="185">
        <v>29.06</v>
      </c>
      <c r="AJ204" s="186">
        <v>7.13</v>
      </c>
      <c r="AK204" s="189">
        <v>1084</v>
      </c>
      <c r="AL204" s="190">
        <v>26.35</v>
      </c>
      <c r="AM204" s="191">
        <v>4.9000000000000004</v>
      </c>
      <c r="AN204" s="192">
        <v>1092</v>
      </c>
      <c r="AO204" s="190">
        <v>15.29</v>
      </c>
      <c r="AP204" s="191">
        <v>6.56</v>
      </c>
      <c r="AQ204" s="189">
        <v>1083</v>
      </c>
      <c r="AR204" s="190">
        <v>11.95</v>
      </c>
      <c r="AS204" s="191">
        <v>1.02</v>
      </c>
      <c r="AT204" s="189">
        <v>1099</v>
      </c>
      <c r="AU204" s="190">
        <v>108.22</v>
      </c>
      <c r="AV204" s="191">
        <v>16.39</v>
      </c>
      <c r="AW204" s="192">
        <v>1094</v>
      </c>
      <c r="AX204" s="190">
        <v>5.69</v>
      </c>
      <c r="AY204" s="191">
        <v>1.94</v>
      </c>
    </row>
    <row r="205" spans="1:51" ht="15.75" customHeight="1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X205" s="16" t="s">
        <v>71</v>
      </c>
      <c r="AA205" s="42" t="s">
        <v>55</v>
      </c>
      <c r="AB205" s="175">
        <v>1124</v>
      </c>
      <c r="AC205" s="176">
        <v>10.47</v>
      </c>
      <c r="AD205" s="177">
        <v>2.5099999999999998</v>
      </c>
      <c r="AE205" s="178">
        <v>1122</v>
      </c>
      <c r="AF205" s="176">
        <v>14.2</v>
      </c>
      <c r="AG205" s="177">
        <v>5.41</v>
      </c>
      <c r="AH205" s="179">
        <v>1097</v>
      </c>
      <c r="AI205" s="176">
        <v>28.41</v>
      </c>
      <c r="AJ205" s="177">
        <v>7</v>
      </c>
      <c r="AK205" s="180">
        <v>1099</v>
      </c>
      <c r="AL205" s="181">
        <v>31.06</v>
      </c>
      <c r="AM205" s="182">
        <v>6.43</v>
      </c>
      <c r="AN205" s="183">
        <v>1124</v>
      </c>
      <c r="AO205" s="181">
        <v>27.26</v>
      </c>
      <c r="AP205" s="182">
        <v>13.76</v>
      </c>
      <c r="AQ205" s="180">
        <v>1096</v>
      </c>
      <c r="AR205" s="181">
        <v>10.69</v>
      </c>
      <c r="AS205" s="182">
        <v>0.87</v>
      </c>
      <c r="AT205" s="180">
        <v>1102</v>
      </c>
      <c r="AU205" s="181">
        <v>126.53</v>
      </c>
      <c r="AV205" s="182">
        <v>18.3</v>
      </c>
      <c r="AW205" s="183">
        <v>1099</v>
      </c>
      <c r="AX205" s="181">
        <v>11.8</v>
      </c>
      <c r="AY205" s="182">
        <v>4.8499999999999996</v>
      </c>
    </row>
    <row r="206" spans="1:51" ht="15.75" customHeight="1" thickBot="1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X206" s="16" t="s">
        <v>72</v>
      </c>
      <c r="AA206" s="41" t="s">
        <v>61</v>
      </c>
      <c r="AB206" s="184">
        <v>1125</v>
      </c>
      <c r="AC206" s="185">
        <v>9.9499999999999993</v>
      </c>
      <c r="AD206" s="186">
        <v>2.35</v>
      </c>
      <c r="AE206" s="187">
        <v>1121</v>
      </c>
      <c r="AF206" s="185">
        <v>13.18</v>
      </c>
      <c r="AG206" s="186">
        <v>5.23</v>
      </c>
      <c r="AH206" s="188">
        <v>1096</v>
      </c>
      <c r="AI206" s="185">
        <v>30.94</v>
      </c>
      <c r="AJ206" s="186">
        <v>7.21</v>
      </c>
      <c r="AK206" s="189">
        <v>1086</v>
      </c>
      <c r="AL206" s="190">
        <v>29.57</v>
      </c>
      <c r="AM206" s="191">
        <v>5.77</v>
      </c>
      <c r="AN206" s="192">
        <v>1111</v>
      </c>
      <c r="AO206" s="190">
        <v>21.3</v>
      </c>
      <c r="AP206" s="191">
        <v>9.0399999999999991</v>
      </c>
      <c r="AQ206" s="189">
        <v>1090</v>
      </c>
      <c r="AR206" s="190">
        <v>11.07</v>
      </c>
      <c r="AS206" s="191">
        <v>0.89</v>
      </c>
      <c r="AT206" s="189">
        <v>1099</v>
      </c>
      <c r="AU206" s="190">
        <v>117.9</v>
      </c>
      <c r="AV206" s="191">
        <v>16.559999999999999</v>
      </c>
      <c r="AW206" s="192">
        <v>1081</v>
      </c>
      <c r="AX206" s="190">
        <v>7.37</v>
      </c>
      <c r="AY206" s="191">
        <v>2.4</v>
      </c>
    </row>
    <row r="207" spans="1:51" ht="15.75" customHeight="1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X207" s="16" t="s">
        <v>73</v>
      </c>
      <c r="AA207" s="253" t="s">
        <v>56</v>
      </c>
      <c r="AB207" s="193">
        <v>1126</v>
      </c>
      <c r="AC207" s="194">
        <v>12.36</v>
      </c>
      <c r="AD207" s="195">
        <v>2.78</v>
      </c>
      <c r="AE207" s="196">
        <v>1126</v>
      </c>
      <c r="AF207" s="194">
        <v>16.190000000000001</v>
      </c>
      <c r="AG207" s="197">
        <v>5.86</v>
      </c>
      <c r="AH207" s="196">
        <v>1089</v>
      </c>
      <c r="AI207" s="194">
        <v>30.41</v>
      </c>
      <c r="AJ207" s="197">
        <v>7.41</v>
      </c>
      <c r="AK207" s="180">
        <v>1099</v>
      </c>
      <c r="AL207" s="181">
        <v>34.520000000000003</v>
      </c>
      <c r="AM207" s="182">
        <v>7.66</v>
      </c>
      <c r="AN207" s="183">
        <v>1125</v>
      </c>
      <c r="AO207" s="181">
        <v>34.85</v>
      </c>
      <c r="AP207" s="182">
        <v>17.12</v>
      </c>
      <c r="AQ207" s="180">
        <v>1115</v>
      </c>
      <c r="AR207" s="181">
        <v>10.19</v>
      </c>
      <c r="AS207" s="182">
        <v>0.93</v>
      </c>
      <c r="AT207" s="180">
        <v>1099</v>
      </c>
      <c r="AU207" s="181">
        <v>135.44</v>
      </c>
      <c r="AV207" s="182">
        <v>18.940000000000001</v>
      </c>
      <c r="AW207" s="183">
        <v>1102</v>
      </c>
      <c r="AX207" s="181">
        <v>15.05</v>
      </c>
      <c r="AY207" s="182">
        <v>5.97</v>
      </c>
    </row>
    <row r="208" spans="1:51" ht="15.75" customHeight="1" thickBot="1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X208" s="16" t="s">
        <v>74</v>
      </c>
      <c r="AA208" s="41" t="s">
        <v>62</v>
      </c>
      <c r="AB208" s="198">
        <v>1124</v>
      </c>
      <c r="AC208" s="199">
        <v>11.65</v>
      </c>
      <c r="AD208" s="200">
        <v>2.63</v>
      </c>
      <c r="AE208" s="201">
        <v>1111</v>
      </c>
      <c r="AF208" s="199">
        <v>16.12</v>
      </c>
      <c r="AG208" s="202">
        <v>5.22</v>
      </c>
      <c r="AH208" s="201">
        <v>1082</v>
      </c>
      <c r="AI208" s="199">
        <v>33.18</v>
      </c>
      <c r="AJ208" s="202">
        <v>7.34</v>
      </c>
      <c r="AK208" s="189">
        <v>1095</v>
      </c>
      <c r="AL208" s="190">
        <v>32.92</v>
      </c>
      <c r="AM208" s="191">
        <v>6.96</v>
      </c>
      <c r="AN208" s="192">
        <v>1111</v>
      </c>
      <c r="AO208" s="190">
        <v>27.59</v>
      </c>
      <c r="AP208" s="191">
        <v>12.47</v>
      </c>
      <c r="AQ208" s="189">
        <v>1099</v>
      </c>
      <c r="AR208" s="190">
        <v>10.43</v>
      </c>
      <c r="AS208" s="191">
        <v>0.9</v>
      </c>
      <c r="AT208" s="189">
        <v>1100</v>
      </c>
      <c r="AU208" s="190">
        <v>128.02000000000001</v>
      </c>
      <c r="AV208" s="191">
        <v>17.489999999999998</v>
      </c>
      <c r="AW208" s="192">
        <v>1072</v>
      </c>
      <c r="AX208" s="190">
        <v>9.4700000000000006</v>
      </c>
      <c r="AY208" s="191">
        <v>3.07</v>
      </c>
    </row>
    <row r="209" spans="1:51" ht="15.75" customHeight="1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X209" s="16" t="s">
        <v>75</v>
      </c>
      <c r="AA209" s="253" t="s">
        <v>57</v>
      </c>
      <c r="AB209" s="193">
        <v>1122</v>
      </c>
      <c r="AC209" s="194">
        <v>14.3</v>
      </c>
      <c r="AD209" s="195">
        <v>3.17</v>
      </c>
      <c r="AE209" s="196">
        <v>1112</v>
      </c>
      <c r="AF209" s="194">
        <v>18.170000000000002</v>
      </c>
      <c r="AG209" s="197">
        <v>5.54</v>
      </c>
      <c r="AH209" s="196">
        <v>1085</v>
      </c>
      <c r="AI209" s="194">
        <v>31.87</v>
      </c>
      <c r="AJ209" s="197">
        <v>7.93</v>
      </c>
      <c r="AK209" s="180">
        <v>1099</v>
      </c>
      <c r="AL209" s="181">
        <v>39.07</v>
      </c>
      <c r="AM209" s="182">
        <v>7.42</v>
      </c>
      <c r="AN209" s="183">
        <v>1121</v>
      </c>
      <c r="AO209" s="181">
        <v>43.71</v>
      </c>
      <c r="AP209" s="182">
        <v>19.489999999999998</v>
      </c>
      <c r="AQ209" s="180">
        <v>1117</v>
      </c>
      <c r="AR209" s="181">
        <v>9.6999999999999993</v>
      </c>
      <c r="AS209" s="182">
        <v>0.85</v>
      </c>
      <c r="AT209" s="180">
        <v>1096</v>
      </c>
      <c r="AU209" s="181">
        <v>145.59</v>
      </c>
      <c r="AV209" s="182">
        <v>18.52</v>
      </c>
      <c r="AW209" s="183">
        <v>1097</v>
      </c>
      <c r="AX209" s="181">
        <v>18.95</v>
      </c>
      <c r="AY209" s="182">
        <v>7.21</v>
      </c>
    </row>
    <row r="210" spans="1:51" ht="15.75" customHeight="1" thickBot="1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AA210" s="41" t="s">
        <v>63</v>
      </c>
      <c r="AB210" s="198">
        <v>1127</v>
      </c>
      <c r="AC210" s="199">
        <v>13.58</v>
      </c>
      <c r="AD210" s="200">
        <v>3.01</v>
      </c>
      <c r="AE210" s="201">
        <v>1107</v>
      </c>
      <c r="AF210" s="199">
        <v>17.100000000000001</v>
      </c>
      <c r="AG210" s="202">
        <v>5.2</v>
      </c>
      <c r="AH210" s="201">
        <v>1095</v>
      </c>
      <c r="AI210" s="199">
        <v>35.17</v>
      </c>
      <c r="AJ210" s="202">
        <v>7.96</v>
      </c>
      <c r="AK210" s="189">
        <v>1095</v>
      </c>
      <c r="AL210" s="190">
        <v>37.08</v>
      </c>
      <c r="AM210" s="191">
        <v>7.06</v>
      </c>
      <c r="AN210" s="192">
        <v>1119</v>
      </c>
      <c r="AO210" s="190">
        <v>33.630000000000003</v>
      </c>
      <c r="AP210" s="191">
        <v>14.89</v>
      </c>
      <c r="AQ210" s="189">
        <v>1117</v>
      </c>
      <c r="AR210" s="190">
        <v>10.039999999999999</v>
      </c>
      <c r="AS210" s="191">
        <v>0.85</v>
      </c>
      <c r="AT210" s="189">
        <v>1087</v>
      </c>
      <c r="AU210" s="190">
        <v>136.04</v>
      </c>
      <c r="AV210" s="191">
        <v>18.39</v>
      </c>
      <c r="AW210" s="192">
        <v>1085</v>
      </c>
      <c r="AX210" s="190">
        <v>11.57</v>
      </c>
      <c r="AY210" s="191">
        <v>3.82</v>
      </c>
    </row>
    <row r="211" spans="1:51" ht="15.75" customHeight="1">
      <c r="X211" s="16" t="s">
        <v>76</v>
      </c>
      <c r="AA211" s="253" t="s">
        <v>58</v>
      </c>
      <c r="AB211" s="193">
        <v>1119</v>
      </c>
      <c r="AC211" s="194">
        <v>16.09</v>
      </c>
      <c r="AD211" s="195">
        <v>3.61</v>
      </c>
      <c r="AE211" s="196">
        <v>1118</v>
      </c>
      <c r="AF211" s="194">
        <v>19.809999999999999</v>
      </c>
      <c r="AG211" s="197">
        <v>5.45</v>
      </c>
      <c r="AH211" s="196">
        <v>1092</v>
      </c>
      <c r="AI211" s="194">
        <v>33.409999999999997</v>
      </c>
      <c r="AJ211" s="197">
        <v>8.36</v>
      </c>
      <c r="AK211" s="180">
        <v>1094</v>
      </c>
      <c r="AL211" s="181">
        <v>42.07</v>
      </c>
      <c r="AM211" s="182">
        <v>7.59</v>
      </c>
      <c r="AN211" s="183">
        <v>1121</v>
      </c>
      <c r="AO211" s="181">
        <v>50.51</v>
      </c>
      <c r="AP211" s="182">
        <v>21.22</v>
      </c>
      <c r="AQ211" s="180">
        <v>1112</v>
      </c>
      <c r="AR211" s="181">
        <v>9.3800000000000008</v>
      </c>
      <c r="AS211" s="182">
        <v>0.92</v>
      </c>
      <c r="AT211" s="180">
        <v>1092</v>
      </c>
      <c r="AU211" s="181">
        <v>154.01</v>
      </c>
      <c r="AV211" s="182">
        <v>20.71</v>
      </c>
      <c r="AW211" s="183">
        <v>1093</v>
      </c>
      <c r="AX211" s="181">
        <v>21.67</v>
      </c>
      <c r="AY211" s="182">
        <v>8.14</v>
      </c>
    </row>
    <row r="212" spans="1:51" ht="15.75" customHeight="1" thickBot="1">
      <c r="X212" s="16" t="s">
        <v>77</v>
      </c>
      <c r="AA212" s="41" t="s">
        <v>64</v>
      </c>
      <c r="AB212" s="198">
        <v>1123</v>
      </c>
      <c r="AC212" s="199">
        <v>15.99</v>
      </c>
      <c r="AD212" s="200">
        <v>3.7</v>
      </c>
      <c r="AE212" s="201">
        <v>1108</v>
      </c>
      <c r="AF212" s="199">
        <v>18.86</v>
      </c>
      <c r="AG212" s="202">
        <v>5.1100000000000003</v>
      </c>
      <c r="AH212" s="201">
        <v>1100</v>
      </c>
      <c r="AI212" s="199">
        <v>38.340000000000003</v>
      </c>
      <c r="AJ212" s="202">
        <v>8.57</v>
      </c>
      <c r="AK212" s="189">
        <v>1103</v>
      </c>
      <c r="AL212" s="190">
        <v>40.380000000000003</v>
      </c>
      <c r="AM212" s="191">
        <v>6.93</v>
      </c>
      <c r="AN212" s="192">
        <v>1124</v>
      </c>
      <c r="AO212" s="190">
        <v>40.01</v>
      </c>
      <c r="AP212" s="191">
        <v>16.399999999999999</v>
      </c>
      <c r="AQ212" s="189">
        <v>1122</v>
      </c>
      <c r="AR212" s="190">
        <v>9.64</v>
      </c>
      <c r="AS212" s="191">
        <v>0.87</v>
      </c>
      <c r="AT212" s="189">
        <v>1100</v>
      </c>
      <c r="AU212" s="190">
        <v>145.38</v>
      </c>
      <c r="AV212" s="191">
        <v>19.89</v>
      </c>
      <c r="AW212" s="192">
        <v>1088</v>
      </c>
      <c r="AX212" s="190">
        <v>13.56</v>
      </c>
      <c r="AY212" s="191">
        <v>4.6100000000000003</v>
      </c>
    </row>
    <row r="213" spans="1:51" ht="15.75" customHeight="1">
      <c r="AA213" s="253" t="s">
        <v>59</v>
      </c>
      <c r="AB213" s="193">
        <v>1126</v>
      </c>
      <c r="AC213" s="194">
        <v>19.309999999999999</v>
      </c>
      <c r="AD213" s="195">
        <v>4.62</v>
      </c>
      <c r="AE213" s="196">
        <v>1116</v>
      </c>
      <c r="AF213" s="194">
        <v>22.45</v>
      </c>
      <c r="AG213" s="197">
        <v>5.55</v>
      </c>
      <c r="AH213" s="196">
        <v>1096</v>
      </c>
      <c r="AI213" s="194">
        <v>36.479999999999997</v>
      </c>
      <c r="AJ213" s="197">
        <v>8.66</v>
      </c>
      <c r="AK213" s="180">
        <v>1095</v>
      </c>
      <c r="AL213" s="181">
        <v>45.91</v>
      </c>
      <c r="AM213" s="182">
        <v>7.25</v>
      </c>
      <c r="AN213" s="183">
        <v>1124</v>
      </c>
      <c r="AO213" s="181">
        <v>59.96</v>
      </c>
      <c r="AP213" s="182">
        <v>22.23</v>
      </c>
      <c r="AQ213" s="180">
        <v>1120</v>
      </c>
      <c r="AR213" s="181">
        <v>8.9</v>
      </c>
      <c r="AS213" s="182">
        <v>0.85</v>
      </c>
      <c r="AT213" s="180">
        <v>1100</v>
      </c>
      <c r="AU213" s="181">
        <v>166.56</v>
      </c>
      <c r="AV213" s="182">
        <v>22.59</v>
      </c>
      <c r="AW213" s="183">
        <v>1101</v>
      </c>
      <c r="AX213" s="181">
        <v>25.67</v>
      </c>
      <c r="AY213" s="182">
        <v>9.4700000000000006</v>
      </c>
    </row>
    <row r="214" spans="1:51" ht="15.75" customHeight="1" thickBot="1">
      <c r="AA214" s="41" t="s">
        <v>65</v>
      </c>
      <c r="AB214" s="198">
        <v>1127</v>
      </c>
      <c r="AC214" s="199">
        <v>19.36</v>
      </c>
      <c r="AD214" s="200">
        <v>4.3099999999999996</v>
      </c>
      <c r="AE214" s="201">
        <v>1121</v>
      </c>
      <c r="AF214" s="199">
        <v>20.149999999999999</v>
      </c>
      <c r="AG214" s="202">
        <v>5.16</v>
      </c>
      <c r="AH214" s="201">
        <v>1096</v>
      </c>
      <c r="AI214" s="199">
        <v>41.21</v>
      </c>
      <c r="AJ214" s="202">
        <v>9.0399999999999991</v>
      </c>
      <c r="AK214" s="189">
        <v>1102</v>
      </c>
      <c r="AL214" s="190">
        <v>42.95</v>
      </c>
      <c r="AM214" s="191">
        <v>6.49</v>
      </c>
      <c r="AN214" s="192">
        <v>1117</v>
      </c>
      <c r="AO214" s="190">
        <v>45.55</v>
      </c>
      <c r="AP214" s="191">
        <v>17.899999999999999</v>
      </c>
      <c r="AQ214" s="189">
        <v>1117</v>
      </c>
      <c r="AR214" s="190">
        <v>9.24</v>
      </c>
      <c r="AS214" s="191">
        <v>0.81</v>
      </c>
      <c r="AT214" s="189">
        <v>1099</v>
      </c>
      <c r="AU214" s="190">
        <v>155.61000000000001</v>
      </c>
      <c r="AV214" s="191">
        <v>21.77</v>
      </c>
      <c r="AW214" s="192">
        <v>1081</v>
      </c>
      <c r="AX214" s="190">
        <v>15.68</v>
      </c>
      <c r="AY214" s="191">
        <v>5.39</v>
      </c>
    </row>
    <row r="215" spans="1:51" ht="15.75" customHeight="1">
      <c r="AE215" s="43"/>
      <c r="AF215" s="44"/>
      <c r="AG215" s="44"/>
    </row>
    <row r="216" spans="1:51" ht="15.75" customHeight="1">
      <c r="AA216" s="50"/>
      <c r="AB216" s="51"/>
      <c r="AC216" s="52"/>
      <c r="AD216" s="52"/>
      <c r="AE216" s="51"/>
      <c r="AF216" s="52"/>
      <c r="AG216" s="52"/>
      <c r="AH216" s="51"/>
      <c r="AI216" s="52"/>
      <c r="AJ216" s="52"/>
      <c r="AK216" s="51"/>
      <c r="AL216" s="52"/>
      <c r="AM216" s="52"/>
      <c r="AN216" s="51"/>
      <c r="AO216" s="52"/>
      <c r="AP216" s="52"/>
      <c r="AQ216" s="51"/>
      <c r="AR216" s="52"/>
      <c r="AS216" s="52"/>
      <c r="AT216" s="51"/>
      <c r="AU216" s="52"/>
      <c r="AV216" s="52"/>
      <c r="AW216" s="51"/>
      <c r="AX216" s="52"/>
      <c r="AY216" s="52"/>
    </row>
    <row r="219" spans="1:51" ht="15.75" customHeight="1">
      <c r="AA219" s="40" t="s">
        <v>151</v>
      </c>
    </row>
    <row r="220" spans="1:51" ht="15.75" customHeight="1" thickBot="1">
      <c r="AA220" s="16" t="s">
        <v>152</v>
      </c>
    </row>
    <row r="221" spans="1:51" ht="15.75" customHeight="1">
      <c r="AA221" s="263" t="s">
        <v>34</v>
      </c>
      <c r="AB221" s="265" t="s">
        <v>46</v>
      </c>
      <c r="AC221" s="260"/>
      <c r="AD221" s="262"/>
      <c r="AE221" s="259" t="s">
        <v>47</v>
      </c>
      <c r="AF221" s="260"/>
      <c r="AG221" s="261"/>
      <c r="AH221" s="259" t="s">
        <v>48</v>
      </c>
      <c r="AI221" s="260"/>
      <c r="AJ221" s="262"/>
      <c r="AK221" s="259" t="s">
        <v>49</v>
      </c>
      <c r="AL221" s="260"/>
      <c r="AM221" s="261"/>
      <c r="AN221" s="256" t="s">
        <v>50</v>
      </c>
      <c r="AO221" s="257"/>
      <c r="AP221" s="258"/>
      <c r="AQ221" s="259" t="s">
        <v>51</v>
      </c>
      <c r="AR221" s="260"/>
      <c r="AS221" s="261"/>
      <c r="AT221" s="259" t="s">
        <v>52</v>
      </c>
      <c r="AU221" s="260"/>
      <c r="AV221" s="262"/>
      <c r="AW221" s="259" t="s">
        <v>53</v>
      </c>
      <c r="AX221" s="260"/>
      <c r="AY221" s="261"/>
    </row>
    <row r="222" spans="1:51" ht="15.75" customHeight="1" thickBot="1">
      <c r="AA222" s="264"/>
      <c r="AB222" s="119" t="s">
        <v>10</v>
      </c>
      <c r="AC222" s="120" t="s">
        <v>54</v>
      </c>
      <c r="AD222" s="121" t="s">
        <v>20</v>
      </c>
      <c r="AE222" s="122" t="s">
        <v>10</v>
      </c>
      <c r="AF222" s="120" t="s">
        <v>54</v>
      </c>
      <c r="AG222" s="123" t="s">
        <v>20</v>
      </c>
      <c r="AH222" s="122" t="s">
        <v>10</v>
      </c>
      <c r="AI222" s="120" t="s">
        <v>54</v>
      </c>
      <c r="AJ222" s="121" t="s">
        <v>20</v>
      </c>
      <c r="AK222" s="122" t="s">
        <v>10</v>
      </c>
      <c r="AL222" s="120" t="s">
        <v>54</v>
      </c>
      <c r="AM222" s="123" t="s">
        <v>20</v>
      </c>
      <c r="AN222" s="122" t="s">
        <v>10</v>
      </c>
      <c r="AO222" s="120" t="s">
        <v>54</v>
      </c>
      <c r="AP222" s="121" t="s">
        <v>20</v>
      </c>
      <c r="AQ222" s="122" t="s">
        <v>10</v>
      </c>
      <c r="AR222" s="120" t="s">
        <v>54</v>
      </c>
      <c r="AS222" s="123" t="s">
        <v>20</v>
      </c>
      <c r="AT222" s="122" t="s">
        <v>10</v>
      </c>
      <c r="AU222" s="120" t="s">
        <v>54</v>
      </c>
      <c r="AV222" s="121" t="s">
        <v>20</v>
      </c>
      <c r="AW222" s="122" t="s">
        <v>10</v>
      </c>
      <c r="AX222" s="120" t="s">
        <v>54</v>
      </c>
      <c r="AY222" s="123" t="s">
        <v>20</v>
      </c>
    </row>
    <row r="223" spans="1:51" ht="15.75" customHeight="1">
      <c r="AA223" s="45" t="s">
        <v>97</v>
      </c>
      <c r="AB223" s="175">
        <v>7711</v>
      </c>
      <c r="AC223" s="176">
        <v>9.0142653352354003</v>
      </c>
      <c r="AD223" s="177">
        <v>2.2481129372466002</v>
      </c>
      <c r="AE223" s="178">
        <v>7579</v>
      </c>
      <c r="AF223" s="176">
        <v>11.724106082597</v>
      </c>
      <c r="AG223" s="177">
        <v>5.1983373539565996</v>
      </c>
      <c r="AH223" s="179">
        <v>7725</v>
      </c>
      <c r="AI223" s="176">
        <v>26.852815533981001</v>
      </c>
      <c r="AJ223" s="177">
        <v>7.3092137258587</v>
      </c>
      <c r="AK223" s="180">
        <v>7702</v>
      </c>
      <c r="AL223" s="181">
        <v>26.431706050376999</v>
      </c>
      <c r="AM223" s="182">
        <v>5.3172019878821004</v>
      </c>
      <c r="AN223" s="183">
        <v>7629</v>
      </c>
      <c r="AO223" s="181">
        <v>17.475160571503</v>
      </c>
      <c r="AP223" s="182">
        <v>9.6786363686751002</v>
      </c>
      <c r="AQ223" s="180">
        <v>7552</v>
      </c>
      <c r="AR223" s="181">
        <v>11.891488347457701</v>
      </c>
      <c r="AS223" s="182">
        <v>1.6519526925572501</v>
      </c>
      <c r="AT223" s="180">
        <v>7711</v>
      </c>
      <c r="AU223" s="181">
        <v>110.39968875632</v>
      </c>
      <c r="AV223" s="182">
        <v>19.349781095337999</v>
      </c>
      <c r="AW223" s="183">
        <v>7712</v>
      </c>
      <c r="AX223" s="181">
        <v>8.2357365145228005</v>
      </c>
      <c r="AY223" s="182">
        <v>3.5761612009033001</v>
      </c>
    </row>
    <row r="224" spans="1:51" ht="15.75" customHeight="1" thickBot="1">
      <c r="AA224" s="46" t="s">
        <v>60</v>
      </c>
      <c r="AB224" s="184">
        <v>7550</v>
      </c>
      <c r="AC224" s="185">
        <v>8.5202649006622995</v>
      </c>
      <c r="AD224" s="186">
        <v>2.0779102206091</v>
      </c>
      <c r="AE224" s="187">
        <v>7528</v>
      </c>
      <c r="AF224" s="185">
        <v>10.908873538789001</v>
      </c>
      <c r="AG224" s="186">
        <v>4.9669491840136004</v>
      </c>
      <c r="AH224" s="188">
        <v>7573</v>
      </c>
      <c r="AI224" s="185">
        <v>28.923940314273999</v>
      </c>
      <c r="AJ224" s="186">
        <v>7.4102500150396997</v>
      </c>
      <c r="AK224" s="189">
        <v>7569</v>
      </c>
      <c r="AL224" s="190">
        <v>25.317611309288001</v>
      </c>
      <c r="AM224" s="191">
        <v>4.7046553573291998</v>
      </c>
      <c r="AN224" s="192">
        <v>7491</v>
      </c>
      <c r="AO224" s="190">
        <v>14.616473101055</v>
      </c>
      <c r="AP224" s="191">
        <v>6.9128576167759004</v>
      </c>
      <c r="AQ224" s="189">
        <v>7438</v>
      </c>
      <c r="AR224" s="190">
        <v>12.2022936273192</v>
      </c>
      <c r="AS224" s="191">
        <v>1.4700497216222399</v>
      </c>
      <c r="AT224" s="189">
        <v>7565</v>
      </c>
      <c r="AU224" s="190">
        <v>102.49134170521999</v>
      </c>
      <c r="AV224" s="191">
        <v>17.259423972874</v>
      </c>
      <c r="AW224" s="192">
        <v>7564</v>
      </c>
      <c r="AX224" s="190">
        <v>5.5137493389741001</v>
      </c>
      <c r="AY224" s="191">
        <v>1.9823887464303001</v>
      </c>
    </row>
    <row r="225" spans="27:51" ht="15.75" customHeight="1">
      <c r="AA225" s="45" t="s">
        <v>55</v>
      </c>
      <c r="AB225" s="175">
        <v>8159</v>
      </c>
      <c r="AC225" s="176">
        <v>10.481799240102999</v>
      </c>
      <c r="AD225" s="177">
        <v>2.5137290880901002</v>
      </c>
      <c r="AE225" s="178">
        <v>8112</v>
      </c>
      <c r="AF225" s="176">
        <v>13.969797830375001</v>
      </c>
      <c r="AG225" s="177">
        <v>5.5982454988437</v>
      </c>
      <c r="AH225" s="179">
        <v>8148</v>
      </c>
      <c r="AI225" s="176">
        <v>28.129847815415001</v>
      </c>
      <c r="AJ225" s="177">
        <v>7.1130779808405</v>
      </c>
      <c r="AK225" s="180">
        <v>8124</v>
      </c>
      <c r="AL225" s="181">
        <v>30.555637616936998</v>
      </c>
      <c r="AM225" s="182">
        <v>6.3658792432464999</v>
      </c>
      <c r="AN225" s="183">
        <v>8095</v>
      </c>
      <c r="AO225" s="181">
        <v>26.600988264361</v>
      </c>
      <c r="AP225" s="182">
        <v>13.441998473697</v>
      </c>
      <c r="AQ225" s="180">
        <v>7989</v>
      </c>
      <c r="AR225" s="181">
        <v>10.945950682188</v>
      </c>
      <c r="AS225" s="182">
        <v>1.3879083624306301</v>
      </c>
      <c r="AT225" s="180">
        <v>8135</v>
      </c>
      <c r="AU225" s="181">
        <v>121.83638598648</v>
      </c>
      <c r="AV225" s="182">
        <v>19.914524842399999</v>
      </c>
      <c r="AW225" s="183">
        <v>8121</v>
      </c>
      <c r="AX225" s="181">
        <v>11.595123753232</v>
      </c>
      <c r="AY225" s="182">
        <v>4.9811314779445004</v>
      </c>
    </row>
    <row r="226" spans="27:51" ht="15.75" customHeight="1" thickBot="1">
      <c r="AA226" s="46" t="s">
        <v>61</v>
      </c>
      <c r="AB226" s="184">
        <v>7819</v>
      </c>
      <c r="AC226" s="185">
        <v>9.8506202839237993</v>
      </c>
      <c r="AD226" s="186">
        <v>2.3002865141157001</v>
      </c>
      <c r="AE226" s="187">
        <v>7779</v>
      </c>
      <c r="AF226" s="185">
        <v>13.092171230235</v>
      </c>
      <c r="AG226" s="186">
        <v>5.2177441339878996</v>
      </c>
      <c r="AH226" s="188">
        <v>7802</v>
      </c>
      <c r="AI226" s="185">
        <v>30.482440399897001</v>
      </c>
      <c r="AJ226" s="186">
        <v>7.3687124124194998</v>
      </c>
      <c r="AK226" s="189">
        <v>7804</v>
      </c>
      <c r="AL226" s="190">
        <v>29.248462327012</v>
      </c>
      <c r="AM226" s="191">
        <v>5.7244294785634002</v>
      </c>
      <c r="AN226" s="192">
        <v>7770</v>
      </c>
      <c r="AO226" s="190">
        <v>20.606435006434999</v>
      </c>
      <c r="AP226" s="191">
        <v>9.2891819780484006</v>
      </c>
      <c r="AQ226" s="189">
        <v>7669</v>
      </c>
      <c r="AR226" s="190">
        <v>11.3235702177598</v>
      </c>
      <c r="AS226" s="191">
        <v>1.2888964967652601</v>
      </c>
      <c r="AT226" s="189">
        <v>7803</v>
      </c>
      <c r="AU226" s="190">
        <v>112.44662309368</v>
      </c>
      <c r="AV226" s="191">
        <v>17.545438568914999</v>
      </c>
      <c r="AW226" s="192">
        <v>7800</v>
      </c>
      <c r="AX226" s="190">
        <v>7.2264102564102997</v>
      </c>
      <c r="AY226" s="191">
        <v>2.5014461642882</v>
      </c>
    </row>
    <row r="227" spans="27:51" ht="15.75" customHeight="1">
      <c r="AA227" s="45" t="s">
        <v>56</v>
      </c>
      <c r="AB227" s="193">
        <v>8379</v>
      </c>
      <c r="AC227" s="194">
        <v>12.314118629908</v>
      </c>
      <c r="AD227" s="195">
        <v>2.8573392612889998</v>
      </c>
      <c r="AE227" s="196">
        <v>8314</v>
      </c>
      <c r="AF227" s="194">
        <v>16.171157084436</v>
      </c>
      <c r="AG227" s="197">
        <v>6.1598991427162</v>
      </c>
      <c r="AH227" s="196">
        <v>8333</v>
      </c>
      <c r="AI227" s="194">
        <v>30.069722788911999</v>
      </c>
      <c r="AJ227" s="197">
        <v>7.7837929646428998</v>
      </c>
      <c r="AK227" s="180">
        <v>8309</v>
      </c>
      <c r="AL227" s="181">
        <v>33.732338428209999</v>
      </c>
      <c r="AM227" s="182">
        <v>8.1083977867585997</v>
      </c>
      <c r="AN227" s="183">
        <v>8281</v>
      </c>
      <c r="AO227" s="181">
        <v>33.802197802198002</v>
      </c>
      <c r="AP227" s="182">
        <v>16.553806281802999</v>
      </c>
      <c r="AQ227" s="180">
        <v>8177</v>
      </c>
      <c r="AR227" s="181">
        <v>10.400611471199699</v>
      </c>
      <c r="AS227" s="182">
        <v>1.3204220078062601</v>
      </c>
      <c r="AT227" s="180">
        <v>8316</v>
      </c>
      <c r="AU227" s="181">
        <v>131.18061568062001</v>
      </c>
      <c r="AV227" s="182">
        <v>20.917110746422001</v>
      </c>
      <c r="AW227" s="183">
        <v>8326</v>
      </c>
      <c r="AX227" s="181">
        <v>15.137160701417001</v>
      </c>
      <c r="AY227" s="182">
        <v>6.3977601418239001</v>
      </c>
    </row>
    <row r="228" spans="27:51" ht="15.75" customHeight="1" thickBot="1">
      <c r="AA228" s="46" t="s">
        <v>62</v>
      </c>
      <c r="AB228" s="198">
        <v>8180</v>
      </c>
      <c r="AC228" s="199">
        <v>11.568215158924</v>
      </c>
      <c r="AD228" s="200">
        <v>2.6656384889505</v>
      </c>
      <c r="AE228" s="201">
        <v>8133</v>
      </c>
      <c r="AF228" s="199">
        <v>15.111398008115</v>
      </c>
      <c r="AG228" s="202">
        <v>5.5588683550402997</v>
      </c>
      <c r="AH228" s="201">
        <v>8154</v>
      </c>
      <c r="AI228" s="199">
        <v>33.092592592593</v>
      </c>
      <c r="AJ228" s="202">
        <v>7.8591417931968</v>
      </c>
      <c r="AK228" s="189">
        <v>8132</v>
      </c>
      <c r="AL228" s="190">
        <v>31.888465322184</v>
      </c>
      <c r="AM228" s="191">
        <v>7.2429749428179004</v>
      </c>
      <c r="AN228" s="192">
        <v>8096</v>
      </c>
      <c r="AO228" s="190">
        <v>25.018774703557</v>
      </c>
      <c r="AP228" s="191">
        <v>11.700055939457</v>
      </c>
      <c r="AQ228" s="189">
        <v>7981</v>
      </c>
      <c r="AR228" s="190">
        <v>10.775266257361199</v>
      </c>
      <c r="AS228" s="191">
        <v>1.25598504808094</v>
      </c>
      <c r="AT228" s="189">
        <v>8137</v>
      </c>
      <c r="AU228" s="190">
        <v>121.71008971365001</v>
      </c>
      <c r="AV228" s="191">
        <v>18.971985186887</v>
      </c>
      <c r="AW228" s="192">
        <v>8136</v>
      </c>
      <c r="AX228" s="190">
        <v>9.1658062930187008</v>
      </c>
      <c r="AY228" s="191">
        <v>3.3109181718728999</v>
      </c>
    </row>
    <row r="229" spans="27:51" ht="15.75" customHeight="1">
      <c r="AA229" s="45" t="s">
        <v>57</v>
      </c>
      <c r="AB229" s="193">
        <v>9110</v>
      </c>
      <c r="AC229" s="194">
        <v>14.031942919867999</v>
      </c>
      <c r="AD229" s="195">
        <v>3.2627079907499001</v>
      </c>
      <c r="AE229" s="196">
        <v>8973</v>
      </c>
      <c r="AF229" s="194">
        <v>17.944500167167998</v>
      </c>
      <c r="AG229" s="197">
        <v>6.0882238079302997</v>
      </c>
      <c r="AH229" s="196">
        <v>9084</v>
      </c>
      <c r="AI229" s="194">
        <v>31.988771466313999</v>
      </c>
      <c r="AJ229" s="197">
        <v>7.9312862530782997</v>
      </c>
      <c r="AK229" s="180">
        <v>9067</v>
      </c>
      <c r="AL229" s="181">
        <v>37.559060328664003</v>
      </c>
      <c r="AM229" s="182">
        <v>7.8135192788004</v>
      </c>
      <c r="AN229" s="183">
        <v>8978</v>
      </c>
      <c r="AO229" s="181">
        <v>39.221096012475002</v>
      </c>
      <c r="AP229" s="182">
        <v>18.620121821891001</v>
      </c>
      <c r="AQ229" s="180">
        <v>8890</v>
      </c>
      <c r="AR229" s="181">
        <v>9.9769471316085507</v>
      </c>
      <c r="AS229" s="182">
        <v>1.20064852657576</v>
      </c>
      <c r="AT229" s="180">
        <v>9062</v>
      </c>
      <c r="AU229" s="181">
        <v>138.85312293091999</v>
      </c>
      <c r="AV229" s="182">
        <v>21.982509292161001</v>
      </c>
      <c r="AW229" s="183">
        <v>9064</v>
      </c>
      <c r="AX229" s="181">
        <v>18.464254192409999</v>
      </c>
      <c r="AY229" s="182">
        <v>7.4785390724163001</v>
      </c>
    </row>
    <row r="230" spans="27:51" ht="15.75" customHeight="1" thickBot="1">
      <c r="AA230" s="46" t="s">
        <v>63</v>
      </c>
      <c r="AB230" s="198">
        <v>8409</v>
      </c>
      <c r="AC230" s="199">
        <v>13.442145320490001</v>
      </c>
      <c r="AD230" s="200">
        <v>3.1532024954722</v>
      </c>
      <c r="AE230" s="201">
        <v>8309</v>
      </c>
      <c r="AF230" s="199">
        <v>17.082320375496</v>
      </c>
      <c r="AG230" s="202">
        <v>5.4921672774822996</v>
      </c>
      <c r="AH230" s="201">
        <v>8399</v>
      </c>
      <c r="AI230" s="199">
        <v>35.621621621621998</v>
      </c>
      <c r="AJ230" s="202">
        <v>8.1272294906859006</v>
      </c>
      <c r="AK230" s="189">
        <v>8381</v>
      </c>
      <c r="AL230" s="190">
        <v>35.811001073858002</v>
      </c>
      <c r="AM230" s="191">
        <v>6.9964074117194004</v>
      </c>
      <c r="AN230" s="192">
        <v>8277</v>
      </c>
      <c r="AO230" s="190">
        <v>29.935000604083999</v>
      </c>
      <c r="AP230" s="191">
        <v>13.530076007978</v>
      </c>
      <c r="AQ230" s="189">
        <v>8222</v>
      </c>
      <c r="AR230" s="190">
        <v>10.278248601313599</v>
      </c>
      <c r="AS230" s="191">
        <v>1.0503819417510201</v>
      </c>
      <c r="AT230" s="189">
        <v>8393</v>
      </c>
      <c r="AU230" s="190">
        <v>130.49541284404</v>
      </c>
      <c r="AV230" s="191">
        <v>20.394196944072998</v>
      </c>
      <c r="AW230" s="192">
        <v>8372</v>
      </c>
      <c r="AX230" s="190">
        <v>11.300167224080001</v>
      </c>
      <c r="AY230" s="191">
        <v>4.1031771310892999</v>
      </c>
    </row>
    <row r="231" spans="27:51" ht="15.75" customHeight="1">
      <c r="AA231" s="45" t="s">
        <v>58</v>
      </c>
      <c r="AB231" s="193">
        <v>8907</v>
      </c>
      <c r="AC231" s="194">
        <v>16.110250364881999</v>
      </c>
      <c r="AD231" s="195">
        <v>3.8349002796867002</v>
      </c>
      <c r="AE231" s="196">
        <v>8805</v>
      </c>
      <c r="AF231" s="194">
        <v>19.371152754116999</v>
      </c>
      <c r="AG231" s="197">
        <v>6.0524463909071997</v>
      </c>
      <c r="AH231" s="196">
        <v>8890</v>
      </c>
      <c r="AI231" s="194">
        <v>33.631946006748997</v>
      </c>
      <c r="AJ231" s="197">
        <v>8.4032932016784994</v>
      </c>
      <c r="AK231" s="180">
        <v>8862</v>
      </c>
      <c r="AL231" s="181">
        <v>41.224328593997001</v>
      </c>
      <c r="AM231" s="182">
        <v>8.0623629745537002</v>
      </c>
      <c r="AN231" s="183">
        <v>8779</v>
      </c>
      <c r="AO231" s="181">
        <v>44.938945210161002</v>
      </c>
      <c r="AP231" s="182">
        <v>20.539253480643001</v>
      </c>
      <c r="AQ231" s="180">
        <v>8689</v>
      </c>
      <c r="AR231" s="181">
        <v>9.6175509264587795</v>
      </c>
      <c r="AS231" s="182">
        <v>1.24274105400733</v>
      </c>
      <c r="AT231" s="180">
        <v>8864</v>
      </c>
      <c r="AU231" s="181">
        <v>147.4455099278</v>
      </c>
      <c r="AV231" s="182">
        <v>23.774898897564999</v>
      </c>
      <c r="AW231" s="183">
        <v>8847</v>
      </c>
      <c r="AX231" s="181">
        <v>21.319317282695</v>
      </c>
      <c r="AY231" s="182">
        <v>8.6033826053312996</v>
      </c>
    </row>
    <row r="232" spans="27:51" ht="15.75" customHeight="1" thickBot="1">
      <c r="AA232" s="46" t="s">
        <v>64</v>
      </c>
      <c r="AB232" s="198">
        <v>8416</v>
      </c>
      <c r="AC232" s="199">
        <v>15.929657794677</v>
      </c>
      <c r="AD232" s="200">
        <v>3.8743846603134999</v>
      </c>
      <c r="AE232" s="201">
        <v>8342</v>
      </c>
      <c r="AF232" s="199">
        <v>18.224526492448</v>
      </c>
      <c r="AG232" s="202">
        <v>5.5618769950356004</v>
      </c>
      <c r="AH232" s="201">
        <v>8407</v>
      </c>
      <c r="AI232" s="199">
        <v>37.963363863447</v>
      </c>
      <c r="AJ232" s="202">
        <v>8.9833345322512006</v>
      </c>
      <c r="AK232" s="189">
        <v>8382</v>
      </c>
      <c r="AL232" s="190">
        <v>39.113934621809001</v>
      </c>
      <c r="AM232" s="191">
        <v>6.9381520591210997</v>
      </c>
      <c r="AN232" s="192">
        <v>8307</v>
      </c>
      <c r="AO232" s="190">
        <v>34.809437823522003</v>
      </c>
      <c r="AP232" s="191">
        <v>15.097975795210999</v>
      </c>
      <c r="AQ232" s="189">
        <v>8199</v>
      </c>
      <c r="AR232" s="190">
        <v>9.8791511159897603</v>
      </c>
      <c r="AS232" s="191">
        <v>1.0675451093963999</v>
      </c>
      <c r="AT232" s="189">
        <v>8374</v>
      </c>
      <c r="AU232" s="190">
        <v>139.24886553618001</v>
      </c>
      <c r="AV232" s="191">
        <v>21.919647851366999</v>
      </c>
      <c r="AW232" s="192">
        <v>8363</v>
      </c>
      <c r="AX232" s="190">
        <v>13.333373191438</v>
      </c>
      <c r="AY232" s="191">
        <v>4.9303029858176002</v>
      </c>
    </row>
    <row r="233" spans="27:51" ht="15.75" customHeight="1">
      <c r="AA233" s="45" t="s">
        <v>59</v>
      </c>
      <c r="AB233" s="193">
        <v>9021</v>
      </c>
      <c r="AC233" s="194">
        <v>19.224143664782002</v>
      </c>
      <c r="AD233" s="195">
        <v>4.9804137610932004</v>
      </c>
      <c r="AE233" s="196">
        <v>8924</v>
      </c>
      <c r="AF233" s="194">
        <v>21.170663379650001</v>
      </c>
      <c r="AG233" s="197">
        <v>6.0480822088955</v>
      </c>
      <c r="AH233" s="196">
        <v>9151</v>
      </c>
      <c r="AI233" s="194">
        <v>36.855982952683</v>
      </c>
      <c r="AJ233" s="197">
        <v>8.9002339868139</v>
      </c>
      <c r="AK233" s="180">
        <v>8956</v>
      </c>
      <c r="AL233" s="181">
        <v>44.568445734702998</v>
      </c>
      <c r="AM233" s="182">
        <v>7.8911710077284001</v>
      </c>
      <c r="AN233" s="183">
        <v>8829</v>
      </c>
      <c r="AO233" s="181">
        <v>52.319855023218999</v>
      </c>
      <c r="AP233" s="182">
        <v>22.641676813618002</v>
      </c>
      <c r="AQ233" s="180">
        <v>8810</v>
      </c>
      <c r="AR233" s="181">
        <v>9.1576992054483295</v>
      </c>
      <c r="AS233" s="182">
        <v>1.10352106059285</v>
      </c>
      <c r="AT233" s="180">
        <v>8958</v>
      </c>
      <c r="AU233" s="181">
        <v>159.48794373743999</v>
      </c>
      <c r="AV233" s="182">
        <v>25.791150692626001</v>
      </c>
      <c r="AW233" s="183">
        <v>8974</v>
      </c>
      <c r="AX233" s="181">
        <v>24.937040338755999</v>
      </c>
      <c r="AY233" s="182">
        <v>9.8379912795394002</v>
      </c>
    </row>
    <row r="234" spans="27:51" ht="15.75" customHeight="1" thickBot="1">
      <c r="AA234" s="46" t="s">
        <v>65</v>
      </c>
      <c r="AB234" s="198">
        <v>8613</v>
      </c>
      <c r="AC234" s="199">
        <v>18.870196215023999</v>
      </c>
      <c r="AD234" s="200">
        <v>4.4325056446523003</v>
      </c>
      <c r="AE234" s="201">
        <v>8547</v>
      </c>
      <c r="AF234" s="199">
        <v>19.219960219960001</v>
      </c>
      <c r="AG234" s="202">
        <v>5.3898830737859997</v>
      </c>
      <c r="AH234" s="201">
        <v>8595</v>
      </c>
      <c r="AI234" s="199">
        <v>40.812914485165997</v>
      </c>
      <c r="AJ234" s="202">
        <v>9.2334245156531001</v>
      </c>
      <c r="AK234" s="189">
        <v>8569</v>
      </c>
      <c r="AL234" s="190">
        <v>41.529816781420998</v>
      </c>
      <c r="AM234" s="191">
        <v>6.9346912708485</v>
      </c>
      <c r="AN234" s="192">
        <v>8417</v>
      </c>
      <c r="AO234" s="190">
        <v>38.850184151123003</v>
      </c>
      <c r="AP234" s="191">
        <v>16.618139405402001</v>
      </c>
      <c r="AQ234" s="189">
        <v>8413</v>
      </c>
      <c r="AR234" s="190">
        <v>9.5212884821110197</v>
      </c>
      <c r="AS234" s="191">
        <v>0.98671978470584998</v>
      </c>
      <c r="AT234" s="189">
        <v>8856</v>
      </c>
      <c r="AU234" s="190">
        <v>148.15006775067999</v>
      </c>
      <c r="AV234" s="191">
        <v>23.410513113107999</v>
      </c>
      <c r="AW234" s="192">
        <v>8556</v>
      </c>
      <c r="AX234" s="190">
        <v>14.92613370734</v>
      </c>
      <c r="AY234" s="191">
        <v>5.5274176237852002</v>
      </c>
    </row>
  </sheetData>
  <mergeCells count="26">
    <mergeCell ref="AH201:AJ201"/>
    <mergeCell ref="B2:K2"/>
    <mergeCell ref="J17:K17"/>
    <mergeCell ref="B19:C19"/>
    <mergeCell ref="B20:C20"/>
    <mergeCell ref="B21:C21"/>
    <mergeCell ref="I23:J23"/>
    <mergeCell ref="I24:J25"/>
    <mergeCell ref="I28:J29"/>
    <mergeCell ref="AA201:AA202"/>
    <mergeCell ref="AB201:AD201"/>
    <mergeCell ref="AE201:AG201"/>
    <mergeCell ref="AA221:AA222"/>
    <mergeCell ref="AB221:AD221"/>
    <mergeCell ref="AE221:AG221"/>
    <mergeCell ref="AH221:AJ221"/>
    <mergeCell ref="AK221:AM221"/>
    <mergeCell ref="AN221:AP221"/>
    <mergeCell ref="AQ221:AS221"/>
    <mergeCell ref="AT221:AV221"/>
    <mergeCell ref="AW221:AY221"/>
    <mergeCell ref="AK201:AM201"/>
    <mergeCell ref="AN201:AP201"/>
    <mergeCell ref="AQ201:AS201"/>
    <mergeCell ref="AT201:AV201"/>
    <mergeCell ref="AW201:AY201"/>
  </mergeCells>
  <phoneticPr fontId="3"/>
  <conditionalFormatting sqref="B7:K7">
    <cfRule type="expression" dxfId="46" priority="8" stopIfTrue="1">
      <formula>ISERROR($D$7:$K$7)</formula>
    </cfRule>
  </conditionalFormatting>
  <conditionalFormatting sqref="B11:K12">
    <cfRule type="expression" dxfId="45" priority="9" stopIfTrue="1">
      <formula>ISERROR($D$7:$K$7)</formula>
    </cfRule>
  </conditionalFormatting>
  <conditionalFormatting sqref="B15:K15">
    <cfRule type="expression" dxfId="44" priority="14" stopIfTrue="1">
      <formula>ISERROR($D$7:$K$7)</formula>
    </cfRule>
  </conditionalFormatting>
  <conditionalFormatting sqref="D20:K21">
    <cfRule type="expression" dxfId="43" priority="13" stopIfTrue="1">
      <formula>ISERROR($D$20:$K$21)</formula>
    </cfRule>
  </conditionalFormatting>
  <conditionalFormatting sqref="I24:J25">
    <cfRule type="expression" dxfId="42" priority="7" stopIfTrue="1">
      <formula>ISERROR($I$24)</formula>
    </cfRule>
  </conditionalFormatting>
  <conditionalFormatting sqref="I28:J29">
    <cfRule type="expression" dxfId="41" priority="1" stopIfTrue="1">
      <formula>ISERROR($I$24)</formula>
    </cfRule>
  </conditionalFormatting>
  <conditionalFormatting sqref="J17:K17">
    <cfRule type="expression" dxfId="40" priority="12" stopIfTrue="1">
      <formula>ISERROR($J$17)</formula>
    </cfRule>
  </conditionalFormatting>
  <conditionalFormatting sqref="K24">
    <cfRule type="expression" dxfId="39" priority="11" stopIfTrue="1">
      <formula>iserror+$D$20:$K$20</formula>
    </cfRule>
  </conditionalFormatting>
  <conditionalFormatting sqref="N11:N12 N15">
    <cfRule type="expression" dxfId="38" priority="6" stopIfTrue="1">
      <formula>ISERROR($B$11:$K$11)</formula>
    </cfRule>
  </conditionalFormatting>
  <conditionalFormatting sqref="O20">
    <cfRule type="expression" dxfId="37" priority="10" stopIfTrue="1">
      <formula>ISERROR($D$20:$K$21)</formula>
    </cfRule>
  </conditionalFormatting>
  <dataValidations count="1">
    <dataValidation type="list" allowBlank="1" showInputMessage="1" showErrorMessage="1" sqref="G3" xr:uid="{00000000-0002-0000-0800-000000000000}">
      <formula1>$X$204:$X$209</formula1>
    </dataValidation>
  </dataValidations>
  <printOptions horizontalCentered="1"/>
  <pageMargins left="0.47244094488188981" right="0.39370078740157483" top="0.39" bottom="0.39" header="0.27" footer="0.3"/>
  <pageSetup paperSize="9" scale="98" orientation="portrait" r:id="rId1"/>
  <headerFooter alignWithMargins="0"/>
  <rowBreaks count="1" manualBreakCount="1">
    <brk id="45" max="16383" man="1"/>
  </rowBreaks>
  <colBreaks count="1" manualBreakCount="1">
    <brk id="12" max="4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使い方</vt:lpstr>
      <vt:lpstr>データシート (1年男子)</vt:lpstr>
      <vt:lpstr>データーシート（2年男子）</vt:lpstr>
      <vt:lpstr>データーシート（３年男子）</vt:lpstr>
      <vt:lpstr>データシート（1年女子）</vt:lpstr>
      <vt:lpstr>データシート（2年女子）</vt:lpstr>
      <vt:lpstr>データシート（３年女子）</vt:lpstr>
      <vt:lpstr>グラフ (1年男子)</vt:lpstr>
      <vt:lpstr>グラフ (２年男子)</vt:lpstr>
      <vt:lpstr>グラフ (３年男子)</vt:lpstr>
      <vt:lpstr>グラフ（1年女子）</vt:lpstr>
      <vt:lpstr>グラフ（2年女子）</vt:lpstr>
      <vt:lpstr>グラフ（３年女子）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2008913iw</dc:creator>
  <cp:lastModifiedBy>飯盛　義隆</cp:lastModifiedBy>
  <cp:lastPrinted>2026-03-04T05:36:33Z</cp:lastPrinted>
  <dcterms:created xsi:type="dcterms:W3CDTF">2007-05-16T09:20:50Z</dcterms:created>
  <dcterms:modified xsi:type="dcterms:W3CDTF">2026-06-26T02:19:23Z</dcterms:modified>
</cp:coreProperties>
</file>