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20.36.222\地域振興課\01作業用フォルダ\R06\03地域振興班\32_市町村振興総合補助金\R7\01 制度改正・メニュー構成\03 要綱・要領改正\01 改正照会\"/>
    </mc:Choice>
  </mc:AlternateContent>
  <bookViews>
    <workbookView xWindow="0" yWindow="0" windowWidth="28800" windowHeight="12210" tabRatio="776" firstSheet="1" activeTab="12"/>
  </bookViews>
  <sheets>
    <sheet name="補助記録" sheetId="14" r:id="rId1"/>
    <sheet name="入力シート" sheetId="9" r:id="rId2"/>
    <sheet name="要領様式１（協議）" sheetId="3" r:id="rId3"/>
    <sheet name="要綱様式２ (交付申請)" sheetId="10" r:id="rId4"/>
    <sheet name="要綱様式２（変更①）" sheetId="1" r:id="rId5"/>
    <sheet name="（変更②）" sheetId="11" r:id="rId6"/>
    <sheet name="（変更③）" sheetId="12" r:id="rId7"/>
    <sheet name="（変更④)" sheetId="13" r:id="rId8"/>
    <sheet name="（変更⑤)" sheetId="15" r:id="rId9"/>
    <sheet name="（変更⑥)" sheetId="16" r:id="rId10"/>
    <sheet name="（変更⑦)" sheetId="17" r:id="rId11"/>
    <sheet name="（変更⑧)" sheetId="18" r:id="rId12"/>
    <sheet name="要綱様式６（実績）" sheetId="2" r:id="rId13"/>
    <sheet name="リスト" sheetId="7" state="hidden" r:id="rId14"/>
  </sheets>
  <definedNames>
    <definedName name="_xlnm.Print_Area" localSheetId="5">'（変更②）'!$A$1:$F$89</definedName>
    <definedName name="_xlnm.Print_Area" localSheetId="6">'（変更③）'!$A$1:$F$89</definedName>
    <definedName name="_xlnm.Print_Area" localSheetId="7">'（変更④)'!$A$1:$F$89</definedName>
    <definedName name="_xlnm.Print_Area" localSheetId="8">'（変更⑤)'!$A$1:$F$89</definedName>
    <definedName name="_xlnm.Print_Area" localSheetId="9">'（変更⑥)'!$A$1:$F$89</definedName>
    <definedName name="_xlnm.Print_Area" localSheetId="10">'（変更⑦)'!$A$1:$F$89</definedName>
    <definedName name="_xlnm.Print_Area" localSheetId="11">'（変更⑧)'!$A$1:$F$89</definedName>
    <definedName name="_xlnm.Print_Area" localSheetId="1">入力シート!$A$1:$H$86</definedName>
    <definedName name="_xlnm.Print_Area" localSheetId="0">補助記録!$A$2:$G$37</definedName>
    <definedName name="_xlnm.Print_Area" localSheetId="3">'要綱様式２ (交付申請)'!$A$1:$F$88</definedName>
    <definedName name="_xlnm.Print_Area" localSheetId="4">'要綱様式２（変更①）'!$A$1:$F$89</definedName>
    <definedName name="_xlnm.Print_Area" localSheetId="12">'要綱様式６（実績）'!$A$1:$G$90</definedName>
    <definedName name="_xlnm.Print_Area" localSheetId="2">'要領様式１（協議）'!$A$1:$F$87</definedName>
    <definedName name="_xlnm.Print_Titles" localSheetId="5">'（変更②）'!$12:$14</definedName>
    <definedName name="_xlnm.Print_Titles" localSheetId="6">'（変更③）'!$12:$14</definedName>
    <definedName name="_xlnm.Print_Titles" localSheetId="7">'（変更④)'!$12:$14</definedName>
    <definedName name="_xlnm.Print_Titles" localSheetId="8">'（変更⑤)'!$12:$14</definedName>
    <definedName name="_xlnm.Print_Titles" localSheetId="9">'（変更⑥)'!$12:$14</definedName>
    <definedName name="_xlnm.Print_Titles" localSheetId="10">'（変更⑦)'!$12:$14</definedName>
    <definedName name="_xlnm.Print_Titles" localSheetId="11">'（変更⑧)'!$12:$14</definedName>
    <definedName name="_xlnm.Print_Titles" localSheetId="3">'要綱様式２ (交付申請)'!$12:$14</definedName>
    <definedName name="_xlnm.Print_Titles" localSheetId="4">'要綱様式２（変更①）'!$12:$14</definedName>
    <definedName name="_xlnm.Print_Titles" localSheetId="2">'要領様式１（協議）'!$12:$14</definedName>
    <definedName name="アピアランス支援事業">リスト!$C$15:$G$15</definedName>
    <definedName name="アピアランス支援事業補助率">リスト!$I$15:$K$15</definedName>
    <definedName name="がん検診受診率向上促進事業">リスト!$C$14:$G$14</definedName>
    <definedName name="がん検診受診率向上促進事業補助率">リスト!$I$14:$K$14</definedName>
    <definedName name="コミュニティサロン設置運営事業">リスト!$C$24:$G$24</definedName>
    <definedName name="コミュニティサロン設置運営事業補助率">リスト!$I$24:$K$24</definedName>
    <definedName name="ごみ減量化・再資源化促進事業">リスト!$C$9:$G$9</definedName>
    <definedName name="ごみ減量化・再資源化促進事業補助率">リスト!$I$9:$K$9</definedName>
    <definedName name="ふるさと緑の道整備事業">リスト!$C$41:$G$41</definedName>
    <definedName name="ふるさと緑の道整備事業補助率">リスト!$I$41:$K$41</definedName>
    <definedName name="みやぎの水田農業改革支援事業">リスト!$C$31:$G$31</definedName>
    <definedName name="みやぎの水田農業改革支援事業補助率">リスト!$I$31:$K$31</definedName>
    <definedName name="みやぎの豊かな森林づくり支援事業">リスト!$C$44:$G$44</definedName>
    <definedName name="みやぎの豊かな森林づくり支援事業補助率">リスト!$I$44:$K$44</definedName>
    <definedName name="みやぎ木と触れあう空間づくり支援事業">リスト!$C$42:$G$42</definedName>
    <definedName name="みやぎ木と触れあう空間づくり支援事業補助率">リスト!$I$42:$K$42</definedName>
    <definedName name="みやぎ路観光地整備事業">リスト!$C$28:$G$28</definedName>
    <definedName name="みやぎ路観光地整備事業補助率">リスト!$I$28:$K$28</definedName>
    <definedName name="安全・安心なまちづくりに向けた防犯カメラ設置事業">リスト!$C$11:$G$11</definedName>
    <definedName name="安全・安心なまちづくりに向けた防犯カメラ設置事業補助率">リスト!$I$11:$K$11</definedName>
    <definedName name="移住・定住・交流推進支援事業">リスト!$C$6:$G$6</definedName>
    <definedName name="移住・定住・交流推進支援事業補助率">リスト!$I$6:$K$6</definedName>
    <definedName name="園芸特産重点強化整備事業">リスト!$C$35:$G$35</definedName>
    <definedName name="園芸特産重点強化整備事業補助率">リスト!$I$35:$K$35</definedName>
    <definedName name="学生を核とした地域づくり支援事業">リスト!$C$5:$G$5</definedName>
    <definedName name="学生を核とした地域づくり支援事業補助率">リスト!$I$5:$K$5</definedName>
    <definedName name="宮城の松林健全化事業">リスト!$C$43:$G$43</definedName>
    <definedName name="宮城の松林健全化事業補助率">リスト!$I$43:$K$43</definedName>
    <definedName name="漁港改良助成事業">リスト!$C$38:$G$38</definedName>
    <definedName name="漁港改良助成事業補助率">リスト!$I$38:$K$38</definedName>
    <definedName name="漁船乗組員救急救命推進事業">リスト!$C$37:$G$37</definedName>
    <definedName name="漁船乗組員救急救命推進事業補助率">リスト!$I$37:$K$37</definedName>
    <definedName name="公衆浴場安定確保対策事業">リスト!$C$8:$G$8</definedName>
    <definedName name="公衆浴場安定確保対策事業補助率">リスト!$I$8:$K$8</definedName>
    <definedName name="在宅酸素療法者酸素濃縮器利用助成事業">リスト!$C$21:$G$21</definedName>
    <definedName name="在宅酸素療法者酸素濃縮器利用助成事業補助率">リスト!$I$21:$K$21</definedName>
    <definedName name="山の幸振興総合対策事業">リスト!$C$39:$G$39</definedName>
    <definedName name="山の幸振興総合対策事業補助率">リスト!$I$39:$K$39</definedName>
    <definedName name="市町村健康づくり推進事業">リスト!$C$13:$G$13</definedName>
    <definedName name="市町村健康づくり推進事業補助率">リスト!$I$13:$K$13</definedName>
    <definedName name="市町村献血推進事業">リスト!$C$25:$G$25</definedName>
    <definedName name="市町村献血推進事業補助率">リスト!$I$25:$K$25</definedName>
    <definedName name="市町村交通安全対策推進事業">リスト!$C$7:$G$7</definedName>
    <definedName name="市町村交通安全対策推進事業補助率">リスト!$I$7:$K$7</definedName>
    <definedName name="市町村地域福祉おこし事業">リスト!$C$12:$G$12</definedName>
    <definedName name="市町村地域福祉おこし事業補助率">リスト!$I$12:$K$12</definedName>
    <definedName name="市町村提案事業">リスト!$C$45:$G$45</definedName>
    <definedName name="市町村提案事業_特別枠">リスト!$C$46:$G$46</definedName>
    <definedName name="市町村提案事業_特別枠_補助率">リスト!$I$46:$K$46</definedName>
    <definedName name="市町村提案事業補助率">リスト!$I$45:$K$45</definedName>
    <definedName name="事業所内保育施設助成事業">リスト!$C$17:$G$17</definedName>
    <definedName name="事業所内保育施設助成事業補助率">リスト!$I$17:$K$17</definedName>
    <definedName name="首都圏物産振興等支援事業">リスト!$C$29:$G$29</definedName>
    <definedName name="首都圏物産振興等支援事業補助率">リスト!$I$29:$K$29</definedName>
    <definedName name="重度身体障害者ケア付き住宅運営費補助事業">リスト!$C$20:$G$20</definedName>
    <definedName name="重度身体障害者ケア付き住宅運営費補助事業補助率">リスト!$I$20:$K$20</definedName>
    <definedName name="商店街施設整備支援事業">リスト!$C$27:$G$27</definedName>
    <definedName name="商店街施設整備支援事業補助率">リスト!$I$27:$K$27</definedName>
    <definedName name="小規模林道事業">リスト!$C$40:$G$40</definedName>
    <definedName name="小規模林道事業補助率">リスト!$I$40:$K$40</definedName>
    <definedName name="少年補導センター運営事業">リスト!$C$10:$G$10</definedName>
    <definedName name="少年補導センター運営事業補助率">リスト!$I$10:$K$10</definedName>
    <definedName name="消防・防災体制強化事業">リスト!$C$2:$G$2</definedName>
    <definedName name="消防・防災体制強化事業補助率">リスト!$I$2:$K$2</definedName>
    <definedName name="消防団員確保等充実強化事業">リスト!$C$3:$G$3</definedName>
    <definedName name="消防団員確保等充実強化事業補助率">リスト!$I$3:$K$3</definedName>
    <definedName name="障害児保育事業">リスト!$C$16:$G$16</definedName>
    <definedName name="障害児保育事業補助率">リスト!$I$16:$K$16</definedName>
    <definedName name="食育実践地域活動支援事業">リスト!$C$30:$G$30</definedName>
    <definedName name="食育実践地域活動支援事業補助率">リスト!$I$30:$K$30</definedName>
    <definedName name="大規模水稲直播栽培団地育成事業">リスト!$C$32:$G$32</definedName>
    <definedName name="大規模水稲直播栽培団地育成事業補助率">リスト!$I$32:$K$32</definedName>
    <definedName name="知的障害者グループホーム体験ステイ推進事業">リスト!$C$22:$G$22</definedName>
    <definedName name="知的障害者グループホーム体験ステイ推進事業補助率">リスト!$I$22:$K$22</definedName>
    <definedName name="地域産業振興事業">リスト!$C$26:$G$26</definedName>
    <definedName name="地域産業振興事業補助率">リスト!$I$26:$K$26</definedName>
    <definedName name="地域子育て支援センター事業">リスト!$C$19:$G$19</definedName>
    <definedName name="地域子育て支援センター事業補助率">リスト!$I$19:$K$19</definedName>
    <definedName name="低年齢児保育施設助成事業">リスト!$C$18:$G$18</definedName>
    <definedName name="低年齢児保育施設助成事業補助率">リスト!$I$18:$K$18</definedName>
    <definedName name="都市と農山漁村の交流拡大事業">リスト!$C$33:$G$33</definedName>
    <definedName name="都市と農山漁村の交流拡大事業補助率">リスト!$I$33:$K$33</definedName>
    <definedName name="難聴児補聴器購入助成事業">リスト!$C$23:$G$23</definedName>
    <definedName name="難聴児補聴器購入助成事業補助率">リスト!$I$23:$K$23</definedName>
    <definedName name="豊かなふる里保全整備事業">リスト!$C$34:$G$34</definedName>
    <definedName name="豊かなふる里保全整備事業補助率">リスト!$I$34:$K$34</definedName>
    <definedName name="魅力ある地域づくり事業">リスト!$C$4:$G$4</definedName>
    <definedName name="魅力ある地域づくり事業補助率">リスト!$I$4:$K$4</definedName>
    <definedName name="遊休農地再生利用支援事業">リスト!$C$36:$G$36</definedName>
    <definedName name="遊休農地再生利用支援事業補助率">リスト!$I$36:$K$36</definedName>
  </definedNames>
  <calcPr calcId="162913"/>
</workbook>
</file>

<file path=xl/calcChain.xml><?xml version="1.0" encoding="utf-8"?>
<calcChain xmlns="http://schemas.openxmlformats.org/spreadsheetml/2006/main">
  <c r="Q42" i="2" l="1"/>
  <c r="F84" i="18" l="1"/>
  <c r="E84" i="18"/>
  <c r="G83" i="18" s="1"/>
  <c r="F83" i="18"/>
  <c r="E83" i="18"/>
  <c r="L83" i="18" s="1"/>
  <c r="F82" i="18"/>
  <c r="E82" i="18"/>
  <c r="F81" i="18"/>
  <c r="E81" i="18"/>
  <c r="G81" i="18" s="1"/>
  <c r="F80" i="18"/>
  <c r="E80" i="18"/>
  <c r="G79" i="18" s="1"/>
  <c r="F79" i="18"/>
  <c r="E79" i="18"/>
  <c r="L79" i="18" s="1"/>
  <c r="F78" i="18"/>
  <c r="E78" i="18"/>
  <c r="F77" i="18"/>
  <c r="E77" i="18"/>
  <c r="G77" i="18" s="1"/>
  <c r="F76" i="18"/>
  <c r="E76" i="18"/>
  <c r="F75" i="18"/>
  <c r="E75" i="18"/>
  <c r="L75" i="18" s="1"/>
  <c r="F74" i="18"/>
  <c r="E74" i="18"/>
  <c r="F73" i="18"/>
  <c r="E73" i="18"/>
  <c r="L73" i="18" s="1"/>
  <c r="F72" i="18"/>
  <c r="E72" i="18"/>
  <c r="F71" i="18"/>
  <c r="E71" i="18"/>
  <c r="F70" i="18"/>
  <c r="E70" i="18"/>
  <c r="F69" i="18"/>
  <c r="E69" i="18"/>
  <c r="F68" i="18"/>
  <c r="E68" i="18"/>
  <c r="F67" i="18"/>
  <c r="E67" i="18"/>
  <c r="F66" i="18"/>
  <c r="E66" i="18"/>
  <c r="F65" i="18"/>
  <c r="E65" i="18"/>
  <c r="F64" i="18"/>
  <c r="E64" i="18"/>
  <c r="F63" i="18"/>
  <c r="E63" i="18"/>
  <c r="F62" i="18"/>
  <c r="E62" i="18"/>
  <c r="F61" i="18"/>
  <c r="E61" i="18"/>
  <c r="F60" i="18"/>
  <c r="E60" i="18"/>
  <c r="F59" i="18"/>
  <c r="E59" i="18"/>
  <c r="F58" i="18"/>
  <c r="E58" i="18"/>
  <c r="F57" i="18"/>
  <c r="E57" i="18"/>
  <c r="F56" i="18"/>
  <c r="E56" i="18"/>
  <c r="F55" i="18"/>
  <c r="E55" i="18"/>
  <c r="F54" i="18"/>
  <c r="E54" i="18"/>
  <c r="F53" i="18"/>
  <c r="E53" i="18"/>
  <c r="L53" i="18" s="1"/>
  <c r="F52" i="18"/>
  <c r="E52" i="18"/>
  <c r="F51" i="18"/>
  <c r="E51" i="18"/>
  <c r="F50" i="18"/>
  <c r="E50" i="18"/>
  <c r="F49" i="18"/>
  <c r="E49" i="18"/>
  <c r="G49" i="18" s="1"/>
  <c r="H49" i="18" s="1"/>
  <c r="F48" i="18"/>
  <c r="E48" i="18"/>
  <c r="L47" i="18" s="1"/>
  <c r="F47" i="18"/>
  <c r="E47" i="18"/>
  <c r="F46" i="18"/>
  <c r="E46" i="18"/>
  <c r="F45" i="18"/>
  <c r="E45" i="18"/>
  <c r="F44" i="18"/>
  <c r="E44" i="18"/>
  <c r="G43" i="18" s="1"/>
  <c r="F43" i="18"/>
  <c r="E43" i="18"/>
  <c r="F42" i="18"/>
  <c r="E42" i="18"/>
  <c r="F41" i="18"/>
  <c r="E41" i="18"/>
  <c r="F40" i="18"/>
  <c r="E40" i="18"/>
  <c r="F39" i="18"/>
  <c r="E39" i="18"/>
  <c r="F38" i="18"/>
  <c r="E38" i="18"/>
  <c r="F37" i="18"/>
  <c r="E37" i="18"/>
  <c r="F36" i="18"/>
  <c r="E36" i="18"/>
  <c r="F35" i="18"/>
  <c r="E35" i="18"/>
  <c r="F34" i="18"/>
  <c r="E34" i="18"/>
  <c r="F33" i="18"/>
  <c r="E33" i="18"/>
  <c r="F32" i="18"/>
  <c r="E32" i="18"/>
  <c r="L31" i="18" s="1"/>
  <c r="F31" i="18"/>
  <c r="E31" i="18"/>
  <c r="F30" i="18"/>
  <c r="E30" i="18"/>
  <c r="L29" i="18" s="1"/>
  <c r="F29" i="18"/>
  <c r="E29" i="18"/>
  <c r="F28" i="18"/>
  <c r="E28" i="18"/>
  <c r="L27" i="18" s="1"/>
  <c r="F27" i="18"/>
  <c r="E27" i="18"/>
  <c r="F26" i="18"/>
  <c r="E26" i="18"/>
  <c r="L25" i="18" s="1"/>
  <c r="F25" i="18"/>
  <c r="E25" i="18"/>
  <c r="F24" i="18"/>
  <c r="E24" i="18"/>
  <c r="F23" i="18"/>
  <c r="E23" i="18"/>
  <c r="F22" i="18"/>
  <c r="E22" i="18"/>
  <c r="F21" i="18"/>
  <c r="E21" i="18"/>
  <c r="G21" i="18" s="1"/>
  <c r="F20" i="18"/>
  <c r="E20" i="18"/>
  <c r="F19" i="18"/>
  <c r="E19" i="18"/>
  <c r="F18" i="18"/>
  <c r="E18" i="18"/>
  <c r="F17" i="18"/>
  <c r="E17" i="18"/>
  <c r="F16" i="18"/>
  <c r="E16" i="18"/>
  <c r="F15" i="18"/>
  <c r="E15" i="18"/>
  <c r="C84" i="18"/>
  <c r="D83" i="18"/>
  <c r="C83" i="18"/>
  <c r="C82" i="18"/>
  <c r="D81" i="18"/>
  <c r="C81" i="18"/>
  <c r="C80" i="18"/>
  <c r="D79" i="18"/>
  <c r="C79" i="18"/>
  <c r="C78" i="18"/>
  <c r="D77" i="18"/>
  <c r="C77" i="18"/>
  <c r="C76" i="18"/>
  <c r="G75" i="18"/>
  <c r="D75" i="18"/>
  <c r="C75" i="18"/>
  <c r="C74" i="18"/>
  <c r="G73" i="18"/>
  <c r="D73" i="18"/>
  <c r="C73" i="18"/>
  <c r="C72" i="18"/>
  <c r="L71" i="18"/>
  <c r="G71" i="18"/>
  <c r="J71" i="18" s="1"/>
  <c r="D71" i="18"/>
  <c r="C71" i="18"/>
  <c r="C70" i="18"/>
  <c r="L69" i="18"/>
  <c r="G69" i="18"/>
  <c r="D69" i="18"/>
  <c r="C69" i="18"/>
  <c r="C68" i="18"/>
  <c r="L67" i="18"/>
  <c r="G67" i="18"/>
  <c r="D67" i="18"/>
  <c r="C67" i="18"/>
  <c r="C66" i="18"/>
  <c r="G65" i="18"/>
  <c r="L65" i="18"/>
  <c r="D65" i="18"/>
  <c r="C65" i="18"/>
  <c r="C64" i="18"/>
  <c r="L63" i="18"/>
  <c r="J63" i="18"/>
  <c r="G63" i="18"/>
  <c r="D63" i="18"/>
  <c r="C63" i="18"/>
  <c r="C62" i="18"/>
  <c r="L61" i="18"/>
  <c r="G61" i="18"/>
  <c r="D61" i="18"/>
  <c r="C61" i="18"/>
  <c r="C60" i="18"/>
  <c r="L59" i="18"/>
  <c r="G59" i="18"/>
  <c r="D59" i="18"/>
  <c r="C59" i="18"/>
  <c r="C58" i="18"/>
  <c r="G57" i="18"/>
  <c r="H57" i="18" s="1"/>
  <c r="L57" i="18"/>
  <c r="D57" i="18"/>
  <c r="C57" i="18"/>
  <c r="C56" i="18"/>
  <c r="L55" i="18"/>
  <c r="G55" i="18"/>
  <c r="G56" i="18" s="1"/>
  <c r="J56" i="18" s="1"/>
  <c r="D55" i="18"/>
  <c r="C55" i="18"/>
  <c r="C54" i="18"/>
  <c r="G53" i="18"/>
  <c r="D53" i="18"/>
  <c r="C53" i="18"/>
  <c r="C52" i="18"/>
  <c r="L51" i="18"/>
  <c r="G51" i="18"/>
  <c r="D51" i="18"/>
  <c r="C51" i="18"/>
  <c r="C50" i="18"/>
  <c r="D49" i="18"/>
  <c r="C49" i="18"/>
  <c r="C48" i="18"/>
  <c r="J47" i="18"/>
  <c r="G47" i="18"/>
  <c r="G48" i="18" s="1"/>
  <c r="D47" i="18"/>
  <c r="C47" i="18"/>
  <c r="C46" i="18"/>
  <c r="L45" i="18"/>
  <c r="G45" i="18"/>
  <c r="D45" i="18"/>
  <c r="C45" i="18"/>
  <c r="C44" i="18"/>
  <c r="L43" i="18"/>
  <c r="D43" i="18"/>
  <c r="C43" i="18"/>
  <c r="L41" i="18"/>
  <c r="C42" i="18"/>
  <c r="G41" i="18"/>
  <c r="H41" i="18" s="1"/>
  <c r="D41" i="18"/>
  <c r="C41" i="18"/>
  <c r="C40" i="18"/>
  <c r="L39" i="18"/>
  <c r="G39" i="18"/>
  <c r="G40" i="18" s="1"/>
  <c r="D39" i="18"/>
  <c r="C39" i="18"/>
  <c r="C38" i="18"/>
  <c r="L37" i="18"/>
  <c r="G37" i="18"/>
  <c r="D37" i="18"/>
  <c r="C37" i="18"/>
  <c r="C36" i="18"/>
  <c r="L35" i="18"/>
  <c r="G35" i="18"/>
  <c r="D35" i="18"/>
  <c r="C35" i="18"/>
  <c r="L33" i="18"/>
  <c r="C34" i="18"/>
  <c r="G33" i="18"/>
  <c r="H33" i="18" s="1"/>
  <c r="D33" i="18"/>
  <c r="C33" i="18"/>
  <c r="C32" i="18"/>
  <c r="D31" i="18"/>
  <c r="C31" i="18"/>
  <c r="C30" i="18"/>
  <c r="D29" i="18"/>
  <c r="C29" i="18"/>
  <c r="C28" i="18"/>
  <c r="G27" i="18"/>
  <c r="D27" i="18"/>
  <c r="C27" i="18"/>
  <c r="C26" i="18"/>
  <c r="D25" i="18"/>
  <c r="C25" i="18"/>
  <c r="G24" i="18"/>
  <c r="J24" i="18" s="1"/>
  <c r="C24" i="18"/>
  <c r="L23" i="18"/>
  <c r="G23" i="18"/>
  <c r="D23" i="18"/>
  <c r="C23" i="18"/>
  <c r="C22" i="18"/>
  <c r="L21" i="18"/>
  <c r="D21" i="18"/>
  <c r="C21" i="18"/>
  <c r="C20" i="18"/>
  <c r="L19" i="18"/>
  <c r="G19" i="18"/>
  <c r="D19" i="18"/>
  <c r="C19" i="18"/>
  <c r="L17" i="18"/>
  <c r="C18" i="18"/>
  <c r="G17" i="18"/>
  <c r="H17" i="18" s="1"/>
  <c r="D17" i="18"/>
  <c r="C17" i="18"/>
  <c r="C16" i="18"/>
  <c r="D15" i="18"/>
  <c r="C15" i="18"/>
  <c r="F5" i="18"/>
  <c r="C5" i="18"/>
  <c r="F84" i="17"/>
  <c r="E84" i="17"/>
  <c r="F83" i="17"/>
  <c r="E83" i="17"/>
  <c r="L83" i="17" s="1"/>
  <c r="F82" i="17"/>
  <c r="E82" i="17"/>
  <c r="F81" i="17"/>
  <c r="E81" i="17"/>
  <c r="G81" i="17" s="1"/>
  <c r="F80" i="17"/>
  <c r="E80" i="17"/>
  <c r="G79" i="17" s="1"/>
  <c r="F79" i="17"/>
  <c r="E79" i="17"/>
  <c r="L79" i="17" s="1"/>
  <c r="F78" i="17"/>
  <c r="E78" i="17"/>
  <c r="F77" i="17"/>
  <c r="E77" i="17"/>
  <c r="G77" i="17" s="1"/>
  <c r="F76" i="17"/>
  <c r="E76" i="17"/>
  <c r="F75" i="17"/>
  <c r="E75" i="17"/>
  <c r="L75" i="17" s="1"/>
  <c r="F74" i="17"/>
  <c r="E74" i="17"/>
  <c r="F73" i="17"/>
  <c r="E73" i="17"/>
  <c r="G73" i="17" s="1"/>
  <c r="F72" i="17"/>
  <c r="E72" i="17"/>
  <c r="G71" i="17" s="1"/>
  <c r="F71" i="17"/>
  <c r="E71" i="17"/>
  <c r="F70" i="17"/>
  <c r="E70" i="17"/>
  <c r="G69" i="17" s="1"/>
  <c r="F69" i="17"/>
  <c r="E69" i="17"/>
  <c r="F68" i="17"/>
  <c r="E68" i="17"/>
  <c r="L67" i="17" s="1"/>
  <c r="F67" i="17"/>
  <c r="E67" i="17"/>
  <c r="F66" i="17"/>
  <c r="E66" i="17"/>
  <c r="G65" i="17" s="1"/>
  <c r="F65" i="17"/>
  <c r="E65" i="17"/>
  <c r="F64" i="17"/>
  <c r="E64" i="17"/>
  <c r="F63" i="17"/>
  <c r="E63" i="17"/>
  <c r="F62" i="17"/>
  <c r="E62" i="17"/>
  <c r="L61" i="17" s="1"/>
  <c r="F61" i="17"/>
  <c r="E61" i="17"/>
  <c r="F60" i="17"/>
  <c r="E60" i="17"/>
  <c r="F59" i="17"/>
  <c r="E59" i="17"/>
  <c r="F58" i="17"/>
  <c r="E58" i="17"/>
  <c r="L57" i="17" s="1"/>
  <c r="F57" i="17"/>
  <c r="E57" i="17"/>
  <c r="F56" i="17"/>
  <c r="E56" i="17"/>
  <c r="L55" i="17" s="1"/>
  <c r="F55" i="17"/>
  <c r="E55" i="17"/>
  <c r="F54" i="17"/>
  <c r="E54" i="17"/>
  <c r="F53" i="17"/>
  <c r="E53" i="17"/>
  <c r="L53" i="17" s="1"/>
  <c r="F52" i="17"/>
  <c r="E52" i="17"/>
  <c r="G51" i="17" s="1"/>
  <c r="F51" i="17"/>
  <c r="E51" i="17"/>
  <c r="F50" i="17"/>
  <c r="E50" i="17"/>
  <c r="F49" i="17"/>
  <c r="E49" i="17"/>
  <c r="L49" i="17" s="1"/>
  <c r="F48" i="17"/>
  <c r="E48" i="17"/>
  <c r="F47" i="17"/>
  <c r="E47" i="17"/>
  <c r="F46" i="17"/>
  <c r="E46" i="17"/>
  <c r="F45" i="17"/>
  <c r="E45" i="17"/>
  <c r="L45" i="17" s="1"/>
  <c r="F44" i="17"/>
  <c r="E44" i="17"/>
  <c r="F43" i="17"/>
  <c r="E43" i="17"/>
  <c r="F42" i="17"/>
  <c r="E42" i="17"/>
  <c r="F41" i="17"/>
  <c r="E41" i="17"/>
  <c r="L41" i="17" s="1"/>
  <c r="F40" i="17"/>
  <c r="E40" i="17"/>
  <c r="F39" i="17"/>
  <c r="E39" i="17"/>
  <c r="F38" i="17"/>
  <c r="E38" i="17"/>
  <c r="L37" i="17" s="1"/>
  <c r="F37" i="17"/>
  <c r="E37" i="17"/>
  <c r="F36" i="17"/>
  <c r="E36" i="17"/>
  <c r="F35" i="17"/>
  <c r="E35" i="17"/>
  <c r="F34" i="17"/>
  <c r="E34" i="17"/>
  <c r="F33" i="17"/>
  <c r="E33" i="17"/>
  <c r="F32" i="17"/>
  <c r="E32" i="17"/>
  <c r="F31" i="17"/>
  <c r="E31" i="17"/>
  <c r="F30" i="17"/>
  <c r="E30" i="17"/>
  <c r="F29" i="17"/>
  <c r="E29" i="17"/>
  <c r="L29" i="17" s="1"/>
  <c r="F28" i="17"/>
  <c r="E28" i="17"/>
  <c r="F27" i="17"/>
  <c r="E27" i="17"/>
  <c r="F26" i="17"/>
  <c r="E26" i="17"/>
  <c r="F25" i="17"/>
  <c r="E25" i="17"/>
  <c r="L25" i="17" s="1"/>
  <c r="F24" i="17"/>
  <c r="E24" i="17"/>
  <c r="F23" i="17"/>
  <c r="E23" i="17"/>
  <c r="F22" i="17"/>
  <c r="E22" i="17"/>
  <c r="F21" i="17"/>
  <c r="E21" i="17"/>
  <c r="F20" i="17"/>
  <c r="E20" i="17"/>
  <c r="G19" i="17" s="1"/>
  <c r="F19" i="17"/>
  <c r="E19" i="17"/>
  <c r="F18" i="17"/>
  <c r="E18" i="17"/>
  <c r="F17" i="17"/>
  <c r="E17" i="17"/>
  <c r="F16" i="17"/>
  <c r="E16" i="17"/>
  <c r="F15" i="17"/>
  <c r="E15" i="17"/>
  <c r="C84" i="17"/>
  <c r="D83" i="17"/>
  <c r="C83" i="17"/>
  <c r="C82" i="17"/>
  <c r="D81" i="17"/>
  <c r="C81" i="17"/>
  <c r="C80" i="17"/>
  <c r="D79" i="17"/>
  <c r="C79" i="17"/>
  <c r="C78" i="17"/>
  <c r="D77" i="17"/>
  <c r="C77" i="17"/>
  <c r="C76" i="17"/>
  <c r="G75" i="17"/>
  <c r="D75" i="17"/>
  <c r="C75" i="17"/>
  <c r="C74" i="17"/>
  <c r="D73" i="17"/>
  <c r="C73" i="17"/>
  <c r="C72" i="17"/>
  <c r="D71" i="17"/>
  <c r="C71" i="17"/>
  <c r="C70" i="17"/>
  <c r="L69" i="17"/>
  <c r="D69" i="17"/>
  <c r="C69" i="17"/>
  <c r="C68" i="17"/>
  <c r="G67" i="17"/>
  <c r="D67" i="17"/>
  <c r="C67" i="17"/>
  <c r="C66" i="17"/>
  <c r="L65" i="17"/>
  <c r="D65" i="17"/>
  <c r="C65" i="17"/>
  <c r="C64" i="17"/>
  <c r="L63" i="17"/>
  <c r="G63" i="17"/>
  <c r="G64" i="17" s="1"/>
  <c r="I63" i="17" s="1"/>
  <c r="D63" i="17"/>
  <c r="C63" i="17"/>
  <c r="C62" i="17"/>
  <c r="D61" i="17"/>
  <c r="C61" i="17"/>
  <c r="C60" i="17"/>
  <c r="L59" i="17"/>
  <c r="G59" i="17"/>
  <c r="D59" i="17"/>
  <c r="C59" i="17"/>
  <c r="C58" i="17"/>
  <c r="D57" i="17"/>
  <c r="C57" i="17"/>
  <c r="C56" i="17"/>
  <c r="G55" i="17"/>
  <c r="H55" i="17" s="1"/>
  <c r="D55" i="17"/>
  <c r="C55" i="17"/>
  <c r="C54" i="17"/>
  <c r="D53" i="17"/>
  <c r="C53" i="17"/>
  <c r="C52" i="17"/>
  <c r="L51" i="17"/>
  <c r="D51" i="17"/>
  <c r="C51" i="17"/>
  <c r="C50" i="17"/>
  <c r="D49" i="17"/>
  <c r="C49" i="17"/>
  <c r="C48" i="17"/>
  <c r="L47" i="17"/>
  <c r="G47" i="17"/>
  <c r="G48" i="17" s="1"/>
  <c r="J48" i="17" s="1"/>
  <c r="D47" i="17"/>
  <c r="C47" i="17"/>
  <c r="C46" i="17"/>
  <c r="D45" i="17"/>
  <c r="C45" i="17"/>
  <c r="C44" i="17"/>
  <c r="L43" i="17"/>
  <c r="G43" i="17"/>
  <c r="D43" i="17"/>
  <c r="C43" i="17"/>
  <c r="C42" i="17"/>
  <c r="D41" i="17"/>
  <c r="C41" i="17"/>
  <c r="C40" i="17"/>
  <c r="L39" i="17"/>
  <c r="G39" i="17"/>
  <c r="G40" i="17" s="1"/>
  <c r="J40" i="17" s="1"/>
  <c r="D39" i="17"/>
  <c r="C39" i="17"/>
  <c r="C38" i="17"/>
  <c r="G37" i="17"/>
  <c r="D37" i="17"/>
  <c r="C37" i="17"/>
  <c r="C36" i="17"/>
  <c r="L35" i="17"/>
  <c r="G35" i="17"/>
  <c r="D35" i="17"/>
  <c r="C35" i="17"/>
  <c r="L33" i="17"/>
  <c r="C34" i="17"/>
  <c r="D33" i="17"/>
  <c r="C33" i="17"/>
  <c r="C32" i="17"/>
  <c r="L31" i="17"/>
  <c r="G31" i="17"/>
  <c r="G32" i="17" s="1"/>
  <c r="J32" i="17" s="1"/>
  <c r="D31" i="17"/>
  <c r="C31" i="17"/>
  <c r="C30" i="17"/>
  <c r="D29" i="17"/>
  <c r="C29" i="17"/>
  <c r="C28" i="17"/>
  <c r="L27" i="17"/>
  <c r="G27" i="17"/>
  <c r="D27" i="17"/>
  <c r="C27" i="17"/>
  <c r="C26" i="17"/>
  <c r="D25" i="17"/>
  <c r="C25" i="17"/>
  <c r="C24" i="17"/>
  <c r="D23" i="17"/>
  <c r="C23" i="17"/>
  <c r="C22" i="17"/>
  <c r="L21" i="17"/>
  <c r="G21" i="17"/>
  <c r="D21" i="17"/>
  <c r="C21" i="17"/>
  <c r="C20" i="17"/>
  <c r="L19" i="17"/>
  <c r="D19" i="17"/>
  <c r="C19" i="17"/>
  <c r="L17" i="17"/>
  <c r="C18" i="17"/>
  <c r="D17" i="17"/>
  <c r="C17" i="17"/>
  <c r="C16" i="17"/>
  <c r="D15" i="17"/>
  <c r="C15" i="17"/>
  <c r="F5" i="17"/>
  <c r="C5" i="17"/>
  <c r="F84" i="16"/>
  <c r="E84" i="16"/>
  <c r="G83" i="16" s="1"/>
  <c r="F83" i="16"/>
  <c r="E83" i="16"/>
  <c r="F82" i="16"/>
  <c r="E82" i="16"/>
  <c r="G81" i="16" s="1"/>
  <c r="F81" i="16"/>
  <c r="E81" i="16"/>
  <c r="L81" i="16" s="1"/>
  <c r="F80" i="16"/>
  <c r="E80" i="16"/>
  <c r="G79" i="16" s="1"/>
  <c r="F79" i="16"/>
  <c r="E79" i="16"/>
  <c r="F78" i="16"/>
  <c r="E78" i="16"/>
  <c r="F77" i="16"/>
  <c r="E77" i="16"/>
  <c r="F76" i="16"/>
  <c r="E76" i="16"/>
  <c r="F75" i="16"/>
  <c r="E75" i="16"/>
  <c r="G77" i="16"/>
  <c r="F74" i="16"/>
  <c r="E74" i="16"/>
  <c r="F73" i="16"/>
  <c r="E73" i="16"/>
  <c r="L73" i="16" s="1"/>
  <c r="F72" i="16"/>
  <c r="E72" i="16"/>
  <c r="F71" i="16"/>
  <c r="E71" i="16"/>
  <c r="F70" i="16"/>
  <c r="E70" i="16"/>
  <c r="G69" i="16" s="1"/>
  <c r="F69" i="16"/>
  <c r="E69" i="16"/>
  <c r="L69" i="16" s="1"/>
  <c r="F68" i="16"/>
  <c r="E68" i="16"/>
  <c r="F67" i="16"/>
  <c r="E67" i="16"/>
  <c r="F66" i="16"/>
  <c r="E66" i="16"/>
  <c r="F65" i="16"/>
  <c r="E65" i="16"/>
  <c r="L65" i="16" s="1"/>
  <c r="F64" i="16"/>
  <c r="E64" i="16"/>
  <c r="F63" i="16"/>
  <c r="E63" i="16"/>
  <c r="L63" i="16" s="1"/>
  <c r="F62" i="16"/>
  <c r="E62" i="16"/>
  <c r="F61" i="16"/>
  <c r="E61" i="16"/>
  <c r="L61" i="16" s="1"/>
  <c r="F60" i="16"/>
  <c r="E60" i="16"/>
  <c r="F59" i="16"/>
  <c r="E59" i="16"/>
  <c r="F58" i="16"/>
  <c r="E58" i="16"/>
  <c r="F57" i="16"/>
  <c r="E57" i="16"/>
  <c r="L57" i="16" s="1"/>
  <c r="F56" i="16"/>
  <c r="E56" i="16"/>
  <c r="F55" i="16"/>
  <c r="E55" i="16"/>
  <c r="F54" i="16"/>
  <c r="E54" i="16"/>
  <c r="L53" i="16" s="1"/>
  <c r="F53" i="16"/>
  <c r="E53" i="16"/>
  <c r="F52" i="16"/>
  <c r="E52" i="16"/>
  <c r="F51" i="16"/>
  <c r="E51" i="16"/>
  <c r="F50" i="16"/>
  <c r="E50" i="16"/>
  <c r="L49" i="16" s="1"/>
  <c r="F49" i="16"/>
  <c r="E49" i="16"/>
  <c r="F48" i="16"/>
  <c r="E48" i="16"/>
  <c r="F47" i="16"/>
  <c r="E47" i="16"/>
  <c r="F46" i="16"/>
  <c r="E46" i="16"/>
  <c r="F45" i="16"/>
  <c r="E45" i="16"/>
  <c r="F44" i="16"/>
  <c r="E44" i="16"/>
  <c r="F43" i="16"/>
  <c r="E43" i="16"/>
  <c r="F42" i="16"/>
  <c r="E42" i="16"/>
  <c r="F41" i="16"/>
  <c r="E41" i="16"/>
  <c r="F40" i="16"/>
  <c r="E40" i="16"/>
  <c r="G39" i="16" s="1"/>
  <c r="J39" i="16" s="1"/>
  <c r="F39" i="16"/>
  <c r="E39" i="16"/>
  <c r="L39" i="16" s="1"/>
  <c r="F38" i="16"/>
  <c r="E38" i="16"/>
  <c r="F37" i="16"/>
  <c r="E37" i="16"/>
  <c r="F36" i="16"/>
  <c r="E36" i="16"/>
  <c r="F35" i="16"/>
  <c r="E35" i="16"/>
  <c r="F34" i="16"/>
  <c r="E34" i="16"/>
  <c r="F33" i="16"/>
  <c r="E33" i="16"/>
  <c r="L33" i="16" s="1"/>
  <c r="F32" i="16"/>
  <c r="E32" i="16"/>
  <c r="F31" i="16"/>
  <c r="E31" i="16"/>
  <c r="F30" i="16"/>
  <c r="E30" i="16"/>
  <c r="F29" i="16"/>
  <c r="E29" i="16"/>
  <c r="L29" i="16" s="1"/>
  <c r="F28" i="16"/>
  <c r="E28" i="16"/>
  <c r="F27" i="16"/>
  <c r="E27" i="16"/>
  <c r="F26" i="16"/>
  <c r="E26" i="16"/>
  <c r="F25" i="16"/>
  <c r="E25" i="16"/>
  <c r="G25" i="16" s="1"/>
  <c r="F24" i="16"/>
  <c r="E24" i="16"/>
  <c r="F23" i="16"/>
  <c r="E23" i="16"/>
  <c r="F22" i="16"/>
  <c r="E22" i="16"/>
  <c r="F21" i="16"/>
  <c r="E21" i="16"/>
  <c r="F20" i="16"/>
  <c r="E20" i="16"/>
  <c r="F19" i="16"/>
  <c r="E19" i="16"/>
  <c r="F18" i="16"/>
  <c r="E18" i="16"/>
  <c r="F17" i="16"/>
  <c r="E17" i="16"/>
  <c r="F16" i="16"/>
  <c r="E16" i="16"/>
  <c r="F15" i="16"/>
  <c r="E15" i="16"/>
  <c r="C84" i="16"/>
  <c r="D83" i="16"/>
  <c r="C83" i="16"/>
  <c r="C82" i="16"/>
  <c r="D81" i="16"/>
  <c r="C81" i="16"/>
  <c r="C80" i="16"/>
  <c r="D79" i="16"/>
  <c r="C79" i="16"/>
  <c r="C78" i="16"/>
  <c r="L77" i="16"/>
  <c r="D77" i="16"/>
  <c r="C77" i="16"/>
  <c r="C76" i="16"/>
  <c r="G75" i="16"/>
  <c r="D75" i="16"/>
  <c r="C75" i="16"/>
  <c r="C74" i="16"/>
  <c r="G73" i="16"/>
  <c r="D73" i="16"/>
  <c r="C73" i="16"/>
  <c r="C72" i="16"/>
  <c r="L71" i="16"/>
  <c r="G71" i="16"/>
  <c r="J71" i="16" s="1"/>
  <c r="D71" i="16"/>
  <c r="C71" i="16"/>
  <c r="C70" i="16"/>
  <c r="D69" i="16"/>
  <c r="C69" i="16"/>
  <c r="C68" i="16"/>
  <c r="G67" i="16"/>
  <c r="D67" i="16"/>
  <c r="C67" i="16"/>
  <c r="C66" i="16"/>
  <c r="D65" i="16"/>
  <c r="C65" i="16"/>
  <c r="C64" i="16"/>
  <c r="D63" i="16"/>
  <c r="C63" i="16"/>
  <c r="C62" i="16"/>
  <c r="G61" i="16"/>
  <c r="D61" i="16"/>
  <c r="C61" i="16"/>
  <c r="C60" i="16"/>
  <c r="G59" i="16"/>
  <c r="D59" i="16"/>
  <c r="C59" i="16"/>
  <c r="C58" i="16"/>
  <c r="D57" i="16"/>
  <c r="C57" i="16"/>
  <c r="C56" i="16"/>
  <c r="L55" i="16"/>
  <c r="G55" i="16"/>
  <c r="G56" i="16" s="1"/>
  <c r="J56" i="16" s="1"/>
  <c r="D55" i="16"/>
  <c r="C55" i="16"/>
  <c r="C54" i="16"/>
  <c r="D53" i="16"/>
  <c r="C53" i="16"/>
  <c r="C52" i="16"/>
  <c r="G51" i="16"/>
  <c r="D51" i="16"/>
  <c r="C51" i="16"/>
  <c r="C50" i="16"/>
  <c r="D49" i="16"/>
  <c r="C49" i="16"/>
  <c r="G48" i="16"/>
  <c r="J48" i="16" s="1"/>
  <c r="C48" i="16"/>
  <c r="L47" i="16"/>
  <c r="G47" i="16"/>
  <c r="D47" i="16"/>
  <c r="C47" i="16"/>
  <c r="C46" i="16"/>
  <c r="L45" i="16"/>
  <c r="G45" i="16"/>
  <c r="D45" i="16"/>
  <c r="C45" i="16"/>
  <c r="C44" i="16"/>
  <c r="G43" i="16"/>
  <c r="D43" i="16"/>
  <c r="C43" i="16"/>
  <c r="L41" i="16"/>
  <c r="C42" i="16"/>
  <c r="G41" i="16"/>
  <c r="D41" i="16"/>
  <c r="C41" i="16"/>
  <c r="C40" i="16"/>
  <c r="D39" i="16"/>
  <c r="C39" i="16"/>
  <c r="C38" i="16"/>
  <c r="L37" i="16"/>
  <c r="G37" i="16"/>
  <c r="D37" i="16"/>
  <c r="C37" i="16"/>
  <c r="C36" i="16"/>
  <c r="G35" i="16"/>
  <c r="D35" i="16"/>
  <c r="C35" i="16"/>
  <c r="C34" i="16"/>
  <c r="D33" i="16"/>
  <c r="C33" i="16"/>
  <c r="C32" i="16"/>
  <c r="L31" i="16"/>
  <c r="G31" i="16"/>
  <c r="D31" i="16"/>
  <c r="C31" i="16"/>
  <c r="C30" i="16"/>
  <c r="D29" i="16"/>
  <c r="C29" i="16"/>
  <c r="C28" i="16"/>
  <c r="G27" i="16"/>
  <c r="D27" i="16"/>
  <c r="C27" i="16"/>
  <c r="C26" i="16"/>
  <c r="D25" i="16"/>
  <c r="C25" i="16"/>
  <c r="G24" i="16"/>
  <c r="J24" i="16" s="1"/>
  <c r="C24" i="16"/>
  <c r="L23" i="16"/>
  <c r="G23" i="16"/>
  <c r="D23" i="16"/>
  <c r="C23" i="16"/>
  <c r="C22" i="16"/>
  <c r="L21" i="16"/>
  <c r="G21" i="16"/>
  <c r="G22" i="16" s="1"/>
  <c r="D21" i="16"/>
  <c r="C21" i="16"/>
  <c r="C20" i="16"/>
  <c r="G19" i="16"/>
  <c r="D19" i="16"/>
  <c r="C19" i="16"/>
  <c r="L17" i="16"/>
  <c r="C18" i="16"/>
  <c r="G17" i="16"/>
  <c r="D17" i="16"/>
  <c r="C17" i="16"/>
  <c r="C16" i="16"/>
  <c r="D15" i="16"/>
  <c r="C15" i="16"/>
  <c r="F5" i="16"/>
  <c r="C5" i="16"/>
  <c r="E83" i="15"/>
  <c r="P83" i="9"/>
  <c r="E86" i="2" s="1"/>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E67" i="2" s="1"/>
  <c r="P65" i="9"/>
  <c r="P66" i="9"/>
  <c r="E69" i="2" s="1"/>
  <c r="P67" i="9"/>
  <c r="E70" i="2" s="1"/>
  <c r="P68" i="9"/>
  <c r="P69" i="9"/>
  <c r="E72" i="2" s="1"/>
  <c r="P70" i="9"/>
  <c r="P71" i="9"/>
  <c r="P72" i="9"/>
  <c r="P73" i="9"/>
  <c r="P74" i="9"/>
  <c r="P75" i="9"/>
  <c r="P76" i="9"/>
  <c r="P77" i="9"/>
  <c r="E80" i="2" s="1"/>
  <c r="P78" i="9"/>
  <c r="P79" i="9"/>
  <c r="E82" i="2" s="1"/>
  <c r="P80" i="9"/>
  <c r="E83" i="2" s="1"/>
  <c r="P81" i="9"/>
  <c r="P82" i="9"/>
  <c r="P14" i="9"/>
  <c r="O85" i="9"/>
  <c r="N85" i="9"/>
  <c r="O84" i="9"/>
  <c r="N84" i="9"/>
  <c r="F84" i="15"/>
  <c r="E84" i="15"/>
  <c r="L83" i="15" s="1"/>
  <c r="F83" i="15"/>
  <c r="F82" i="15"/>
  <c r="E82" i="15"/>
  <c r="F81" i="15"/>
  <c r="E81" i="15"/>
  <c r="F80" i="15"/>
  <c r="E80" i="15"/>
  <c r="F79" i="15"/>
  <c r="E79" i="15"/>
  <c r="G79" i="15" s="1"/>
  <c r="G80" i="15" s="1"/>
  <c r="J80" i="15" s="1"/>
  <c r="F78" i="15"/>
  <c r="E78" i="15"/>
  <c r="F77" i="15"/>
  <c r="E77" i="15"/>
  <c r="L77" i="15" s="1"/>
  <c r="F76" i="15"/>
  <c r="E76" i="15"/>
  <c r="F75" i="15"/>
  <c r="E75" i="15"/>
  <c r="L75" i="15" s="1"/>
  <c r="F74" i="15"/>
  <c r="E74" i="15"/>
  <c r="F73" i="15"/>
  <c r="E73" i="15"/>
  <c r="F72" i="15"/>
  <c r="E72" i="15"/>
  <c r="F71" i="15"/>
  <c r="E71" i="15"/>
  <c r="L71" i="15" s="1"/>
  <c r="F70" i="15"/>
  <c r="E70" i="15"/>
  <c r="F69" i="15"/>
  <c r="E69" i="15"/>
  <c r="G69" i="15" s="1"/>
  <c r="F68" i="15"/>
  <c r="E68" i="15"/>
  <c r="F67" i="15"/>
  <c r="E67" i="15"/>
  <c r="L67" i="15" s="1"/>
  <c r="F66" i="15"/>
  <c r="E66" i="15"/>
  <c r="F65" i="15"/>
  <c r="E65" i="15"/>
  <c r="F64" i="15"/>
  <c r="E64" i="15"/>
  <c r="F63" i="15"/>
  <c r="E63" i="15"/>
  <c r="L63" i="15" s="1"/>
  <c r="F62" i="15"/>
  <c r="E62" i="15"/>
  <c r="F61" i="15"/>
  <c r="E61" i="15"/>
  <c r="F60" i="15"/>
  <c r="E60" i="15"/>
  <c r="F59" i="15"/>
  <c r="E59" i="15"/>
  <c r="G59" i="15" s="1"/>
  <c r="F58" i="15"/>
  <c r="E58" i="15"/>
  <c r="F57" i="15"/>
  <c r="E57" i="15"/>
  <c r="F56" i="15"/>
  <c r="E56" i="15"/>
  <c r="F55" i="15"/>
  <c r="E55" i="15"/>
  <c r="L55" i="15" s="1"/>
  <c r="F54" i="15"/>
  <c r="E54" i="15"/>
  <c r="F53" i="15"/>
  <c r="E53" i="15"/>
  <c r="F52" i="15"/>
  <c r="E52" i="15"/>
  <c r="F51" i="15"/>
  <c r="E51" i="15"/>
  <c r="L51" i="15" s="1"/>
  <c r="F50" i="15"/>
  <c r="E50" i="15"/>
  <c r="F49" i="15"/>
  <c r="E49" i="15"/>
  <c r="F48" i="15"/>
  <c r="E48" i="15"/>
  <c r="F47" i="15"/>
  <c r="E47" i="15"/>
  <c r="L47" i="15" s="1"/>
  <c r="F46" i="15"/>
  <c r="E46" i="15"/>
  <c r="F45" i="15"/>
  <c r="E45" i="15"/>
  <c r="G45" i="15" s="1"/>
  <c r="F44" i="15"/>
  <c r="E44" i="15"/>
  <c r="F43" i="15"/>
  <c r="E43" i="15"/>
  <c r="G43" i="15" s="1"/>
  <c r="F42" i="15"/>
  <c r="E42" i="15"/>
  <c r="F41" i="15"/>
  <c r="E41" i="15"/>
  <c r="F40" i="15"/>
  <c r="E40" i="15"/>
  <c r="F39" i="15"/>
  <c r="E39" i="15"/>
  <c r="L39" i="15" s="1"/>
  <c r="F38" i="15"/>
  <c r="E38" i="15"/>
  <c r="F37" i="15"/>
  <c r="E37" i="15"/>
  <c r="F36" i="15"/>
  <c r="E36" i="15"/>
  <c r="F35" i="15"/>
  <c r="E35" i="15"/>
  <c r="L35" i="15" s="1"/>
  <c r="F34" i="15"/>
  <c r="E34" i="15"/>
  <c r="F33" i="15"/>
  <c r="E33" i="15"/>
  <c r="L33" i="15" s="1"/>
  <c r="F32" i="15"/>
  <c r="E32" i="15"/>
  <c r="F31" i="15"/>
  <c r="E31" i="15"/>
  <c r="L31" i="15" s="1"/>
  <c r="F30" i="15"/>
  <c r="E30" i="15"/>
  <c r="F29" i="15"/>
  <c r="E29" i="15"/>
  <c r="F28" i="15"/>
  <c r="E28" i="15"/>
  <c r="F27" i="15"/>
  <c r="E27" i="15"/>
  <c r="L27" i="15" s="1"/>
  <c r="F26" i="15"/>
  <c r="E26" i="15"/>
  <c r="F25" i="15"/>
  <c r="E25" i="15"/>
  <c r="L25" i="15"/>
  <c r="F24" i="15"/>
  <c r="E24" i="15"/>
  <c r="F23" i="15"/>
  <c r="E23" i="15"/>
  <c r="F22" i="15"/>
  <c r="E22" i="15"/>
  <c r="F21" i="15"/>
  <c r="E21" i="15"/>
  <c r="L21" i="15" s="1"/>
  <c r="F20" i="15"/>
  <c r="E20" i="15"/>
  <c r="G19" i="15" s="1"/>
  <c r="F19" i="15"/>
  <c r="E19" i="15"/>
  <c r="L19" i="15" s="1"/>
  <c r="F18" i="15"/>
  <c r="E18" i="15"/>
  <c r="F17" i="15"/>
  <c r="E17" i="15"/>
  <c r="L17" i="15" s="1"/>
  <c r="F16" i="15"/>
  <c r="E16" i="15"/>
  <c r="F15" i="15"/>
  <c r="E15" i="15"/>
  <c r="G15" i="15" s="1"/>
  <c r="G16" i="15" s="1"/>
  <c r="J16" i="15" s="1"/>
  <c r="C84" i="15"/>
  <c r="D83" i="15"/>
  <c r="C83" i="15"/>
  <c r="G81" i="15"/>
  <c r="C82" i="15"/>
  <c r="L81" i="15"/>
  <c r="D81" i="15"/>
  <c r="C81" i="15"/>
  <c r="C80" i="15"/>
  <c r="L79" i="15"/>
  <c r="D79" i="15"/>
  <c r="C79" i="15"/>
  <c r="C78" i="15"/>
  <c r="G77" i="15"/>
  <c r="D77" i="15"/>
  <c r="C77" i="15"/>
  <c r="C76" i="15"/>
  <c r="D75" i="15"/>
  <c r="C75" i="15"/>
  <c r="G73" i="15"/>
  <c r="C74" i="15"/>
  <c r="L73" i="15"/>
  <c r="D73" i="15"/>
  <c r="C73" i="15"/>
  <c r="C72" i="15"/>
  <c r="D71" i="15"/>
  <c r="C71" i="15"/>
  <c r="C70" i="15"/>
  <c r="L69" i="15"/>
  <c r="D69" i="15"/>
  <c r="C69" i="15"/>
  <c r="C68" i="15"/>
  <c r="D67" i="15"/>
  <c r="C67" i="15"/>
  <c r="G65" i="15"/>
  <c r="C66" i="15"/>
  <c r="L65" i="15"/>
  <c r="D65" i="15"/>
  <c r="C65" i="15"/>
  <c r="C64" i="15"/>
  <c r="D63" i="15"/>
  <c r="C63" i="15"/>
  <c r="C62" i="15"/>
  <c r="L61" i="15"/>
  <c r="G61" i="15"/>
  <c r="G62" i="15" s="1"/>
  <c r="D61" i="15"/>
  <c r="C61" i="15"/>
  <c r="C60" i="15"/>
  <c r="L59" i="15"/>
  <c r="D59" i="15"/>
  <c r="C59" i="15"/>
  <c r="L57" i="15"/>
  <c r="C58" i="15"/>
  <c r="D57" i="15"/>
  <c r="C57" i="15"/>
  <c r="C56" i="15"/>
  <c r="D55" i="15"/>
  <c r="C55" i="15"/>
  <c r="C54" i="15"/>
  <c r="L53" i="15"/>
  <c r="G53" i="15"/>
  <c r="H53" i="15" s="1"/>
  <c r="D53" i="15"/>
  <c r="C53" i="15"/>
  <c r="C52" i="15"/>
  <c r="D51" i="15"/>
  <c r="C51" i="15"/>
  <c r="G49" i="15"/>
  <c r="C50" i="15"/>
  <c r="L49" i="15"/>
  <c r="D49" i="15"/>
  <c r="C49" i="15"/>
  <c r="C48" i="15"/>
  <c r="G47" i="15"/>
  <c r="G48" i="15" s="1"/>
  <c r="D47" i="15"/>
  <c r="C47" i="15"/>
  <c r="C46" i="15"/>
  <c r="L45" i="15"/>
  <c r="D45" i="15"/>
  <c r="C45" i="15"/>
  <c r="C44" i="15"/>
  <c r="L43" i="15"/>
  <c r="D43" i="15"/>
  <c r="C43" i="15"/>
  <c r="G41" i="15"/>
  <c r="C42" i="15"/>
  <c r="L41" i="15"/>
  <c r="D41" i="15"/>
  <c r="C41" i="15"/>
  <c r="C40" i="15"/>
  <c r="D39" i="15"/>
  <c r="C39" i="15"/>
  <c r="C38" i="15"/>
  <c r="L37" i="15"/>
  <c r="G37" i="15"/>
  <c r="D37" i="15"/>
  <c r="C37" i="15"/>
  <c r="C36" i="15"/>
  <c r="G35" i="15"/>
  <c r="D35" i="15"/>
  <c r="C35" i="15"/>
  <c r="C34" i="15"/>
  <c r="D33" i="15"/>
  <c r="C33" i="15"/>
  <c r="C32" i="15"/>
  <c r="G31" i="15"/>
  <c r="G32" i="15" s="1"/>
  <c r="I31" i="15" s="1"/>
  <c r="D31" i="15"/>
  <c r="C31" i="15"/>
  <c r="C30" i="15"/>
  <c r="D29" i="15"/>
  <c r="C29" i="15"/>
  <c r="C28" i="15"/>
  <c r="G27" i="15"/>
  <c r="D27" i="15"/>
  <c r="C27" i="15"/>
  <c r="G25" i="15"/>
  <c r="C26" i="15"/>
  <c r="D25" i="15"/>
  <c r="C25" i="15"/>
  <c r="L23" i="15"/>
  <c r="C24" i="15"/>
  <c r="G23" i="15"/>
  <c r="G24" i="15" s="1"/>
  <c r="J24" i="15" s="1"/>
  <c r="D23" i="15"/>
  <c r="C23" i="15"/>
  <c r="C22" i="15"/>
  <c r="D21" i="15"/>
  <c r="C21" i="15"/>
  <c r="C20" i="15"/>
  <c r="D19" i="15"/>
  <c r="C19" i="15"/>
  <c r="C18" i="15"/>
  <c r="D17" i="15"/>
  <c r="C17" i="15"/>
  <c r="C16" i="15"/>
  <c r="D15" i="15"/>
  <c r="C15" i="15"/>
  <c r="F5" i="15"/>
  <c r="C5" i="15"/>
  <c r="E75" i="2"/>
  <c r="E77" i="2"/>
  <c r="E78" i="2"/>
  <c r="M85" i="9"/>
  <c r="M84" i="9"/>
  <c r="L85" i="9"/>
  <c r="L84" i="9"/>
  <c r="F86" i="2"/>
  <c r="B86" i="2"/>
  <c r="G85" i="2"/>
  <c r="F85" i="2"/>
  <c r="D85" i="2"/>
  <c r="B85" i="2"/>
  <c r="F84" i="2"/>
  <c r="E84" i="2"/>
  <c r="B84" i="2"/>
  <c r="G83" i="2"/>
  <c r="F83" i="2"/>
  <c r="D83" i="2"/>
  <c r="B83" i="2"/>
  <c r="F82" i="2"/>
  <c r="B82" i="2"/>
  <c r="G81" i="2"/>
  <c r="F81" i="2"/>
  <c r="E81" i="2"/>
  <c r="D81" i="2"/>
  <c r="B81" i="2"/>
  <c r="F80" i="2"/>
  <c r="B80" i="2"/>
  <c r="G79" i="2"/>
  <c r="F79" i="2"/>
  <c r="E79" i="2"/>
  <c r="D79" i="2"/>
  <c r="B79" i="2"/>
  <c r="F78" i="2"/>
  <c r="B78" i="2"/>
  <c r="G77" i="2"/>
  <c r="F77" i="2"/>
  <c r="D77" i="2"/>
  <c r="B77" i="2"/>
  <c r="F76" i="2"/>
  <c r="E76" i="2"/>
  <c r="B76" i="2"/>
  <c r="G75" i="2"/>
  <c r="F75" i="2"/>
  <c r="D75" i="2"/>
  <c r="B75" i="2"/>
  <c r="F74" i="2"/>
  <c r="E74" i="2"/>
  <c r="B74" i="2"/>
  <c r="G73" i="2"/>
  <c r="F73" i="2"/>
  <c r="E73" i="2"/>
  <c r="D73" i="2"/>
  <c r="B73" i="2"/>
  <c r="F72" i="2"/>
  <c r="B72" i="2"/>
  <c r="G71" i="2"/>
  <c r="F71" i="2"/>
  <c r="E71" i="2"/>
  <c r="D71" i="2"/>
  <c r="B71" i="2"/>
  <c r="F70" i="2"/>
  <c r="B70" i="2"/>
  <c r="G69" i="2"/>
  <c r="F69" i="2"/>
  <c r="D69" i="2"/>
  <c r="B69" i="2"/>
  <c r="F68" i="2"/>
  <c r="E68" i="2"/>
  <c r="B68" i="2"/>
  <c r="G67" i="2"/>
  <c r="F67" i="2"/>
  <c r="D67" i="2"/>
  <c r="B67" i="2"/>
  <c r="F84" i="13"/>
  <c r="E84" i="13"/>
  <c r="C84" i="13"/>
  <c r="F83" i="13"/>
  <c r="E83" i="13"/>
  <c r="D83" i="13"/>
  <c r="C83" i="13"/>
  <c r="F82" i="13"/>
  <c r="E82" i="13"/>
  <c r="C82" i="13"/>
  <c r="F81" i="13"/>
  <c r="E81" i="13"/>
  <c r="D81" i="13"/>
  <c r="C81" i="13"/>
  <c r="F80" i="13"/>
  <c r="E80" i="13"/>
  <c r="C80" i="13"/>
  <c r="F79" i="13"/>
  <c r="E79" i="13"/>
  <c r="D79" i="13"/>
  <c r="C79" i="13"/>
  <c r="F78" i="13"/>
  <c r="E78" i="13"/>
  <c r="C78" i="13"/>
  <c r="F77" i="13"/>
  <c r="E77" i="13"/>
  <c r="G77" i="13" s="1"/>
  <c r="D77" i="13"/>
  <c r="C77" i="13"/>
  <c r="F76" i="13"/>
  <c r="E76" i="13"/>
  <c r="C76" i="13"/>
  <c r="F75" i="13"/>
  <c r="E75" i="13"/>
  <c r="D75" i="13"/>
  <c r="C75" i="13"/>
  <c r="F74" i="13"/>
  <c r="E74" i="13"/>
  <c r="C74" i="13"/>
  <c r="F73" i="13"/>
  <c r="E73" i="13"/>
  <c r="L73" i="13" s="1"/>
  <c r="D73" i="13"/>
  <c r="C73" i="13"/>
  <c r="F72" i="13"/>
  <c r="E72" i="13"/>
  <c r="C72" i="13"/>
  <c r="F71" i="13"/>
  <c r="E71" i="13"/>
  <c r="D71" i="13"/>
  <c r="C71" i="13"/>
  <c r="F70" i="13"/>
  <c r="E70" i="13"/>
  <c r="C70" i="13"/>
  <c r="F69" i="13"/>
  <c r="E69" i="13"/>
  <c r="D69" i="13"/>
  <c r="C69" i="13"/>
  <c r="F68" i="13"/>
  <c r="E68" i="13"/>
  <c r="C68" i="13"/>
  <c r="F67" i="13"/>
  <c r="E67" i="13"/>
  <c r="D67" i="13"/>
  <c r="C67" i="13"/>
  <c r="F66" i="13"/>
  <c r="E66" i="13"/>
  <c r="C66" i="13"/>
  <c r="F65" i="13"/>
  <c r="E65" i="13"/>
  <c r="D65" i="13"/>
  <c r="C65" i="13"/>
  <c r="F84" i="12"/>
  <c r="E84" i="12"/>
  <c r="C84" i="12"/>
  <c r="F83" i="12"/>
  <c r="E83" i="12"/>
  <c r="L83" i="12" s="1"/>
  <c r="D83" i="12"/>
  <c r="C83" i="12"/>
  <c r="F82" i="12"/>
  <c r="E82" i="12"/>
  <c r="G81" i="12" s="1"/>
  <c r="C82" i="12"/>
  <c r="F81" i="12"/>
  <c r="E81" i="12"/>
  <c r="D81" i="12"/>
  <c r="C81" i="12"/>
  <c r="F80" i="12"/>
  <c r="E80" i="12"/>
  <c r="G79" i="12" s="1"/>
  <c r="G80" i="12" s="1"/>
  <c r="C80" i="12"/>
  <c r="F79" i="12"/>
  <c r="E79" i="12"/>
  <c r="L79" i="12" s="1"/>
  <c r="D79" i="12"/>
  <c r="C79" i="12"/>
  <c r="F78" i="12"/>
  <c r="E78" i="12"/>
  <c r="L77" i="12" s="1"/>
  <c r="C78" i="12"/>
  <c r="F77" i="12"/>
  <c r="E77" i="12"/>
  <c r="D77" i="12"/>
  <c r="C77" i="12"/>
  <c r="F76" i="12"/>
  <c r="E76" i="12"/>
  <c r="C76" i="12"/>
  <c r="F75" i="12"/>
  <c r="E75" i="12"/>
  <c r="D75" i="12"/>
  <c r="C75" i="12"/>
  <c r="F74" i="12"/>
  <c r="E74" i="12"/>
  <c r="C74" i="12"/>
  <c r="F73" i="12"/>
  <c r="E73" i="12"/>
  <c r="D73" i="12"/>
  <c r="C73" i="12"/>
  <c r="F72" i="12"/>
  <c r="E72" i="12"/>
  <c r="C72" i="12"/>
  <c r="F71" i="12"/>
  <c r="E71" i="12"/>
  <c r="D71" i="12"/>
  <c r="C71" i="12"/>
  <c r="F70" i="12"/>
  <c r="E70" i="12"/>
  <c r="C70" i="12"/>
  <c r="F69" i="12"/>
  <c r="E69" i="12"/>
  <c r="D69" i="12"/>
  <c r="C69" i="12"/>
  <c r="F68" i="12"/>
  <c r="E68" i="12"/>
  <c r="C68" i="12"/>
  <c r="F67" i="12"/>
  <c r="E67" i="12"/>
  <c r="D67" i="12"/>
  <c r="C67" i="12"/>
  <c r="F66" i="12"/>
  <c r="E66" i="12"/>
  <c r="G65" i="12" s="1"/>
  <c r="C66" i="12"/>
  <c r="F65" i="12"/>
  <c r="E65" i="12"/>
  <c r="D65" i="12"/>
  <c r="C65" i="12"/>
  <c r="F84" i="11"/>
  <c r="E84" i="11"/>
  <c r="C84" i="11"/>
  <c r="F83" i="11"/>
  <c r="E83" i="11"/>
  <c r="D83" i="11"/>
  <c r="C83" i="11"/>
  <c r="F82" i="11"/>
  <c r="E82" i="11"/>
  <c r="C82" i="11"/>
  <c r="F81" i="11"/>
  <c r="E81" i="11"/>
  <c r="D81" i="11"/>
  <c r="C81" i="11"/>
  <c r="F80" i="11"/>
  <c r="E80" i="11"/>
  <c r="C80" i="11"/>
  <c r="F79" i="11"/>
  <c r="E79" i="11"/>
  <c r="G79" i="11" s="1"/>
  <c r="D79" i="11"/>
  <c r="C79" i="11"/>
  <c r="F78" i="11"/>
  <c r="E78" i="11"/>
  <c r="C78" i="11"/>
  <c r="F77" i="11"/>
  <c r="E77" i="11"/>
  <c r="D77" i="11"/>
  <c r="C77" i="11"/>
  <c r="F76" i="11"/>
  <c r="E76" i="11"/>
  <c r="C76" i="11"/>
  <c r="F75" i="11"/>
  <c r="E75" i="11"/>
  <c r="G75" i="11" s="1"/>
  <c r="D75" i="11"/>
  <c r="C75" i="11"/>
  <c r="F74" i="11"/>
  <c r="E74" i="11"/>
  <c r="C74" i="11"/>
  <c r="F73" i="11"/>
  <c r="E73" i="11"/>
  <c r="D73" i="11"/>
  <c r="C73" i="11"/>
  <c r="F72" i="11"/>
  <c r="E72" i="11"/>
  <c r="C72" i="11"/>
  <c r="F71" i="11"/>
  <c r="E71" i="11"/>
  <c r="D71" i="11"/>
  <c r="C71" i="11"/>
  <c r="F70" i="11"/>
  <c r="E70" i="11"/>
  <c r="C70" i="11"/>
  <c r="F69" i="11"/>
  <c r="E69" i="11"/>
  <c r="D69" i="11"/>
  <c r="C69" i="11"/>
  <c r="F68" i="11"/>
  <c r="E68" i="11"/>
  <c r="C68" i="11"/>
  <c r="F67" i="11"/>
  <c r="E67" i="11"/>
  <c r="D67" i="11"/>
  <c r="C67" i="11"/>
  <c r="F66" i="11"/>
  <c r="E66" i="11"/>
  <c r="C66" i="11"/>
  <c r="F65" i="11"/>
  <c r="E65" i="11"/>
  <c r="D65" i="11"/>
  <c r="C65" i="11"/>
  <c r="F84" i="1"/>
  <c r="E84" i="1"/>
  <c r="C84" i="1"/>
  <c r="F83" i="1"/>
  <c r="E83" i="1"/>
  <c r="G83" i="1" s="1"/>
  <c r="D83" i="1"/>
  <c r="C83" i="1"/>
  <c r="F82" i="1"/>
  <c r="E82" i="1"/>
  <c r="C82" i="1"/>
  <c r="F81" i="1"/>
  <c r="E81" i="1"/>
  <c r="L81" i="1" s="1"/>
  <c r="D81" i="1"/>
  <c r="C81" i="1"/>
  <c r="F80" i="1"/>
  <c r="E80" i="1"/>
  <c r="C80" i="1"/>
  <c r="F79" i="1"/>
  <c r="E79" i="1"/>
  <c r="L79" i="1" s="1"/>
  <c r="D79" i="1"/>
  <c r="C79" i="1"/>
  <c r="F78" i="1"/>
  <c r="E78" i="1"/>
  <c r="C78" i="1"/>
  <c r="F77" i="1"/>
  <c r="E77" i="1"/>
  <c r="G77" i="1" s="1"/>
  <c r="D77" i="1"/>
  <c r="C77" i="1"/>
  <c r="F76" i="1"/>
  <c r="E76" i="1"/>
  <c r="C76" i="1"/>
  <c r="F75" i="1"/>
  <c r="E75" i="1"/>
  <c r="D75" i="1"/>
  <c r="C75" i="1"/>
  <c r="F74" i="1"/>
  <c r="E74" i="1"/>
  <c r="C74" i="1"/>
  <c r="F73" i="1"/>
  <c r="E73" i="1"/>
  <c r="D73" i="1"/>
  <c r="C73" i="1"/>
  <c r="F72" i="1"/>
  <c r="E72" i="1"/>
  <c r="G71" i="1" s="1"/>
  <c r="J71" i="1" s="1"/>
  <c r="C72" i="1"/>
  <c r="F71" i="1"/>
  <c r="E71" i="1"/>
  <c r="D71" i="1"/>
  <c r="C71" i="1"/>
  <c r="F70" i="1"/>
  <c r="E70" i="1"/>
  <c r="L69" i="1" s="1"/>
  <c r="C70" i="1"/>
  <c r="F69" i="1"/>
  <c r="E69" i="1"/>
  <c r="D69" i="1"/>
  <c r="C69" i="1"/>
  <c r="F68" i="1"/>
  <c r="E68" i="1"/>
  <c r="C68" i="1"/>
  <c r="F67" i="1"/>
  <c r="E67" i="1"/>
  <c r="D67" i="1"/>
  <c r="C67" i="1"/>
  <c r="F66" i="1"/>
  <c r="E66" i="1"/>
  <c r="C66" i="1"/>
  <c r="F65" i="1"/>
  <c r="E65" i="1"/>
  <c r="D65" i="1"/>
  <c r="C65" i="1"/>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C84" i="10"/>
  <c r="F83" i="10"/>
  <c r="E83" i="10"/>
  <c r="D83" i="10"/>
  <c r="C83" i="10"/>
  <c r="C82" i="10"/>
  <c r="F81" i="10"/>
  <c r="E81" i="10"/>
  <c r="D81" i="10"/>
  <c r="C81" i="10"/>
  <c r="C80" i="10"/>
  <c r="F79" i="10"/>
  <c r="E79" i="10"/>
  <c r="D79" i="10"/>
  <c r="C79" i="10"/>
  <c r="C78" i="10"/>
  <c r="F77" i="10"/>
  <c r="E77" i="10"/>
  <c r="D77" i="10"/>
  <c r="C77" i="10"/>
  <c r="C76" i="10"/>
  <c r="F75" i="10"/>
  <c r="E75" i="10"/>
  <c r="D75" i="10"/>
  <c r="C75" i="10"/>
  <c r="C74" i="10"/>
  <c r="F73" i="10"/>
  <c r="E73" i="10"/>
  <c r="D73" i="10"/>
  <c r="C73" i="10"/>
  <c r="C72" i="10"/>
  <c r="F71" i="10"/>
  <c r="E71" i="10"/>
  <c r="D71" i="10"/>
  <c r="C71" i="10"/>
  <c r="C70" i="10"/>
  <c r="F69" i="10"/>
  <c r="E69" i="10"/>
  <c r="D69" i="10"/>
  <c r="C69" i="10"/>
  <c r="C68" i="10"/>
  <c r="F67" i="10"/>
  <c r="E67" i="10"/>
  <c r="D67" i="10"/>
  <c r="C67" i="10"/>
  <c r="C66" i="10"/>
  <c r="F65" i="10"/>
  <c r="E65" i="10"/>
  <c r="D65" i="10"/>
  <c r="C65" i="10"/>
  <c r="C65" i="3"/>
  <c r="C84" i="3"/>
  <c r="F83" i="3"/>
  <c r="E83" i="3"/>
  <c r="C83" i="3"/>
  <c r="C82" i="3"/>
  <c r="F81" i="3"/>
  <c r="E81" i="3"/>
  <c r="C81" i="3"/>
  <c r="C80" i="3"/>
  <c r="F79" i="3"/>
  <c r="E79" i="3"/>
  <c r="C79" i="3"/>
  <c r="C78" i="3"/>
  <c r="F77" i="3"/>
  <c r="E77" i="3"/>
  <c r="C77" i="3"/>
  <c r="C76" i="3"/>
  <c r="F75" i="3"/>
  <c r="E75" i="3"/>
  <c r="C75" i="3"/>
  <c r="C74" i="3"/>
  <c r="F73" i="3"/>
  <c r="E73" i="3"/>
  <c r="C73" i="3"/>
  <c r="C72" i="3"/>
  <c r="F71" i="3"/>
  <c r="E71" i="3"/>
  <c r="C71" i="3"/>
  <c r="C70" i="3"/>
  <c r="F69" i="3"/>
  <c r="E69" i="3"/>
  <c r="C69" i="3"/>
  <c r="C68" i="3"/>
  <c r="F67" i="3"/>
  <c r="E67" i="3"/>
  <c r="C67" i="3"/>
  <c r="C66" i="3"/>
  <c r="F65" i="3"/>
  <c r="E65" i="3"/>
  <c r="S85" i="9"/>
  <c r="S84" i="9"/>
  <c r="Q85" i="9"/>
  <c r="T85" i="9" s="1"/>
  <c r="Q84" i="9"/>
  <c r="T84" i="9" s="1"/>
  <c r="J84" i="9"/>
  <c r="K84" i="9"/>
  <c r="J85" i="9"/>
  <c r="K85" i="9"/>
  <c r="I85" i="9"/>
  <c r="H85" i="9"/>
  <c r="I84" i="9"/>
  <c r="H84" i="9"/>
  <c r="F84" i="9"/>
  <c r="F85" i="9"/>
  <c r="E85" i="9"/>
  <c r="E84" i="9"/>
  <c r="T66" i="9"/>
  <c r="T83" i="9"/>
  <c r="G83" i="9"/>
  <c r="U82" i="9"/>
  <c r="T82" i="9"/>
  <c r="E85" i="2"/>
  <c r="G82" i="9"/>
  <c r="T81" i="9"/>
  <c r="G81" i="9"/>
  <c r="U80" i="9"/>
  <c r="T80" i="9"/>
  <c r="G80" i="9"/>
  <c r="T79" i="9"/>
  <c r="G79" i="9"/>
  <c r="U78" i="9"/>
  <c r="T78" i="9"/>
  <c r="G78" i="9"/>
  <c r="T77" i="9"/>
  <c r="G77" i="9"/>
  <c r="U76" i="9"/>
  <c r="T76" i="9"/>
  <c r="G76" i="9"/>
  <c r="T75" i="9"/>
  <c r="G75" i="9"/>
  <c r="U74" i="9"/>
  <c r="T74" i="9"/>
  <c r="G74" i="9"/>
  <c r="T73" i="9"/>
  <c r="G73" i="9"/>
  <c r="U72" i="9"/>
  <c r="T72" i="9"/>
  <c r="G72" i="9"/>
  <c r="T71" i="9"/>
  <c r="G71" i="9"/>
  <c r="U70" i="9"/>
  <c r="T70" i="9"/>
  <c r="G70" i="9"/>
  <c r="T69" i="9"/>
  <c r="G69" i="9"/>
  <c r="U68" i="9"/>
  <c r="T68" i="9"/>
  <c r="G68" i="9"/>
  <c r="T67" i="9"/>
  <c r="G67" i="9"/>
  <c r="U66" i="9"/>
  <c r="G66" i="9"/>
  <c r="T65" i="9"/>
  <c r="G65" i="9"/>
  <c r="U64" i="9"/>
  <c r="T64" i="9"/>
  <c r="G64" i="9"/>
  <c r="B70" i="9"/>
  <c r="B82" i="9"/>
  <c r="B66" i="9"/>
  <c r="B80" i="9"/>
  <c r="B76" i="9"/>
  <c r="B78" i="9"/>
  <c r="B68" i="9"/>
  <c r="B72" i="9"/>
  <c r="B64" i="9"/>
  <c r="B74" i="9"/>
  <c r="M77" i="2" l="1"/>
  <c r="Q78" i="2"/>
  <c r="M67" i="2"/>
  <c r="Q68" i="2"/>
  <c r="M81" i="2"/>
  <c r="Q82" i="2"/>
  <c r="M75" i="2"/>
  <c r="Q76" i="2"/>
  <c r="M71" i="2"/>
  <c r="Q72" i="2"/>
  <c r="M73" i="2"/>
  <c r="Q74" i="2"/>
  <c r="M85" i="2"/>
  <c r="Q86" i="2"/>
  <c r="M69" i="2"/>
  <c r="Q70" i="2"/>
  <c r="M79" i="2"/>
  <c r="Q80" i="2"/>
  <c r="M83" i="2"/>
  <c r="Q84" i="2"/>
  <c r="H67" i="2"/>
  <c r="K67" i="2" s="1"/>
  <c r="H73" i="2"/>
  <c r="I73" i="2" s="1"/>
  <c r="L15" i="15"/>
  <c r="F86" i="18"/>
  <c r="G72" i="18"/>
  <c r="J72" i="18" s="1"/>
  <c r="G83" i="17"/>
  <c r="F85" i="15"/>
  <c r="H47" i="18"/>
  <c r="E85" i="16"/>
  <c r="E85" i="15"/>
  <c r="P84" i="9"/>
  <c r="F85" i="16"/>
  <c r="J39" i="17"/>
  <c r="J55" i="18"/>
  <c r="I55" i="18"/>
  <c r="M55" i="18" s="1"/>
  <c r="L81" i="18"/>
  <c r="H79" i="18"/>
  <c r="G80" i="18"/>
  <c r="J80" i="18" s="1"/>
  <c r="J79" i="18"/>
  <c r="H71" i="18"/>
  <c r="I71" i="18"/>
  <c r="G64" i="18"/>
  <c r="J64" i="18" s="1"/>
  <c r="H63" i="18"/>
  <c r="H56" i="18"/>
  <c r="L49" i="18"/>
  <c r="K55" i="18"/>
  <c r="H55" i="18"/>
  <c r="J48" i="18"/>
  <c r="H48" i="18"/>
  <c r="I47" i="18"/>
  <c r="K47" i="18"/>
  <c r="J40" i="18"/>
  <c r="H40" i="18"/>
  <c r="I39" i="18"/>
  <c r="H39" i="18"/>
  <c r="J39" i="18"/>
  <c r="F85" i="18"/>
  <c r="G85" i="18" s="1"/>
  <c r="G86" i="18" s="1"/>
  <c r="K39" i="18"/>
  <c r="G25" i="18"/>
  <c r="H25" i="18" s="1"/>
  <c r="G31" i="18"/>
  <c r="G29" i="18"/>
  <c r="H24" i="18"/>
  <c r="K23" i="18"/>
  <c r="H23" i="18"/>
  <c r="I23" i="18"/>
  <c r="J23" i="18"/>
  <c r="G22" i="18"/>
  <c r="J21" i="18"/>
  <c r="H21" i="18"/>
  <c r="E85" i="18"/>
  <c r="E86" i="18"/>
  <c r="G15" i="18"/>
  <c r="J15" i="18" s="1"/>
  <c r="L15" i="18"/>
  <c r="B67" i="18"/>
  <c r="B77" i="18"/>
  <c r="B79" i="18"/>
  <c r="B81" i="18"/>
  <c r="B83" i="18"/>
  <c r="B71" i="18"/>
  <c r="B75" i="18"/>
  <c r="B69" i="18"/>
  <c r="B65" i="18"/>
  <c r="B73" i="18"/>
  <c r="G70" i="18"/>
  <c r="I69" i="18" s="1"/>
  <c r="H69" i="18"/>
  <c r="J69" i="18"/>
  <c r="K69" i="18"/>
  <c r="J83" i="18"/>
  <c r="G84" i="18"/>
  <c r="I83" i="18" s="1"/>
  <c r="H83" i="18"/>
  <c r="J59" i="18"/>
  <c r="G60" i="18"/>
  <c r="I59" i="18" s="1"/>
  <c r="H59" i="18"/>
  <c r="G62" i="18"/>
  <c r="I61" i="18" s="1"/>
  <c r="H61" i="18"/>
  <c r="J61" i="18"/>
  <c r="M23" i="18"/>
  <c r="J51" i="18"/>
  <c r="G52" i="18"/>
  <c r="K51" i="18" s="1"/>
  <c r="H51" i="18"/>
  <c r="G54" i="18"/>
  <c r="I53" i="18" s="1"/>
  <c r="H53" i="18"/>
  <c r="J53" i="18"/>
  <c r="K53" i="18"/>
  <c r="J67" i="18"/>
  <c r="G68" i="18"/>
  <c r="I67" i="18" s="1"/>
  <c r="H67" i="18"/>
  <c r="J19" i="18"/>
  <c r="G20" i="18"/>
  <c r="K19" i="18" s="1"/>
  <c r="I19" i="18"/>
  <c r="H19" i="18"/>
  <c r="J43" i="18"/>
  <c r="G44" i="18"/>
  <c r="I43" i="18" s="1"/>
  <c r="H43" i="18"/>
  <c r="G46" i="18"/>
  <c r="K45" i="18" s="1"/>
  <c r="H45" i="18"/>
  <c r="J45" i="18"/>
  <c r="J75" i="18"/>
  <c r="G76" i="18"/>
  <c r="I75" i="18" s="1"/>
  <c r="H75" i="18"/>
  <c r="G78" i="18"/>
  <c r="K77" i="18" s="1"/>
  <c r="H77" i="18"/>
  <c r="J77" i="18"/>
  <c r="J35" i="18"/>
  <c r="G36" i="18"/>
  <c r="I35" i="18" s="1"/>
  <c r="H35" i="18"/>
  <c r="G38" i="18"/>
  <c r="H37" i="18"/>
  <c r="J37" i="18"/>
  <c r="C8" i="18"/>
  <c r="H22" i="18"/>
  <c r="J22" i="18"/>
  <c r="K21" i="18"/>
  <c r="J27" i="18"/>
  <c r="G28" i="18"/>
  <c r="I27" i="18" s="1"/>
  <c r="H27" i="18"/>
  <c r="G30" i="18"/>
  <c r="K29" i="18" s="1"/>
  <c r="H29" i="18"/>
  <c r="J29" i="18"/>
  <c r="K33" i="18"/>
  <c r="H65" i="18"/>
  <c r="H72" i="18"/>
  <c r="H73" i="18"/>
  <c r="L77" i="18"/>
  <c r="H80" i="18"/>
  <c r="H81" i="18"/>
  <c r="G18" i="18"/>
  <c r="I17" i="18" s="1"/>
  <c r="G26" i="18"/>
  <c r="G34" i="18"/>
  <c r="I33" i="18" s="1"/>
  <c r="G42" i="18"/>
  <c r="K41" i="18" s="1"/>
  <c r="G50" i="18"/>
  <c r="I49" i="18" s="1"/>
  <c r="G58" i="18"/>
  <c r="K57" i="18" s="1"/>
  <c r="G66" i="18"/>
  <c r="K65" i="18" s="1"/>
  <c r="K71" i="18"/>
  <c r="M71" i="18" s="1"/>
  <c r="G74" i="18"/>
  <c r="K79" i="18"/>
  <c r="G82" i="18"/>
  <c r="J17" i="18"/>
  <c r="J25" i="18"/>
  <c r="J33" i="18"/>
  <c r="J41" i="18"/>
  <c r="J49" i="18"/>
  <c r="J57" i="18"/>
  <c r="J65" i="18"/>
  <c r="J73" i="18"/>
  <c r="J81" i="18"/>
  <c r="I21" i="18"/>
  <c r="M21" i="18" s="1"/>
  <c r="L81" i="17"/>
  <c r="G80" i="17"/>
  <c r="I79" i="17" s="1"/>
  <c r="J79" i="17"/>
  <c r="H79" i="17"/>
  <c r="L73" i="17"/>
  <c r="J71" i="17"/>
  <c r="H71" i="17"/>
  <c r="G72" i="17"/>
  <c r="I71" i="17" s="1"/>
  <c r="L71" i="17"/>
  <c r="G57" i="17"/>
  <c r="H57" i="17" s="1"/>
  <c r="H63" i="17"/>
  <c r="J63" i="17"/>
  <c r="G61" i="17"/>
  <c r="G62" i="17" s="1"/>
  <c r="J55" i="17"/>
  <c r="G53" i="17"/>
  <c r="F85" i="17"/>
  <c r="G56" i="17"/>
  <c r="I55" i="17" s="1"/>
  <c r="K47" i="17"/>
  <c r="H47" i="17"/>
  <c r="I47" i="17"/>
  <c r="M47" i="17" s="1"/>
  <c r="G45" i="17"/>
  <c r="H45" i="17" s="1"/>
  <c r="J47" i="17"/>
  <c r="H39" i="17"/>
  <c r="K39" i="17"/>
  <c r="K31" i="17"/>
  <c r="G25" i="17"/>
  <c r="H31" i="17"/>
  <c r="I31" i="17"/>
  <c r="G29" i="17"/>
  <c r="J31" i="17"/>
  <c r="E86" i="17"/>
  <c r="L23" i="17"/>
  <c r="E85" i="17"/>
  <c r="G23" i="17"/>
  <c r="F86" i="17"/>
  <c r="C8" i="17" s="1"/>
  <c r="G15" i="17"/>
  <c r="L15" i="17"/>
  <c r="B67" i="17"/>
  <c r="B77" i="17"/>
  <c r="B79" i="17"/>
  <c r="B81" i="17"/>
  <c r="B83" i="17"/>
  <c r="B71" i="17"/>
  <c r="B75" i="17"/>
  <c r="B69" i="17"/>
  <c r="B65" i="17"/>
  <c r="B73" i="17"/>
  <c r="J59" i="17"/>
  <c r="G60" i="17"/>
  <c r="K59" i="17" s="1"/>
  <c r="I59" i="17"/>
  <c r="H59" i="17"/>
  <c r="J83" i="17"/>
  <c r="G84" i="17"/>
  <c r="K83" i="17" s="1"/>
  <c r="H83" i="17"/>
  <c r="J65" i="17"/>
  <c r="G66" i="17"/>
  <c r="I65" i="17" s="1"/>
  <c r="H65" i="17"/>
  <c r="J27" i="17"/>
  <c r="G28" i="17"/>
  <c r="K27" i="17" s="1"/>
  <c r="H27" i="17"/>
  <c r="J73" i="17"/>
  <c r="G74" i="17"/>
  <c r="K73" i="17" s="1"/>
  <c r="H73" i="17"/>
  <c r="J43" i="17"/>
  <c r="G44" i="17"/>
  <c r="I43" i="17" s="1"/>
  <c r="H43" i="17"/>
  <c r="J67" i="17"/>
  <c r="G68" i="17"/>
  <c r="K67" i="17" s="1"/>
  <c r="H67" i="17"/>
  <c r="G70" i="17"/>
  <c r="I69" i="17" s="1"/>
  <c r="H69" i="17"/>
  <c r="J69" i="17"/>
  <c r="G30" i="17"/>
  <c r="I29" i="17"/>
  <c r="K29" i="17"/>
  <c r="H29" i="17"/>
  <c r="J29" i="17"/>
  <c r="J19" i="17"/>
  <c r="G20" i="17"/>
  <c r="I19" i="17" s="1"/>
  <c r="H19" i="17"/>
  <c r="G22" i="17"/>
  <c r="I21" i="17" s="1"/>
  <c r="K21" i="17"/>
  <c r="H21" i="17"/>
  <c r="J21" i="17"/>
  <c r="J51" i="17"/>
  <c r="G52" i="17"/>
  <c r="I51" i="17" s="1"/>
  <c r="H51" i="17"/>
  <c r="G54" i="17"/>
  <c r="I53" i="17" s="1"/>
  <c r="H53" i="17"/>
  <c r="J53" i="17"/>
  <c r="J81" i="17"/>
  <c r="G82" i="17"/>
  <c r="K81" i="17" s="1"/>
  <c r="H81" i="17"/>
  <c r="M31" i="17"/>
  <c r="J35" i="17"/>
  <c r="G36" i="17"/>
  <c r="I35" i="17"/>
  <c r="H35" i="17"/>
  <c r="G38" i="17"/>
  <c r="I37" i="17"/>
  <c r="K37" i="17"/>
  <c r="H37" i="17"/>
  <c r="J37" i="17"/>
  <c r="J75" i="17"/>
  <c r="G76" i="17"/>
  <c r="K75" i="17" s="1"/>
  <c r="I75" i="17"/>
  <c r="H75" i="17"/>
  <c r="G78" i="17"/>
  <c r="K77" i="17" s="1"/>
  <c r="I77" i="17"/>
  <c r="H77" i="17"/>
  <c r="J77" i="17"/>
  <c r="G33" i="17"/>
  <c r="H25" i="17"/>
  <c r="H32" i="17"/>
  <c r="H40" i="17"/>
  <c r="H48" i="17"/>
  <c r="H56" i="17"/>
  <c r="H64" i="17"/>
  <c r="H72" i="17"/>
  <c r="L77" i="17"/>
  <c r="H80" i="17"/>
  <c r="G17" i="17"/>
  <c r="I39" i="17"/>
  <c r="M39" i="17" s="1"/>
  <c r="G41" i="17"/>
  <c r="G49" i="17"/>
  <c r="G26" i="17"/>
  <c r="K25" i="17" s="1"/>
  <c r="K55" i="17"/>
  <c r="M55" i="17" s="1"/>
  <c r="J56" i="17"/>
  <c r="G58" i="17"/>
  <c r="I57" i="17" s="1"/>
  <c r="K63" i="17"/>
  <c r="M63" i="17" s="1"/>
  <c r="J64" i="17"/>
  <c r="K71" i="17"/>
  <c r="M71" i="17" s="1"/>
  <c r="J72" i="17"/>
  <c r="J80" i="17"/>
  <c r="J25" i="17"/>
  <c r="J57" i="17"/>
  <c r="F86" i="16"/>
  <c r="G80" i="16"/>
  <c r="J80" i="16" s="1"/>
  <c r="J79" i="16"/>
  <c r="L79" i="16"/>
  <c r="E86" i="16"/>
  <c r="G72" i="16"/>
  <c r="J72" i="16" s="1"/>
  <c r="G63" i="16"/>
  <c r="H63" i="16" s="1"/>
  <c r="G53" i="16"/>
  <c r="J53" i="16" s="1"/>
  <c r="K47" i="16"/>
  <c r="K55" i="16"/>
  <c r="J55" i="16"/>
  <c r="J47" i="16"/>
  <c r="G40" i="16"/>
  <c r="J40" i="16" s="1"/>
  <c r="J31" i="16"/>
  <c r="G29" i="16"/>
  <c r="G32" i="16"/>
  <c r="I31" i="16" s="1"/>
  <c r="K23" i="16"/>
  <c r="I23" i="16"/>
  <c r="J23" i="16"/>
  <c r="H22" i="16"/>
  <c r="J22" i="16"/>
  <c r="H21" i="16"/>
  <c r="I21" i="16"/>
  <c r="M21" i="16" s="1"/>
  <c r="J21" i="16"/>
  <c r="C8" i="16"/>
  <c r="K21" i="16"/>
  <c r="G15" i="16"/>
  <c r="G16" i="16" s="1"/>
  <c r="I15" i="16" s="1"/>
  <c r="L15" i="16"/>
  <c r="B67" i="16"/>
  <c r="B77" i="16"/>
  <c r="B79" i="16"/>
  <c r="B81" i="16"/>
  <c r="B83" i="16"/>
  <c r="B71" i="16"/>
  <c r="B75" i="16"/>
  <c r="B69" i="16"/>
  <c r="B65" i="16"/>
  <c r="B73" i="16"/>
  <c r="G46" i="16"/>
  <c r="K45" i="16" s="1"/>
  <c r="H45" i="16"/>
  <c r="J45" i="16"/>
  <c r="J43" i="16"/>
  <c r="G44" i="16"/>
  <c r="K43" i="16" s="1"/>
  <c r="I43" i="16"/>
  <c r="H43" i="16"/>
  <c r="G54" i="16"/>
  <c r="I53" i="16" s="1"/>
  <c r="H53" i="16"/>
  <c r="J25" i="16"/>
  <c r="G26" i="16"/>
  <c r="I25" i="16" s="1"/>
  <c r="H25" i="16"/>
  <c r="J51" i="16"/>
  <c r="G52" i="16"/>
  <c r="K51" i="16" s="1"/>
  <c r="I51" i="16"/>
  <c r="H51" i="16"/>
  <c r="G62" i="16"/>
  <c r="I61" i="16" s="1"/>
  <c r="H61" i="16"/>
  <c r="J61" i="16"/>
  <c r="J83" i="16"/>
  <c r="G84" i="16"/>
  <c r="K83" i="16" s="1"/>
  <c r="H83" i="16"/>
  <c r="K59" i="16"/>
  <c r="J59" i="16"/>
  <c r="G60" i="16"/>
  <c r="I59" i="16" s="1"/>
  <c r="H59" i="16"/>
  <c r="J67" i="16"/>
  <c r="G68" i="16"/>
  <c r="K67" i="16" s="1"/>
  <c r="I67" i="16"/>
  <c r="H67" i="16"/>
  <c r="K75" i="16"/>
  <c r="J75" i="16"/>
  <c r="G76" i="16"/>
  <c r="I75" i="16" s="1"/>
  <c r="H75" i="16"/>
  <c r="G70" i="16"/>
  <c r="I69" i="16" s="1"/>
  <c r="H69" i="16"/>
  <c r="J69" i="16"/>
  <c r="G20" i="16"/>
  <c r="K19" i="16" s="1"/>
  <c r="I19" i="16"/>
  <c r="H19" i="16"/>
  <c r="J19" i="16"/>
  <c r="G30" i="16"/>
  <c r="I29" i="16" s="1"/>
  <c r="H29" i="16"/>
  <c r="J29" i="16"/>
  <c r="K35" i="16"/>
  <c r="G36" i="16"/>
  <c r="I35" i="16"/>
  <c r="H35" i="16"/>
  <c r="J35" i="16"/>
  <c r="M23" i="16"/>
  <c r="K27" i="16"/>
  <c r="J27" i="16"/>
  <c r="G28" i="16"/>
  <c r="I27" i="16" s="1"/>
  <c r="H27" i="16"/>
  <c r="G38" i="16"/>
  <c r="H37" i="16"/>
  <c r="J37" i="16"/>
  <c r="G78" i="16"/>
  <c r="I77" i="16"/>
  <c r="H77" i="16"/>
  <c r="J77" i="16"/>
  <c r="G33" i="16"/>
  <c r="L25" i="16"/>
  <c r="H15" i="16"/>
  <c r="L19" i="16"/>
  <c r="H23" i="16"/>
  <c r="L27" i="16"/>
  <c r="H31" i="16"/>
  <c r="L35" i="16"/>
  <c r="H39" i="16"/>
  <c r="L43" i="16"/>
  <c r="H47" i="16"/>
  <c r="L51" i="16"/>
  <c r="H55" i="16"/>
  <c r="L59" i="16"/>
  <c r="L67" i="16"/>
  <c r="H71" i="16"/>
  <c r="L75" i="16"/>
  <c r="H79" i="16"/>
  <c r="L83" i="16"/>
  <c r="G49" i="16"/>
  <c r="I55" i="16"/>
  <c r="M55" i="16" s="1"/>
  <c r="G57" i="16"/>
  <c r="H17" i="16"/>
  <c r="H24" i="16"/>
  <c r="H32" i="16"/>
  <c r="H40" i="16"/>
  <c r="H41" i="16"/>
  <c r="H48" i="16"/>
  <c r="H56" i="16"/>
  <c r="H72" i="16"/>
  <c r="H73" i="16"/>
  <c r="H81" i="16"/>
  <c r="I47" i="16"/>
  <c r="M47" i="16" s="1"/>
  <c r="G65" i="16"/>
  <c r="J16" i="16"/>
  <c r="G18" i="16"/>
  <c r="K17" i="16" s="1"/>
  <c r="G42" i="16"/>
  <c r="I41" i="16" s="1"/>
  <c r="G74" i="16"/>
  <c r="G82" i="16"/>
  <c r="K81" i="16" s="1"/>
  <c r="J17" i="16"/>
  <c r="J73" i="16"/>
  <c r="J81" i="16"/>
  <c r="J41" i="16"/>
  <c r="P85" i="9"/>
  <c r="G51" i="15"/>
  <c r="G75" i="15"/>
  <c r="L67" i="1"/>
  <c r="G71" i="13"/>
  <c r="G55" i="15"/>
  <c r="G56" i="15" s="1"/>
  <c r="J56" i="15" s="1"/>
  <c r="G63" i="15"/>
  <c r="G64" i="15" s="1"/>
  <c r="I63" i="15" s="1"/>
  <c r="G83" i="15"/>
  <c r="J83" i="15" s="1"/>
  <c r="L81" i="13"/>
  <c r="G21" i="15"/>
  <c r="G39" i="15"/>
  <c r="G40" i="15" s="1"/>
  <c r="J40" i="15" s="1"/>
  <c r="G17" i="15"/>
  <c r="L79" i="13"/>
  <c r="J53" i="15"/>
  <c r="G67" i="15"/>
  <c r="G71" i="15"/>
  <c r="L29" i="15"/>
  <c r="G33" i="15"/>
  <c r="G77" i="11"/>
  <c r="G75" i="13"/>
  <c r="J79" i="15"/>
  <c r="K79" i="15"/>
  <c r="H79" i="15"/>
  <c r="J63" i="15"/>
  <c r="H61" i="15"/>
  <c r="J61" i="15"/>
  <c r="G54" i="15"/>
  <c r="J48" i="15"/>
  <c r="I47" i="15"/>
  <c r="H47" i="15"/>
  <c r="K47" i="15"/>
  <c r="G38" i="15"/>
  <c r="I37" i="15" s="1"/>
  <c r="H37" i="15"/>
  <c r="J37" i="15"/>
  <c r="K31" i="15"/>
  <c r="H31" i="15"/>
  <c r="G29" i="15"/>
  <c r="K23" i="15"/>
  <c r="H23" i="15"/>
  <c r="I23" i="15"/>
  <c r="M23" i="15" s="1"/>
  <c r="F86" i="15"/>
  <c r="C8" i="15" s="1"/>
  <c r="K63" i="15"/>
  <c r="M63" i="15" s="1"/>
  <c r="K15" i="15"/>
  <c r="H15" i="15"/>
  <c r="I15" i="15"/>
  <c r="B67" i="15"/>
  <c r="B77" i="15"/>
  <c r="B79" i="15"/>
  <c r="B81" i="15"/>
  <c r="B83" i="15"/>
  <c r="B71" i="15"/>
  <c r="B75" i="15"/>
  <c r="B69" i="15"/>
  <c r="B65" i="15"/>
  <c r="B73" i="15"/>
  <c r="J17" i="15"/>
  <c r="G18" i="15"/>
  <c r="I17" i="15"/>
  <c r="H17" i="15"/>
  <c r="J25" i="15"/>
  <c r="G26" i="15"/>
  <c r="I25" i="15" s="1"/>
  <c r="H25" i="15"/>
  <c r="J51" i="15"/>
  <c r="G52" i="15"/>
  <c r="I51" i="15" s="1"/>
  <c r="H51" i="15"/>
  <c r="J73" i="15"/>
  <c r="G74" i="15"/>
  <c r="I73" i="15" s="1"/>
  <c r="H73" i="15"/>
  <c r="J33" i="15"/>
  <c r="G34" i="15"/>
  <c r="H33" i="15"/>
  <c r="J67" i="15"/>
  <c r="G68" i="15"/>
  <c r="I67" i="15" s="1"/>
  <c r="H67" i="15"/>
  <c r="G70" i="15"/>
  <c r="H69" i="15"/>
  <c r="J69" i="15"/>
  <c r="J43" i="15"/>
  <c r="G44" i="15"/>
  <c r="I43" i="15" s="1"/>
  <c r="H43" i="15"/>
  <c r="J19" i="15"/>
  <c r="G20" i="15"/>
  <c r="I19" i="15" s="1"/>
  <c r="H19" i="15"/>
  <c r="G22" i="15"/>
  <c r="I21" i="15"/>
  <c r="J21" i="15"/>
  <c r="H21" i="15"/>
  <c r="J41" i="15"/>
  <c r="G42" i="15"/>
  <c r="K41" i="15" s="1"/>
  <c r="H41" i="15"/>
  <c r="M31" i="15"/>
  <c r="J59" i="15"/>
  <c r="G60" i="15"/>
  <c r="I59" i="15" s="1"/>
  <c r="H59" i="15"/>
  <c r="J81" i="15"/>
  <c r="G82" i="15"/>
  <c r="I81" i="15" s="1"/>
  <c r="H81" i="15"/>
  <c r="G30" i="15"/>
  <c r="K29" i="15" s="1"/>
  <c r="H29" i="15"/>
  <c r="J29" i="15"/>
  <c r="J49" i="15"/>
  <c r="G50" i="15"/>
  <c r="I49" i="15" s="1"/>
  <c r="H49" i="15"/>
  <c r="J75" i="15"/>
  <c r="G76" i="15"/>
  <c r="I75" i="15" s="1"/>
  <c r="H75" i="15"/>
  <c r="G78" i="15"/>
  <c r="I77" i="15" s="1"/>
  <c r="H77" i="15"/>
  <c r="J77" i="15"/>
  <c r="G46" i="15"/>
  <c r="I45" i="15" s="1"/>
  <c r="H45" i="15"/>
  <c r="J45" i="15"/>
  <c r="J27" i="15"/>
  <c r="G28" i="15"/>
  <c r="H27" i="15"/>
  <c r="J35" i="15"/>
  <c r="G36" i="15"/>
  <c r="K35" i="15" s="1"/>
  <c r="H35" i="15"/>
  <c r="I61" i="15"/>
  <c r="K61" i="15"/>
  <c r="J62" i="15"/>
  <c r="H62" i="15"/>
  <c r="J65" i="15"/>
  <c r="G66" i="15"/>
  <c r="K65" i="15" s="1"/>
  <c r="H65" i="15"/>
  <c r="J15" i="15"/>
  <c r="H16" i="15"/>
  <c r="J23" i="15"/>
  <c r="H24" i="15"/>
  <c r="J31" i="15"/>
  <c r="H32" i="15"/>
  <c r="J39" i="15"/>
  <c r="J47" i="15"/>
  <c r="H48" i="15"/>
  <c r="H64" i="15"/>
  <c r="H80" i="15"/>
  <c r="I39" i="15"/>
  <c r="I79" i="15"/>
  <c r="J32" i="15"/>
  <c r="J64" i="15"/>
  <c r="E86" i="15"/>
  <c r="G57" i="15"/>
  <c r="H75" i="2"/>
  <c r="H76" i="2" s="1"/>
  <c r="J75" i="2" s="1"/>
  <c r="H83" i="2"/>
  <c r="H84" i="2" s="1"/>
  <c r="L83" i="2" s="1"/>
  <c r="G73" i="11"/>
  <c r="J73" i="11" s="1"/>
  <c r="L75" i="12"/>
  <c r="G75" i="1"/>
  <c r="G76" i="1" s="1"/>
  <c r="I75" i="1" s="1"/>
  <c r="G81" i="1"/>
  <c r="H81" i="1" s="1"/>
  <c r="G71" i="11"/>
  <c r="G73" i="12"/>
  <c r="G69" i="13"/>
  <c r="H69" i="13" s="1"/>
  <c r="G67" i="1"/>
  <c r="G69" i="1"/>
  <c r="H69" i="1" s="1"/>
  <c r="L71" i="1"/>
  <c r="L73" i="1"/>
  <c r="G79" i="1"/>
  <c r="J79" i="1" s="1"/>
  <c r="G69" i="11"/>
  <c r="L71" i="12"/>
  <c r="G67" i="13"/>
  <c r="G68" i="13" s="1"/>
  <c r="K67" i="13" s="1"/>
  <c r="G67" i="11"/>
  <c r="G83" i="11"/>
  <c r="G84" i="11" s="1"/>
  <c r="I83" i="11" s="1"/>
  <c r="L65" i="13"/>
  <c r="L65" i="11"/>
  <c r="L81" i="11"/>
  <c r="G83" i="13"/>
  <c r="G84" i="13" s="1"/>
  <c r="I83" i="13" s="1"/>
  <c r="H77" i="2"/>
  <c r="I77" i="2" s="1"/>
  <c r="H79" i="2"/>
  <c r="K79" i="2" s="1"/>
  <c r="H81" i="2"/>
  <c r="I81" i="2" s="1"/>
  <c r="L77" i="13"/>
  <c r="G79" i="13"/>
  <c r="G80" i="13" s="1"/>
  <c r="I79" i="13" s="1"/>
  <c r="H71" i="13"/>
  <c r="J71" i="13"/>
  <c r="G73" i="1"/>
  <c r="H73" i="1" s="1"/>
  <c r="L75" i="1"/>
  <c r="L77" i="1"/>
  <c r="L67" i="11"/>
  <c r="L69" i="11"/>
  <c r="L71" i="11"/>
  <c r="L75" i="11"/>
  <c r="L77" i="11"/>
  <c r="L79" i="11"/>
  <c r="G81" i="11"/>
  <c r="H81" i="11" s="1"/>
  <c r="L83" i="11"/>
  <c r="L65" i="12"/>
  <c r="G67" i="12"/>
  <c r="J67" i="12" s="1"/>
  <c r="G69" i="12"/>
  <c r="H69" i="2"/>
  <c r="K69" i="2" s="1"/>
  <c r="L83" i="1"/>
  <c r="L73" i="12"/>
  <c r="G75" i="12"/>
  <c r="H75" i="12" s="1"/>
  <c r="G77" i="12"/>
  <c r="J77" i="12" s="1"/>
  <c r="G65" i="13"/>
  <c r="L71" i="13"/>
  <c r="G81" i="13"/>
  <c r="J81" i="13" s="1"/>
  <c r="H71" i="2"/>
  <c r="I71" i="2" s="1"/>
  <c r="L73" i="11"/>
  <c r="L67" i="12"/>
  <c r="L69" i="12"/>
  <c r="G71" i="12"/>
  <c r="G72" i="12" s="1"/>
  <c r="J72" i="12" s="1"/>
  <c r="L81" i="12"/>
  <c r="G83" i="12"/>
  <c r="G84" i="12" s="1"/>
  <c r="K83" i="12" s="1"/>
  <c r="G73" i="13"/>
  <c r="J73" i="13" s="1"/>
  <c r="H85" i="2"/>
  <c r="I85" i="2" s="1"/>
  <c r="L69" i="13"/>
  <c r="H79" i="13"/>
  <c r="H79" i="12"/>
  <c r="J79" i="12"/>
  <c r="G85" i="9"/>
  <c r="A69" i="2"/>
  <c r="P70" i="2" s="1"/>
  <c r="A79" i="2"/>
  <c r="P80" i="2" s="1"/>
  <c r="A81" i="2"/>
  <c r="P82" i="2" s="1"/>
  <c r="A83" i="2"/>
  <c r="P84" i="2" s="1"/>
  <c r="A85" i="2"/>
  <c r="P86" i="2" s="1"/>
  <c r="A73" i="2"/>
  <c r="P74" i="2" s="1"/>
  <c r="A77" i="2"/>
  <c r="P78" i="2" s="1"/>
  <c r="A71" i="2"/>
  <c r="P72" i="2" s="1"/>
  <c r="A67" i="2"/>
  <c r="P68" i="2" s="1"/>
  <c r="A75" i="2"/>
  <c r="P76" i="2" s="1"/>
  <c r="I67" i="2"/>
  <c r="H74" i="2"/>
  <c r="H68" i="2"/>
  <c r="J67" i="2" s="1"/>
  <c r="K73" i="2"/>
  <c r="G72" i="13"/>
  <c r="H72" i="13" s="1"/>
  <c r="K79" i="13"/>
  <c r="M79" i="13" s="1"/>
  <c r="J80" i="12"/>
  <c r="I79" i="12"/>
  <c r="I71" i="12"/>
  <c r="H73" i="11"/>
  <c r="G72" i="1"/>
  <c r="K71" i="1" s="1"/>
  <c r="H71" i="1"/>
  <c r="B67" i="13"/>
  <c r="B77" i="13"/>
  <c r="B79" i="13"/>
  <c r="B81" i="13"/>
  <c r="B83" i="13"/>
  <c r="B71" i="13"/>
  <c r="B75" i="13"/>
  <c r="B69" i="13"/>
  <c r="B65" i="13"/>
  <c r="B73" i="13"/>
  <c r="J75" i="13"/>
  <c r="G76" i="13"/>
  <c r="K75" i="13" s="1"/>
  <c r="H75" i="13"/>
  <c r="G70" i="13"/>
  <c r="I69" i="13" s="1"/>
  <c r="G74" i="13"/>
  <c r="I73" i="13" s="1"/>
  <c r="G78" i="13"/>
  <c r="I77" i="13" s="1"/>
  <c r="H77" i="13"/>
  <c r="J77" i="13"/>
  <c r="J67" i="13"/>
  <c r="J65" i="13"/>
  <c r="G66" i="13"/>
  <c r="I65" i="13" s="1"/>
  <c r="H65" i="13"/>
  <c r="G82" i="13"/>
  <c r="K81" i="13" s="1"/>
  <c r="H81" i="13"/>
  <c r="L67" i="13"/>
  <c r="L75" i="13"/>
  <c r="L83" i="13"/>
  <c r="H80" i="13"/>
  <c r="J80" i="13"/>
  <c r="B67" i="12"/>
  <c r="B77" i="12"/>
  <c r="B79" i="12"/>
  <c r="B81" i="12"/>
  <c r="B83" i="12"/>
  <c r="B71" i="12"/>
  <c r="B75" i="12"/>
  <c r="B69" i="12"/>
  <c r="B65" i="12"/>
  <c r="B73" i="12"/>
  <c r="G70" i="12"/>
  <c r="K69" i="12" s="1"/>
  <c r="H69" i="12"/>
  <c r="J69" i="12"/>
  <c r="J75" i="12"/>
  <c r="H77" i="12"/>
  <c r="H72" i="12"/>
  <c r="H73" i="12"/>
  <c r="H80" i="12"/>
  <c r="H81" i="12"/>
  <c r="H65" i="12"/>
  <c r="G66" i="12"/>
  <c r="K71" i="12"/>
  <c r="M71" i="12" s="1"/>
  <c r="G74" i="12"/>
  <c r="K73" i="12" s="1"/>
  <c r="K79" i="12"/>
  <c r="G82" i="12"/>
  <c r="K81" i="12" s="1"/>
  <c r="J65" i="12"/>
  <c r="J73" i="12"/>
  <c r="J81" i="12"/>
  <c r="B67" i="11"/>
  <c r="B77" i="11"/>
  <c r="B79" i="11"/>
  <c r="B81" i="11"/>
  <c r="B83" i="11"/>
  <c r="B71" i="11"/>
  <c r="B75" i="11"/>
  <c r="B69" i="11"/>
  <c r="B65" i="11"/>
  <c r="B73" i="11"/>
  <c r="G78" i="11"/>
  <c r="K77" i="11" s="1"/>
  <c r="H77" i="11"/>
  <c r="J77" i="11"/>
  <c r="J75" i="11"/>
  <c r="G76" i="11"/>
  <c r="K75" i="11" s="1"/>
  <c r="H75" i="11"/>
  <c r="J79" i="11"/>
  <c r="H79" i="11"/>
  <c r="G80" i="11"/>
  <c r="I79" i="11" s="1"/>
  <c r="J83" i="11"/>
  <c r="J67" i="11"/>
  <c r="G68" i="11"/>
  <c r="I67" i="11" s="1"/>
  <c r="H67" i="11"/>
  <c r="G70" i="11"/>
  <c r="K69" i="11" s="1"/>
  <c r="H69" i="11"/>
  <c r="J69" i="11"/>
  <c r="H71" i="11"/>
  <c r="J71" i="11"/>
  <c r="G72" i="11"/>
  <c r="K71" i="11" s="1"/>
  <c r="G65" i="11"/>
  <c r="L65" i="1"/>
  <c r="G65" i="1"/>
  <c r="G66" i="1" s="1"/>
  <c r="B67" i="1"/>
  <c r="B77" i="1"/>
  <c r="B79" i="1"/>
  <c r="B81" i="1"/>
  <c r="B83" i="1"/>
  <c r="B71" i="1"/>
  <c r="B75" i="1"/>
  <c r="B69" i="1"/>
  <c r="B65" i="1"/>
  <c r="B73" i="1"/>
  <c r="J75" i="1"/>
  <c r="H75" i="1"/>
  <c r="G78" i="1"/>
  <c r="K77" i="1" s="1"/>
  <c r="H77" i="1"/>
  <c r="J77" i="1"/>
  <c r="J83" i="1"/>
  <c r="G84" i="1"/>
  <c r="K83" i="1" s="1"/>
  <c r="H83" i="1"/>
  <c r="J67" i="1"/>
  <c r="H67" i="1"/>
  <c r="G68" i="1"/>
  <c r="I67" i="1" s="1"/>
  <c r="G70" i="1"/>
  <c r="K69" i="1" s="1"/>
  <c r="J69" i="1"/>
  <c r="G74" i="1"/>
  <c r="K73" i="1" s="1"/>
  <c r="G82" i="1"/>
  <c r="K81" i="1" s="1"/>
  <c r="J73" i="1"/>
  <c r="A70" i="14"/>
  <c r="A72" i="14"/>
  <c r="A74" i="14"/>
  <c r="A76" i="14"/>
  <c r="A68" i="14"/>
  <c r="A60" i="14"/>
  <c r="A64" i="14"/>
  <c r="A62" i="14"/>
  <c r="A58" i="14"/>
  <c r="A66" i="14"/>
  <c r="B67" i="10"/>
  <c r="B77" i="10"/>
  <c r="B79" i="10"/>
  <c r="B81" i="10"/>
  <c r="B83" i="10"/>
  <c r="B71" i="10"/>
  <c r="B75" i="10"/>
  <c r="B69" i="10"/>
  <c r="B65" i="10"/>
  <c r="B73" i="10"/>
  <c r="B67" i="3"/>
  <c r="B77" i="3"/>
  <c r="B79" i="3"/>
  <c r="B81" i="3"/>
  <c r="B83" i="3"/>
  <c r="B71" i="3"/>
  <c r="B75" i="3"/>
  <c r="B69" i="3"/>
  <c r="B65" i="3"/>
  <c r="B73" i="3"/>
  <c r="G84" i="9"/>
  <c r="K77" i="2" l="1"/>
  <c r="H78" i="2"/>
  <c r="J77" i="2" s="1"/>
  <c r="K75" i="2"/>
  <c r="J83" i="13"/>
  <c r="H39" i="15"/>
  <c r="H40" i="15"/>
  <c r="M39" i="18"/>
  <c r="K75" i="18"/>
  <c r="H83" i="13"/>
  <c r="H64" i="18"/>
  <c r="K63" i="18"/>
  <c r="I41" i="18"/>
  <c r="M41" i="18" s="1"/>
  <c r="K39" i="15"/>
  <c r="I39" i="16"/>
  <c r="M39" i="15"/>
  <c r="I45" i="18"/>
  <c r="M45" i="18" s="1"/>
  <c r="M69" i="18"/>
  <c r="M47" i="18"/>
  <c r="K83" i="18"/>
  <c r="M83" i="18" s="1"/>
  <c r="I77" i="18"/>
  <c r="I79" i="18"/>
  <c r="M79" i="18" s="1"/>
  <c r="I63" i="18"/>
  <c r="M63" i="18" s="1"/>
  <c r="M53" i="18"/>
  <c r="K31" i="18"/>
  <c r="G32" i="18"/>
  <c r="J31" i="18"/>
  <c r="I31" i="18"/>
  <c r="H31" i="18"/>
  <c r="G16" i="18"/>
  <c r="K15" i="18" s="1"/>
  <c r="H15" i="18"/>
  <c r="K79" i="17"/>
  <c r="M79" i="17" s="1"/>
  <c r="K69" i="17"/>
  <c r="J61" i="17"/>
  <c r="I45" i="17"/>
  <c r="H61" i="17"/>
  <c r="G46" i="17"/>
  <c r="J74" i="18"/>
  <c r="H74" i="18"/>
  <c r="I73" i="18"/>
  <c r="K73" i="18"/>
  <c r="J50" i="18"/>
  <c r="H50" i="18"/>
  <c r="H38" i="18"/>
  <c r="J38" i="18"/>
  <c r="J42" i="18"/>
  <c r="H42" i="18"/>
  <c r="I86" i="18"/>
  <c r="H86" i="18"/>
  <c r="K49" i="18"/>
  <c r="M49" i="18" s="1"/>
  <c r="J44" i="18"/>
  <c r="H44" i="18"/>
  <c r="H62" i="18"/>
  <c r="J62" i="18"/>
  <c r="J66" i="18"/>
  <c r="H66" i="18"/>
  <c r="J28" i="18"/>
  <c r="H28" i="18"/>
  <c r="J36" i="18"/>
  <c r="H36" i="18"/>
  <c r="M77" i="18"/>
  <c r="I65" i="18"/>
  <c r="M65" i="18" s="1"/>
  <c r="J34" i="18"/>
  <c r="H34" i="18"/>
  <c r="K37" i="18"/>
  <c r="H78" i="18"/>
  <c r="J78" i="18"/>
  <c r="K43" i="18"/>
  <c r="M43" i="18" s="1"/>
  <c r="J68" i="18"/>
  <c r="H68" i="18"/>
  <c r="J18" i="18"/>
  <c r="H18" i="18"/>
  <c r="J82" i="18"/>
  <c r="H82" i="18"/>
  <c r="M33" i="18"/>
  <c r="K27" i="18"/>
  <c r="M27" i="18" s="1"/>
  <c r="K35" i="18"/>
  <c r="M35" i="18" s="1"/>
  <c r="H54" i="18"/>
  <c r="J54" i="18"/>
  <c r="K81" i="18"/>
  <c r="J60" i="18"/>
  <c r="H60" i="18"/>
  <c r="H70" i="18"/>
  <c r="J70" i="18"/>
  <c r="H30" i="18"/>
  <c r="J30" i="18"/>
  <c r="I81" i="18"/>
  <c r="M81" i="18" s="1"/>
  <c r="J58" i="18"/>
  <c r="H58" i="18"/>
  <c r="J26" i="18"/>
  <c r="H26" i="18"/>
  <c r="K17" i="18"/>
  <c r="M17" i="18" s="1"/>
  <c r="M75" i="18"/>
  <c r="M19" i="18"/>
  <c r="K67" i="18"/>
  <c r="M67" i="18" s="1"/>
  <c r="K61" i="18"/>
  <c r="M61" i="18" s="1"/>
  <c r="J84" i="18"/>
  <c r="H84" i="18"/>
  <c r="J52" i="18"/>
  <c r="H52" i="18"/>
  <c r="I57" i="18"/>
  <c r="M57" i="18" s="1"/>
  <c r="I25" i="18"/>
  <c r="I29" i="18"/>
  <c r="M29" i="18" s="1"/>
  <c r="I37" i="18"/>
  <c r="K25" i="18"/>
  <c r="J76" i="18"/>
  <c r="H76" i="18"/>
  <c r="H46" i="18"/>
  <c r="J46" i="18"/>
  <c r="J20" i="18"/>
  <c r="H20" i="18"/>
  <c r="I51" i="18"/>
  <c r="M51" i="18" s="1"/>
  <c r="K59" i="18"/>
  <c r="M59" i="18" s="1"/>
  <c r="K45" i="17"/>
  <c r="J45" i="17"/>
  <c r="M37" i="17"/>
  <c r="I27" i="17"/>
  <c r="G85" i="17"/>
  <c r="G86" i="17" s="1"/>
  <c r="I86" i="17" s="1"/>
  <c r="K23" i="17"/>
  <c r="G24" i="17"/>
  <c r="J23" i="17"/>
  <c r="H23" i="17"/>
  <c r="I23" i="17"/>
  <c r="M23" i="17" s="1"/>
  <c r="M21" i="17"/>
  <c r="M19" i="17"/>
  <c r="K19" i="17"/>
  <c r="J15" i="17"/>
  <c r="H15" i="17"/>
  <c r="G16" i="17"/>
  <c r="I45" i="16"/>
  <c r="J58" i="17"/>
  <c r="H58" i="17"/>
  <c r="J41" i="17"/>
  <c r="G42" i="17"/>
  <c r="K41" i="17" s="1"/>
  <c r="H41" i="17"/>
  <c r="J76" i="17"/>
  <c r="H76" i="17"/>
  <c r="H38" i="17"/>
  <c r="J38" i="17"/>
  <c r="I81" i="17"/>
  <c r="M81" i="17" s="1"/>
  <c r="J68" i="17"/>
  <c r="H68" i="17"/>
  <c r="J62" i="17"/>
  <c r="H62" i="17"/>
  <c r="J74" i="17"/>
  <c r="H74" i="17"/>
  <c r="I83" i="17"/>
  <c r="M83" i="17" s="1"/>
  <c r="J17" i="17"/>
  <c r="G18" i="17"/>
  <c r="K17" i="17" s="1"/>
  <c r="H17" i="17"/>
  <c r="J36" i="17"/>
  <c r="H36" i="17"/>
  <c r="J44" i="17"/>
  <c r="H44" i="17"/>
  <c r="K57" i="17"/>
  <c r="J66" i="17"/>
  <c r="H66" i="17"/>
  <c r="J54" i="17"/>
  <c r="H54" i="17"/>
  <c r="J26" i="17"/>
  <c r="H26" i="17"/>
  <c r="M77" i="17"/>
  <c r="J52" i="17"/>
  <c r="H52" i="17"/>
  <c r="J22" i="17"/>
  <c r="H22" i="17"/>
  <c r="M69" i="17"/>
  <c r="M45" i="17"/>
  <c r="I25" i="17"/>
  <c r="M25" i="17" s="1"/>
  <c r="H78" i="17"/>
  <c r="J78" i="17"/>
  <c r="K35" i="17"/>
  <c r="M35" i="17" s="1"/>
  <c r="K53" i="17"/>
  <c r="M53" i="17" s="1"/>
  <c r="M29" i="17"/>
  <c r="J70" i="17"/>
  <c r="H70" i="17"/>
  <c r="K61" i="17"/>
  <c r="K43" i="17"/>
  <c r="M43" i="17" s="1"/>
  <c r="M27" i="17"/>
  <c r="K65" i="17"/>
  <c r="M65" i="17" s="1"/>
  <c r="M59" i="17"/>
  <c r="H46" i="17"/>
  <c r="J46" i="17"/>
  <c r="J82" i="17"/>
  <c r="H82" i="17"/>
  <c r="J84" i="17"/>
  <c r="H84" i="17"/>
  <c r="K51" i="17"/>
  <c r="M51" i="17" s="1"/>
  <c r="H30" i="17"/>
  <c r="J30" i="17"/>
  <c r="J28" i="17"/>
  <c r="H28" i="17"/>
  <c r="J60" i="17"/>
  <c r="H60" i="17"/>
  <c r="M57" i="17"/>
  <c r="J49" i="17"/>
  <c r="G50" i="17"/>
  <c r="I49" i="17" s="1"/>
  <c r="H49" i="17"/>
  <c r="K33" i="17"/>
  <c r="J33" i="17"/>
  <c r="G34" i="17"/>
  <c r="I33" i="17" s="1"/>
  <c r="H33" i="17"/>
  <c r="M75" i="17"/>
  <c r="J20" i="17"/>
  <c r="H20" i="17"/>
  <c r="I67" i="17"/>
  <c r="M67" i="17" s="1"/>
  <c r="I61" i="17"/>
  <c r="I73" i="17"/>
  <c r="M73" i="17" s="1"/>
  <c r="I81" i="16"/>
  <c r="K79" i="16"/>
  <c r="H80" i="16"/>
  <c r="I79" i="16"/>
  <c r="M79" i="16" s="1"/>
  <c r="M75" i="16"/>
  <c r="I71" i="16"/>
  <c r="K69" i="16"/>
  <c r="M69" i="16" s="1"/>
  <c r="M67" i="16"/>
  <c r="K71" i="16"/>
  <c r="K61" i="16"/>
  <c r="M61" i="16" s="1"/>
  <c r="G64" i="16"/>
  <c r="J63" i="16"/>
  <c r="M53" i="16"/>
  <c r="K53" i="16"/>
  <c r="M51" i="16"/>
  <c r="M45" i="16"/>
  <c r="K39" i="16"/>
  <c r="M39" i="16" s="1"/>
  <c r="M31" i="16"/>
  <c r="J32" i="16"/>
  <c r="K31" i="16"/>
  <c r="K25" i="16"/>
  <c r="M25" i="16" s="1"/>
  <c r="G85" i="16"/>
  <c r="G86" i="16" s="1"/>
  <c r="I86" i="16" s="1"/>
  <c r="H16" i="16"/>
  <c r="J15" i="16"/>
  <c r="I17" i="16"/>
  <c r="K15" i="16"/>
  <c r="M15" i="16" s="1"/>
  <c r="H55" i="15"/>
  <c r="J55" i="15"/>
  <c r="M79" i="15"/>
  <c r="J42" i="16"/>
  <c r="H42" i="16"/>
  <c r="J49" i="16"/>
  <c r="G50" i="16"/>
  <c r="I49" i="16" s="1"/>
  <c r="H49" i="16"/>
  <c r="J38" i="16"/>
  <c r="H38" i="16"/>
  <c r="J84" i="16"/>
  <c r="H84" i="16"/>
  <c r="J78" i="16"/>
  <c r="H78" i="16"/>
  <c r="M27" i="16"/>
  <c r="M35" i="16"/>
  <c r="J30" i="16"/>
  <c r="H30" i="16"/>
  <c r="M59" i="16"/>
  <c r="J52" i="16"/>
  <c r="H52" i="16"/>
  <c r="J18" i="16"/>
  <c r="H18" i="16"/>
  <c r="J28" i="16"/>
  <c r="H28" i="16"/>
  <c r="J36" i="16"/>
  <c r="H36" i="16"/>
  <c r="J60" i="16"/>
  <c r="H60" i="16"/>
  <c r="J54" i="16"/>
  <c r="H54" i="16"/>
  <c r="J82" i="16"/>
  <c r="H82" i="16"/>
  <c r="M17" i="16"/>
  <c r="J70" i="16"/>
  <c r="H70" i="16"/>
  <c r="M81" i="16"/>
  <c r="J33" i="16"/>
  <c r="G34" i="16"/>
  <c r="I33" i="16"/>
  <c r="H33" i="16"/>
  <c r="M19" i="16"/>
  <c r="M43" i="16"/>
  <c r="J46" i="16"/>
  <c r="H46" i="16"/>
  <c r="J74" i="16"/>
  <c r="H74" i="16"/>
  <c r="J57" i="16"/>
  <c r="G58" i="16"/>
  <c r="I57" i="16"/>
  <c r="H57" i="16"/>
  <c r="K37" i="16"/>
  <c r="K29" i="16"/>
  <c r="M29" i="16" s="1"/>
  <c r="J20" i="16"/>
  <c r="H20" i="16"/>
  <c r="J68" i="16"/>
  <c r="H68" i="16"/>
  <c r="K73" i="16"/>
  <c r="J44" i="16"/>
  <c r="H44" i="16"/>
  <c r="I73" i="16"/>
  <c r="J65" i="16"/>
  <c r="G66" i="16"/>
  <c r="I65" i="16" s="1"/>
  <c r="H65" i="16"/>
  <c r="K77" i="16"/>
  <c r="M77" i="16" s="1"/>
  <c r="I37" i="16"/>
  <c r="M37" i="16" s="1"/>
  <c r="K41" i="16"/>
  <c r="M41" i="16" s="1"/>
  <c r="J76" i="16"/>
  <c r="H76" i="16"/>
  <c r="I83" i="16"/>
  <c r="M83" i="16" s="1"/>
  <c r="J62" i="16"/>
  <c r="H62" i="16"/>
  <c r="J26" i="16"/>
  <c r="H26" i="16"/>
  <c r="M15" i="15"/>
  <c r="G84" i="15"/>
  <c r="I83" i="15" s="1"/>
  <c r="I83" i="2"/>
  <c r="I75" i="2"/>
  <c r="K81" i="2"/>
  <c r="K71" i="2"/>
  <c r="H83" i="15"/>
  <c r="H79" i="1"/>
  <c r="H56" i="15"/>
  <c r="G80" i="1"/>
  <c r="I79" i="1" s="1"/>
  <c r="K55" i="15"/>
  <c r="H73" i="13"/>
  <c r="I55" i="15"/>
  <c r="M55" i="15" s="1"/>
  <c r="H71" i="15"/>
  <c r="J71" i="15"/>
  <c r="G72" i="15"/>
  <c r="J81" i="1"/>
  <c r="J79" i="13"/>
  <c r="H63" i="15"/>
  <c r="J54" i="15"/>
  <c r="H54" i="15"/>
  <c r="K53" i="15"/>
  <c r="I53" i="15"/>
  <c r="M53" i="15" s="1"/>
  <c r="M47" i="15"/>
  <c r="J38" i="15"/>
  <c r="H38" i="15"/>
  <c r="K37" i="15"/>
  <c r="M37" i="15" s="1"/>
  <c r="I35" i="15"/>
  <c r="M35" i="15" s="1"/>
  <c r="I29" i="15"/>
  <c r="K25" i="15"/>
  <c r="M25" i="15" s="1"/>
  <c r="G85" i="15"/>
  <c r="G86" i="15" s="1"/>
  <c r="I86" i="15" s="1"/>
  <c r="M61" i="15"/>
  <c r="J70" i="15"/>
  <c r="H70" i="15"/>
  <c r="J34" i="15"/>
  <c r="H34" i="15"/>
  <c r="I65" i="15"/>
  <c r="M65" i="15" s="1"/>
  <c r="K77" i="15"/>
  <c r="M77" i="15" s="1"/>
  <c r="K75" i="15"/>
  <c r="M75" i="15" s="1"/>
  <c r="K81" i="15"/>
  <c r="M81" i="15" s="1"/>
  <c r="I41" i="15"/>
  <c r="M41" i="15" s="1"/>
  <c r="J22" i="15"/>
  <c r="H22" i="15"/>
  <c r="J44" i="15"/>
  <c r="H44" i="15"/>
  <c r="J28" i="15"/>
  <c r="H28" i="15"/>
  <c r="J57" i="15"/>
  <c r="G58" i="15"/>
  <c r="I57" i="15" s="1"/>
  <c r="H57" i="15"/>
  <c r="M29" i="15"/>
  <c r="K33" i="15"/>
  <c r="J36" i="15"/>
  <c r="H36" i="15"/>
  <c r="H30" i="15"/>
  <c r="J30" i="15"/>
  <c r="K43" i="15"/>
  <c r="M43" i="15" s="1"/>
  <c r="J68" i="15"/>
  <c r="H68" i="15"/>
  <c r="J18" i="15"/>
  <c r="H18" i="15"/>
  <c r="J52" i="15"/>
  <c r="H52" i="15"/>
  <c r="J78" i="15"/>
  <c r="H78" i="15"/>
  <c r="J50" i="15"/>
  <c r="H50" i="15"/>
  <c r="J60" i="15"/>
  <c r="H60" i="15"/>
  <c r="J20" i="15"/>
  <c r="H20" i="15"/>
  <c r="K69" i="15"/>
  <c r="M73" i="15"/>
  <c r="K51" i="15"/>
  <c r="M51" i="15" s="1"/>
  <c r="J66" i="15"/>
  <c r="H66" i="15"/>
  <c r="J42" i="15"/>
  <c r="H42" i="15"/>
  <c r="K45" i="15"/>
  <c r="M45" i="15" s="1"/>
  <c r="K21" i="15"/>
  <c r="M21" i="15" s="1"/>
  <c r="K67" i="15"/>
  <c r="M67" i="15" s="1"/>
  <c r="J74" i="15"/>
  <c r="H74" i="15"/>
  <c r="K17" i="15"/>
  <c r="M17" i="15" s="1"/>
  <c r="K27" i="15"/>
  <c r="K49" i="15"/>
  <c r="M49" i="15" s="1"/>
  <c r="K59" i="15"/>
  <c r="M59" i="15" s="1"/>
  <c r="K19" i="15"/>
  <c r="M19" i="15" s="1"/>
  <c r="I27" i="15"/>
  <c r="J46" i="15"/>
  <c r="H46" i="15"/>
  <c r="J76" i="15"/>
  <c r="H76" i="15"/>
  <c r="J82" i="15"/>
  <c r="H82" i="15"/>
  <c r="I69" i="15"/>
  <c r="I33" i="15"/>
  <c r="M33" i="15" s="1"/>
  <c r="K73" i="15"/>
  <c r="J26" i="15"/>
  <c r="H26" i="15"/>
  <c r="K83" i="2"/>
  <c r="H82" i="2"/>
  <c r="J81" i="2" s="1"/>
  <c r="H70" i="2"/>
  <c r="J69" i="2" s="1"/>
  <c r="H86" i="2"/>
  <c r="J85" i="2" s="1"/>
  <c r="G74" i="11"/>
  <c r="K73" i="11" s="1"/>
  <c r="G78" i="12"/>
  <c r="I77" i="12" s="1"/>
  <c r="H72" i="2"/>
  <c r="I72" i="2" s="1"/>
  <c r="K85" i="2"/>
  <c r="H71" i="12"/>
  <c r="J83" i="12"/>
  <c r="I79" i="2"/>
  <c r="H83" i="11"/>
  <c r="H67" i="13"/>
  <c r="K83" i="13"/>
  <c r="M83" i="13" s="1"/>
  <c r="H80" i="2"/>
  <c r="L79" i="2" s="1"/>
  <c r="J69" i="13"/>
  <c r="I69" i="2"/>
  <c r="K69" i="13"/>
  <c r="J71" i="12"/>
  <c r="G76" i="12"/>
  <c r="I75" i="12" s="1"/>
  <c r="H67" i="12"/>
  <c r="J81" i="11"/>
  <c r="H83" i="12"/>
  <c r="G68" i="12"/>
  <c r="I67" i="12" s="1"/>
  <c r="L75" i="2"/>
  <c r="N75" i="2" s="1"/>
  <c r="G82" i="11"/>
  <c r="K81" i="11" s="1"/>
  <c r="K77" i="12"/>
  <c r="M69" i="13"/>
  <c r="I71" i="11"/>
  <c r="M79" i="12"/>
  <c r="J83" i="2"/>
  <c r="N83" i="2" s="1"/>
  <c r="I81" i="12"/>
  <c r="K79" i="11"/>
  <c r="I77" i="11"/>
  <c r="I75" i="11"/>
  <c r="M75" i="11" s="1"/>
  <c r="H65" i="1"/>
  <c r="K74" i="2"/>
  <c r="I74" i="2"/>
  <c r="J73" i="2"/>
  <c r="L67" i="2"/>
  <c r="N67" i="2" s="1"/>
  <c r="I78" i="2"/>
  <c r="K84" i="2"/>
  <c r="I84" i="2"/>
  <c r="I76" i="2"/>
  <c r="K76" i="2"/>
  <c r="K72" i="2"/>
  <c r="L73" i="2"/>
  <c r="K68" i="2"/>
  <c r="I68" i="2"/>
  <c r="I75" i="13"/>
  <c r="M75" i="13" s="1"/>
  <c r="J72" i="13"/>
  <c r="I71" i="13"/>
  <c r="K71" i="13"/>
  <c r="I67" i="13"/>
  <c r="M67" i="13" s="1"/>
  <c r="M77" i="12"/>
  <c r="M81" i="12"/>
  <c r="I73" i="11"/>
  <c r="M73" i="11" s="1"/>
  <c r="I69" i="11"/>
  <c r="M69" i="11" s="1"/>
  <c r="M79" i="11"/>
  <c r="I81" i="11"/>
  <c r="M81" i="11" s="1"/>
  <c r="J72" i="1"/>
  <c r="H72" i="1"/>
  <c r="I71" i="1"/>
  <c r="M71" i="1" s="1"/>
  <c r="J80" i="1"/>
  <c r="H80" i="1"/>
  <c r="K79" i="1"/>
  <c r="M79" i="1" s="1"/>
  <c r="J82" i="13"/>
  <c r="H82" i="13"/>
  <c r="J70" i="13"/>
  <c r="H70" i="13"/>
  <c r="J76" i="13"/>
  <c r="H76" i="13"/>
  <c r="J74" i="13"/>
  <c r="H74" i="13"/>
  <c r="H78" i="13"/>
  <c r="J78" i="13"/>
  <c r="J68" i="13"/>
  <c r="H68" i="13"/>
  <c r="J66" i="13"/>
  <c r="H66" i="13"/>
  <c r="K77" i="13"/>
  <c r="M77" i="13" s="1"/>
  <c r="K73" i="13"/>
  <c r="M73" i="13" s="1"/>
  <c r="J84" i="13"/>
  <c r="H84" i="13"/>
  <c r="I81" i="13"/>
  <c r="M81" i="13" s="1"/>
  <c r="K65" i="13"/>
  <c r="M65" i="13" s="1"/>
  <c r="J66" i="12"/>
  <c r="H66" i="12"/>
  <c r="I83" i="12"/>
  <c r="M83" i="12" s="1"/>
  <c r="H70" i="12"/>
  <c r="J70" i="12"/>
  <c r="J76" i="12"/>
  <c r="H76" i="12"/>
  <c r="J82" i="12"/>
  <c r="H82" i="12"/>
  <c r="K75" i="12"/>
  <c r="M75" i="12" s="1"/>
  <c r="J68" i="12"/>
  <c r="H68" i="12"/>
  <c r="K67" i="12"/>
  <c r="M67" i="12" s="1"/>
  <c r="J74" i="12"/>
  <c r="H74" i="12"/>
  <c r="J78" i="12"/>
  <c r="H78" i="12"/>
  <c r="K65" i="12"/>
  <c r="J84" i="12"/>
  <c r="H84" i="12"/>
  <c r="I65" i="12"/>
  <c r="I73" i="12"/>
  <c r="M73" i="12" s="1"/>
  <c r="I69" i="12"/>
  <c r="M69" i="12" s="1"/>
  <c r="H65" i="11"/>
  <c r="J65" i="11"/>
  <c r="G66" i="11"/>
  <c r="I65" i="11" s="1"/>
  <c r="J84" i="11"/>
  <c r="H84" i="11"/>
  <c r="J82" i="11"/>
  <c r="H82" i="11"/>
  <c r="K83" i="11"/>
  <c r="M83" i="11" s="1"/>
  <c r="M77" i="11"/>
  <c r="J72" i="11"/>
  <c r="H72" i="11"/>
  <c r="J68" i="11"/>
  <c r="H68" i="11"/>
  <c r="H78" i="11"/>
  <c r="J78" i="11"/>
  <c r="M71" i="11"/>
  <c r="J74" i="11"/>
  <c r="H74" i="11"/>
  <c r="J76" i="11"/>
  <c r="H76" i="11"/>
  <c r="H70" i="11"/>
  <c r="J70" i="11"/>
  <c r="K67" i="11"/>
  <c r="M67" i="11" s="1"/>
  <c r="J80" i="11"/>
  <c r="H80" i="11"/>
  <c r="K65" i="1"/>
  <c r="J65" i="1"/>
  <c r="H70" i="1"/>
  <c r="J70" i="1"/>
  <c r="J84" i="1"/>
  <c r="H84" i="1"/>
  <c r="H78" i="1"/>
  <c r="J78" i="1"/>
  <c r="J68" i="1"/>
  <c r="H68" i="1"/>
  <c r="I81" i="1"/>
  <c r="M81" i="1" s="1"/>
  <c r="J76" i="1"/>
  <c r="H76" i="1"/>
  <c r="J74" i="1"/>
  <c r="H74" i="1"/>
  <c r="I73" i="1"/>
  <c r="M73" i="1" s="1"/>
  <c r="K67" i="1"/>
  <c r="M67" i="1" s="1"/>
  <c r="K75" i="1"/>
  <c r="M75" i="1" s="1"/>
  <c r="J82" i="1"/>
  <c r="H82" i="1"/>
  <c r="J66" i="1"/>
  <c r="H66" i="1"/>
  <c r="I65" i="1"/>
  <c r="I69" i="1"/>
  <c r="M69" i="1" s="1"/>
  <c r="I83" i="1"/>
  <c r="M83" i="1" s="1"/>
  <c r="I77" i="1"/>
  <c r="M77" i="1" s="1"/>
  <c r="K80" i="2" l="1"/>
  <c r="K78" i="2"/>
  <c r="I86" i="2"/>
  <c r="L85" i="2"/>
  <c r="N85" i="2" s="1"/>
  <c r="K70" i="2"/>
  <c r="L77" i="2"/>
  <c r="N77" i="2" s="1"/>
  <c r="L69" i="2"/>
  <c r="N69" i="2" s="1"/>
  <c r="K86" i="2"/>
  <c r="I70" i="2"/>
  <c r="M37" i="18"/>
  <c r="M31" i="18"/>
  <c r="J32" i="18"/>
  <c r="H32" i="18"/>
  <c r="I15" i="18"/>
  <c r="M15" i="18" s="1"/>
  <c r="H16" i="18"/>
  <c r="J16" i="18"/>
  <c r="M25" i="18"/>
  <c r="M73" i="18"/>
  <c r="I41" i="17"/>
  <c r="M41" i="17" s="1"/>
  <c r="M33" i="17"/>
  <c r="H86" i="17"/>
  <c r="J24" i="17"/>
  <c r="H24" i="17"/>
  <c r="I15" i="17"/>
  <c r="M15" i="17" s="1"/>
  <c r="H16" i="17"/>
  <c r="J16" i="17"/>
  <c r="K15" i="17"/>
  <c r="J50" i="17"/>
  <c r="H50" i="17"/>
  <c r="J18" i="17"/>
  <c r="H18" i="17"/>
  <c r="M61" i="17"/>
  <c r="K49" i="17"/>
  <c r="M49" i="17" s="1"/>
  <c r="J42" i="17"/>
  <c r="H42" i="17"/>
  <c r="J34" i="17"/>
  <c r="H34" i="17"/>
  <c r="I17" i="17"/>
  <c r="M17" i="17" s="1"/>
  <c r="M71" i="16"/>
  <c r="J64" i="16"/>
  <c r="I63" i="16"/>
  <c r="M63" i="16" s="1"/>
  <c r="H64" i="16"/>
  <c r="K63" i="16"/>
  <c r="H86" i="16"/>
  <c r="H84" i="15"/>
  <c r="M69" i="15"/>
  <c r="K83" i="15"/>
  <c r="M83" i="15" s="1"/>
  <c r="J84" i="15"/>
  <c r="J66" i="16"/>
  <c r="H66" i="16"/>
  <c r="J58" i="16"/>
  <c r="H58" i="16"/>
  <c r="J50" i="16"/>
  <c r="H50" i="16"/>
  <c r="K65" i="16"/>
  <c r="M65" i="16" s="1"/>
  <c r="K57" i="16"/>
  <c r="M57" i="16" s="1"/>
  <c r="M33" i="16"/>
  <c r="M73" i="16"/>
  <c r="J34" i="16"/>
  <c r="H34" i="16"/>
  <c r="K49" i="16"/>
  <c r="M49" i="16" s="1"/>
  <c r="K33" i="16"/>
  <c r="I80" i="2"/>
  <c r="J79" i="2"/>
  <c r="N79" i="2" s="1"/>
  <c r="L81" i="2"/>
  <c r="N81" i="2" s="1"/>
  <c r="L71" i="2"/>
  <c r="I71" i="15"/>
  <c r="H72" i="15"/>
  <c r="J72" i="15"/>
  <c r="K82" i="2"/>
  <c r="K71" i="15"/>
  <c r="H86" i="15"/>
  <c r="J58" i="15"/>
  <c r="H58" i="15"/>
  <c r="M27" i="15"/>
  <c r="K57" i="15"/>
  <c r="M57" i="15" s="1"/>
  <c r="I82" i="2"/>
  <c r="J71" i="2"/>
  <c r="M65" i="12"/>
  <c r="M71" i="13"/>
  <c r="M65" i="1"/>
  <c r="N73" i="2"/>
  <c r="J66" i="11"/>
  <c r="H66" i="11"/>
  <c r="K65" i="11"/>
  <c r="M65" i="11" s="1"/>
  <c r="N71" i="2" l="1"/>
  <c r="M71" i="15"/>
  <c r="C43" i="1" l="1"/>
  <c r="H3" i="7"/>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2" i="7"/>
  <c r="E41" i="2" l="1"/>
  <c r="U14" i="9" l="1"/>
  <c r="B28" i="9"/>
  <c r="B20" i="9"/>
  <c r="B38" i="9"/>
  <c r="B62" i="9"/>
  <c r="B56" i="9"/>
  <c r="B44" i="9"/>
  <c r="B58" i="9"/>
  <c r="B54" i="9"/>
  <c r="B18" i="9"/>
  <c r="B30" i="9"/>
  <c r="B36" i="9"/>
  <c r="B14" i="9"/>
  <c r="B34" i="9"/>
  <c r="B26" i="9"/>
  <c r="B40" i="9"/>
  <c r="B46" i="9"/>
  <c r="B50" i="9"/>
  <c r="B52" i="9"/>
  <c r="B24" i="9"/>
  <c r="B42" i="9"/>
  <c r="B16" i="9"/>
  <c r="B32" i="9"/>
  <c r="B22" i="9"/>
  <c r="B48" i="9"/>
  <c r="B60" i="9"/>
  <c r="B55" i="18" l="1"/>
  <c r="B39" i="18"/>
  <c r="B61" i="18"/>
  <c r="B33" i="18"/>
  <c r="B15" i="18"/>
  <c r="B63" i="18"/>
  <c r="B41" i="18"/>
  <c r="B37" i="18"/>
  <c r="B59" i="18"/>
  <c r="B21" i="18"/>
  <c r="B49" i="18"/>
  <c r="B25" i="18"/>
  <c r="B17" i="18"/>
  <c r="B53" i="18"/>
  <c r="B27" i="18"/>
  <c r="B31" i="18"/>
  <c r="B45" i="18"/>
  <c r="B29" i="18"/>
  <c r="B23" i="18"/>
  <c r="B47" i="18"/>
  <c r="B43" i="18"/>
  <c r="B51" i="18"/>
  <c r="B35" i="18"/>
  <c r="B19" i="18"/>
  <c r="B57" i="18"/>
  <c r="B55" i="17"/>
  <c r="B39" i="17"/>
  <c r="B61" i="17"/>
  <c r="B33" i="17"/>
  <c r="B15" i="17"/>
  <c r="B63" i="17"/>
  <c r="B41" i="17"/>
  <c r="B37" i="17"/>
  <c r="B59" i="17"/>
  <c r="B21" i="17"/>
  <c r="B49" i="17"/>
  <c r="B25" i="17"/>
  <c r="B17" i="17"/>
  <c r="B53" i="17"/>
  <c r="B27" i="17"/>
  <c r="B31" i="17"/>
  <c r="B45" i="17"/>
  <c r="B29" i="17"/>
  <c r="B23" i="17"/>
  <c r="B47" i="17"/>
  <c r="B43" i="17"/>
  <c r="B51" i="17"/>
  <c r="B35" i="17"/>
  <c r="B19" i="17"/>
  <c r="B57" i="17"/>
  <c r="B55" i="16"/>
  <c r="B39" i="16"/>
  <c r="B61" i="16"/>
  <c r="B33" i="16"/>
  <c r="B15" i="16"/>
  <c r="B63" i="16"/>
  <c r="B41" i="16"/>
  <c r="B37" i="16"/>
  <c r="B59" i="16"/>
  <c r="B21" i="16"/>
  <c r="B49" i="16"/>
  <c r="B25" i="16"/>
  <c r="B17" i="16"/>
  <c r="B53" i="16"/>
  <c r="B27" i="16"/>
  <c r="B31" i="16"/>
  <c r="B45" i="16"/>
  <c r="B29" i="16"/>
  <c r="B23" i="16"/>
  <c r="B47" i="16"/>
  <c r="B43" i="16"/>
  <c r="B51" i="16"/>
  <c r="B35" i="16"/>
  <c r="B19" i="16"/>
  <c r="B57" i="16"/>
  <c r="B55" i="15"/>
  <c r="B39" i="15"/>
  <c r="B61" i="15"/>
  <c r="B33" i="15"/>
  <c r="B15" i="15"/>
  <c r="B63" i="15"/>
  <c r="B41" i="15"/>
  <c r="B37" i="15"/>
  <c r="B59" i="15"/>
  <c r="B21" i="15"/>
  <c r="B49" i="15"/>
  <c r="B25" i="15"/>
  <c r="B17" i="15"/>
  <c r="B53" i="15"/>
  <c r="B27" i="15"/>
  <c r="B31" i="15"/>
  <c r="B45" i="15"/>
  <c r="B29" i="15"/>
  <c r="B23" i="15"/>
  <c r="B47" i="15"/>
  <c r="B43" i="15"/>
  <c r="B51" i="15"/>
  <c r="B35" i="15"/>
  <c r="B19" i="15"/>
  <c r="B57" i="15"/>
  <c r="A48" i="14"/>
  <c r="A54" i="14"/>
  <c r="A56" i="14"/>
  <c r="A52" i="14"/>
  <c r="A42" i="14"/>
  <c r="A46" i="14"/>
  <c r="A38" i="14"/>
  <c r="A40" i="14"/>
  <c r="A44" i="14"/>
  <c r="A50" i="14"/>
  <c r="B15" i="3"/>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14" i="9"/>
  <c r="U62" i="9" l="1"/>
  <c r="U60" i="9"/>
  <c r="U58" i="9"/>
  <c r="U56" i="9"/>
  <c r="U54" i="9"/>
  <c r="U52" i="9"/>
  <c r="U50" i="9"/>
  <c r="U48" i="9"/>
  <c r="U46" i="9"/>
  <c r="U44" i="9"/>
  <c r="U42" i="9"/>
  <c r="U40" i="9"/>
  <c r="U38" i="9"/>
  <c r="U36" i="9"/>
  <c r="U34" i="9"/>
  <c r="U32" i="9"/>
  <c r="U30" i="9"/>
  <c r="U28" i="9"/>
  <c r="U26" i="9"/>
  <c r="U24" i="9"/>
  <c r="U22" i="9"/>
  <c r="U20" i="9"/>
  <c r="U18" i="9"/>
  <c r="U16" i="9"/>
  <c r="B37" i="14" l="1"/>
  <c r="A36" i="14"/>
  <c r="B35" i="14"/>
  <c r="A34" i="14"/>
  <c r="B33" i="14"/>
  <c r="A32" i="14"/>
  <c r="B31" i="14"/>
  <c r="A30" i="14"/>
  <c r="B29" i="14"/>
  <c r="A28" i="14"/>
  <c r="B27" i="14"/>
  <c r="A26" i="14"/>
  <c r="B25" i="14"/>
  <c r="A24" i="14"/>
  <c r="B23" i="14"/>
  <c r="A22" i="14"/>
  <c r="B21" i="14"/>
  <c r="A20" i="14"/>
  <c r="B19" i="14"/>
  <c r="A18" i="14"/>
  <c r="B17" i="14"/>
  <c r="A16" i="14"/>
  <c r="B15" i="14"/>
  <c r="A14" i="14"/>
  <c r="B13" i="14"/>
  <c r="A12" i="14"/>
  <c r="B11" i="14"/>
  <c r="B9" i="14"/>
  <c r="A2" i="14"/>
  <c r="A8" i="14" l="1"/>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19" i="2"/>
  <c r="F20" i="2"/>
  <c r="M57" i="2" l="1"/>
  <c r="Q58" i="2"/>
  <c r="M65" i="2"/>
  <c r="Q66" i="2"/>
  <c r="M47" i="2"/>
  <c r="Q48" i="2"/>
  <c r="M39" i="2"/>
  <c r="Q40" i="2"/>
  <c r="M31" i="2"/>
  <c r="Q32" i="2"/>
  <c r="M23" i="2"/>
  <c r="Q24" i="2"/>
  <c r="M49" i="2"/>
  <c r="Q50" i="2"/>
  <c r="M41" i="2"/>
  <c r="M55" i="2"/>
  <c r="Q56" i="2"/>
  <c r="M61" i="2"/>
  <c r="Q62" i="2"/>
  <c r="M45" i="2"/>
  <c r="Q46" i="2"/>
  <c r="M37" i="2"/>
  <c r="Q38" i="2"/>
  <c r="M29" i="2"/>
  <c r="Q30" i="2"/>
  <c r="M21" i="2"/>
  <c r="Q22" i="2"/>
  <c r="M33" i="2"/>
  <c r="Q34" i="2"/>
  <c r="M63" i="2"/>
  <c r="Q64" i="2"/>
  <c r="M53" i="2"/>
  <c r="Q54" i="2"/>
  <c r="M25" i="2"/>
  <c r="Q26" i="2"/>
  <c r="M19" i="2"/>
  <c r="Q20" i="2"/>
  <c r="M59" i="2"/>
  <c r="Q60" i="2"/>
  <c r="M51" i="2"/>
  <c r="Q52" i="2"/>
  <c r="M43" i="2"/>
  <c r="Q44" i="2"/>
  <c r="M35" i="2"/>
  <c r="Q36" i="2"/>
  <c r="M27" i="2"/>
  <c r="Q28" i="2"/>
  <c r="B16" i="14"/>
  <c r="B18" i="14"/>
  <c r="B20" i="14"/>
  <c r="B22" i="14"/>
  <c r="B24" i="14"/>
  <c r="B26" i="14"/>
  <c r="B28" i="14"/>
  <c r="B30" i="14"/>
  <c r="B32" i="14"/>
  <c r="B34" i="14" l="1"/>
  <c r="B27" i="10" l="1"/>
  <c r="G26" i="9" l="1"/>
  <c r="B14" i="14"/>
  <c r="C20" i="3" l="1"/>
  <c r="C22" i="3"/>
  <c r="C24" i="3"/>
  <c r="C26" i="3"/>
  <c r="C28" i="3"/>
  <c r="C30" i="3"/>
  <c r="C32" i="3"/>
  <c r="C34" i="3"/>
  <c r="C36" i="3"/>
  <c r="C38" i="3"/>
  <c r="C40" i="3"/>
  <c r="C42" i="3"/>
  <c r="C44" i="3"/>
  <c r="C45" i="3"/>
  <c r="C46" i="3"/>
  <c r="C47" i="3"/>
  <c r="C48" i="3"/>
  <c r="C49" i="3"/>
  <c r="C50" i="3"/>
  <c r="C51" i="3"/>
  <c r="C52" i="3"/>
  <c r="C53" i="3"/>
  <c r="C54" i="3"/>
  <c r="C55" i="3"/>
  <c r="C56" i="3"/>
  <c r="C57" i="3"/>
  <c r="C58" i="3"/>
  <c r="C59" i="3"/>
  <c r="C60" i="3"/>
  <c r="C61" i="3"/>
  <c r="C62" i="3"/>
  <c r="C63" i="3"/>
  <c r="C64" i="3"/>
  <c r="C18" i="3"/>
  <c r="C16" i="3"/>
  <c r="B22" i="2" l="1"/>
  <c r="B24" i="2"/>
  <c r="B26" i="2"/>
  <c r="B28" i="2"/>
  <c r="B30" i="2"/>
  <c r="B32" i="2"/>
  <c r="B34" i="2"/>
  <c r="B36" i="2"/>
  <c r="B38" i="2"/>
  <c r="B40" i="2"/>
  <c r="B42" i="2"/>
  <c r="B44" i="2"/>
  <c r="B46" i="2"/>
  <c r="B47" i="2"/>
  <c r="B48" i="2"/>
  <c r="B49" i="2"/>
  <c r="B50" i="2"/>
  <c r="B51" i="2"/>
  <c r="B52" i="2"/>
  <c r="B53" i="2"/>
  <c r="B54" i="2"/>
  <c r="B55" i="2"/>
  <c r="B56" i="2"/>
  <c r="B57" i="2"/>
  <c r="B58" i="2"/>
  <c r="B59" i="2"/>
  <c r="B60" i="2"/>
  <c r="B61" i="2"/>
  <c r="B62" i="2"/>
  <c r="B63" i="2"/>
  <c r="B64" i="2"/>
  <c r="B65" i="2"/>
  <c r="B66" i="2"/>
  <c r="B20" i="2"/>
  <c r="B18" i="2"/>
  <c r="C20" i="13"/>
  <c r="C22" i="13"/>
  <c r="C24" i="13"/>
  <c r="C26" i="13"/>
  <c r="C28" i="13"/>
  <c r="C30" i="13"/>
  <c r="C32" i="13"/>
  <c r="C34" i="13"/>
  <c r="C36" i="13"/>
  <c r="C38" i="13"/>
  <c r="C40" i="13"/>
  <c r="C42" i="13"/>
  <c r="C44" i="13"/>
  <c r="C45" i="13"/>
  <c r="C46" i="13"/>
  <c r="C47" i="13"/>
  <c r="C48" i="13"/>
  <c r="C49" i="13"/>
  <c r="C50" i="13"/>
  <c r="C51" i="13"/>
  <c r="C52" i="13"/>
  <c r="C53" i="13"/>
  <c r="C54" i="13"/>
  <c r="C55" i="13"/>
  <c r="C56" i="13"/>
  <c r="C57" i="13"/>
  <c r="C58" i="13"/>
  <c r="C59" i="13"/>
  <c r="C60" i="13"/>
  <c r="C61" i="13"/>
  <c r="C62" i="13"/>
  <c r="C63" i="13"/>
  <c r="C64" i="13"/>
  <c r="C18" i="13"/>
  <c r="C16" i="13"/>
  <c r="C20" i="12"/>
  <c r="C22" i="12"/>
  <c r="C24" i="12"/>
  <c r="C26" i="12"/>
  <c r="C28" i="12"/>
  <c r="C30" i="12"/>
  <c r="C32" i="12"/>
  <c r="C34" i="12"/>
  <c r="C36" i="12"/>
  <c r="C38" i="12"/>
  <c r="C40" i="12"/>
  <c r="C42" i="12"/>
  <c r="C44" i="12"/>
  <c r="C45" i="12"/>
  <c r="C46" i="12"/>
  <c r="C47" i="12"/>
  <c r="C48" i="12"/>
  <c r="C49" i="12"/>
  <c r="C50" i="12"/>
  <c r="C51" i="12"/>
  <c r="C52" i="12"/>
  <c r="C53" i="12"/>
  <c r="C54" i="12"/>
  <c r="C55" i="12"/>
  <c r="C56" i="12"/>
  <c r="C57" i="12"/>
  <c r="C58" i="12"/>
  <c r="C59" i="12"/>
  <c r="C60" i="12"/>
  <c r="C61" i="12"/>
  <c r="C62" i="12"/>
  <c r="C63" i="12"/>
  <c r="C64" i="12"/>
  <c r="C18" i="12"/>
  <c r="C16" i="12"/>
  <c r="C20" i="11"/>
  <c r="C22" i="11"/>
  <c r="C24" i="11"/>
  <c r="C26" i="11"/>
  <c r="C28" i="11"/>
  <c r="C30" i="11"/>
  <c r="C32" i="11"/>
  <c r="C34" i="11"/>
  <c r="C36" i="11"/>
  <c r="C38" i="11"/>
  <c r="C40" i="11"/>
  <c r="C42" i="11"/>
  <c r="C44" i="11"/>
  <c r="C45" i="11"/>
  <c r="C46" i="11"/>
  <c r="C47" i="11"/>
  <c r="C48" i="11"/>
  <c r="C49" i="11"/>
  <c r="C50" i="11"/>
  <c r="C51" i="11"/>
  <c r="C52" i="11"/>
  <c r="C53" i="11"/>
  <c r="C54" i="11"/>
  <c r="C55" i="11"/>
  <c r="C56" i="11"/>
  <c r="C57" i="11"/>
  <c r="C58" i="11"/>
  <c r="C59" i="11"/>
  <c r="C60" i="11"/>
  <c r="C61" i="11"/>
  <c r="C62" i="11"/>
  <c r="C63" i="11"/>
  <c r="C64" i="11"/>
  <c r="C18" i="11"/>
  <c r="C16" i="11"/>
  <c r="C20" i="1"/>
  <c r="C22" i="1"/>
  <c r="C24" i="1"/>
  <c r="C26" i="1"/>
  <c r="C28" i="1"/>
  <c r="C30" i="1"/>
  <c r="C32" i="1"/>
  <c r="C34" i="1"/>
  <c r="C36" i="1"/>
  <c r="C38" i="1"/>
  <c r="C40" i="1"/>
  <c r="C42" i="1"/>
  <c r="C44" i="1"/>
  <c r="C45" i="1"/>
  <c r="C46" i="1"/>
  <c r="C47" i="1"/>
  <c r="C48" i="1"/>
  <c r="C49" i="1"/>
  <c r="C50" i="1"/>
  <c r="C51" i="1"/>
  <c r="C52" i="1"/>
  <c r="C53" i="1"/>
  <c r="C54" i="1"/>
  <c r="C55" i="1"/>
  <c r="C56" i="1"/>
  <c r="C57" i="1"/>
  <c r="C58" i="1"/>
  <c r="C59" i="1"/>
  <c r="C60" i="1"/>
  <c r="C61" i="1"/>
  <c r="C62" i="1"/>
  <c r="C63" i="1"/>
  <c r="C64" i="1"/>
  <c r="C18" i="1"/>
  <c r="C16" i="1"/>
  <c r="C20" i="10"/>
  <c r="C22" i="10"/>
  <c r="C24" i="10"/>
  <c r="C26" i="10"/>
  <c r="C28" i="10"/>
  <c r="C30" i="10"/>
  <c r="C32" i="10"/>
  <c r="C34" i="10"/>
  <c r="C36" i="10"/>
  <c r="C38" i="10"/>
  <c r="C40" i="10"/>
  <c r="C42" i="10"/>
  <c r="C44" i="10"/>
  <c r="C45" i="10"/>
  <c r="C46" i="10"/>
  <c r="C47" i="10"/>
  <c r="C48" i="10"/>
  <c r="C49" i="10"/>
  <c r="C50" i="10"/>
  <c r="C51" i="10"/>
  <c r="C52" i="10"/>
  <c r="C53" i="10"/>
  <c r="C54" i="10"/>
  <c r="C55" i="10"/>
  <c r="C56" i="10"/>
  <c r="C57" i="10"/>
  <c r="C58" i="10"/>
  <c r="C59" i="10"/>
  <c r="C60" i="10"/>
  <c r="C61" i="10"/>
  <c r="C62" i="10"/>
  <c r="C63" i="10"/>
  <c r="C64" i="10"/>
  <c r="C18" i="10"/>
  <c r="C16" i="10"/>
  <c r="C29" i="3" l="1"/>
  <c r="C31" i="3"/>
  <c r="C33" i="3"/>
  <c r="C35" i="3"/>
  <c r="B36" i="14"/>
  <c r="C43" i="3" l="1"/>
  <c r="B45" i="2"/>
  <c r="C43" i="13"/>
  <c r="C43" i="12"/>
  <c r="C43" i="11"/>
  <c r="C43" i="10"/>
  <c r="C41" i="3"/>
  <c r="C41" i="13"/>
  <c r="C41" i="10"/>
  <c r="B43" i="2"/>
  <c r="C41" i="1"/>
  <c r="C41" i="12"/>
  <c r="C41" i="11"/>
  <c r="C39" i="3"/>
  <c r="C39" i="13"/>
  <c r="C39" i="11"/>
  <c r="C39" i="10"/>
  <c r="B41" i="2"/>
  <c r="C39" i="1"/>
  <c r="C39" i="12"/>
  <c r="C37" i="3"/>
  <c r="C37" i="13"/>
  <c r="C37" i="10"/>
  <c r="B39" i="2"/>
  <c r="C37" i="1"/>
  <c r="C37" i="11"/>
  <c r="C37" i="12"/>
  <c r="B29" i="2"/>
  <c r="C27" i="3"/>
  <c r="B37" i="2"/>
  <c r="C35" i="13"/>
  <c r="C35" i="12"/>
  <c r="C35" i="11"/>
  <c r="C35" i="1"/>
  <c r="C35" i="10"/>
  <c r="C33" i="13"/>
  <c r="C33" i="10"/>
  <c r="C33" i="12"/>
  <c r="B35" i="2"/>
  <c r="C33" i="1"/>
  <c r="C33" i="11"/>
  <c r="C31" i="13"/>
  <c r="C31" i="11"/>
  <c r="C31" i="10"/>
  <c r="C31" i="1"/>
  <c r="B33" i="2"/>
  <c r="C31" i="12"/>
  <c r="C29" i="13"/>
  <c r="B31" i="2"/>
  <c r="C29" i="1"/>
  <c r="C29" i="11"/>
  <c r="C29" i="12"/>
  <c r="C29" i="10"/>
  <c r="C27" i="12"/>
  <c r="C27" i="13"/>
  <c r="C27" i="1"/>
  <c r="C27" i="11"/>
  <c r="C27" i="10"/>
  <c r="G16" i="9"/>
  <c r="G17" i="9"/>
  <c r="G18" i="9"/>
  <c r="G19" i="9"/>
  <c r="G20" i="9"/>
  <c r="G21" i="9"/>
  <c r="G22" i="9"/>
  <c r="G23" i="9"/>
  <c r="G24" i="9"/>
  <c r="G25"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15" i="9"/>
  <c r="G14" i="9"/>
  <c r="F21" i="11" l="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19" i="11"/>
  <c r="F20" i="11"/>
  <c r="F17" i="11"/>
  <c r="F18"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N15" i="2"/>
  <c r="E86" i="11" l="1"/>
  <c r="E85" i="11"/>
  <c r="L53" i="11"/>
  <c r="L49" i="11"/>
  <c r="L45" i="11"/>
  <c r="L37" i="11"/>
  <c r="L33" i="11"/>
  <c r="L29" i="11"/>
  <c r="L21" i="11"/>
  <c r="L17" i="11"/>
  <c r="L63" i="11"/>
  <c r="L59" i="11"/>
  <c r="L55" i="11"/>
  <c r="L51" i="11"/>
  <c r="L47" i="11"/>
  <c r="L43" i="11"/>
  <c r="L39" i="11"/>
  <c r="L35" i="11"/>
  <c r="L31" i="11"/>
  <c r="L27" i="11"/>
  <c r="L23" i="11"/>
  <c r="L19" i="11"/>
  <c r="L15" i="11"/>
  <c r="L41" i="11"/>
  <c r="L25" i="11"/>
  <c r="L61" i="11"/>
  <c r="L57" i="11"/>
  <c r="G17" i="2"/>
  <c r="G19" i="2"/>
  <c r="G21" i="2"/>
  <c r="G23" i="2"/>
  <c r="G25" i="2"/>
  <c r="G27" i="2"/>
  <c r="G29" i="2"/>
  <c r="G31" i="2"/>
  <c r="G33" i="2"/>
  <c r="G35" i="2"/>
  <c r="G37" i="2"/>
  <c r="G39" i="2"/>
  <c r="G41" i="2"/>
  <c r="G43" i="2"/>
  <c r="G45" i="2"/>
  <c r="G47" i="2"/>
  <c r="G49" i="2"/>
  <c r="G51" i="2"/>
  <c r="G53" i="2"/>
  <c r="G55" i="2"/>
  <c r="G57" i="2"/>
  <c r="G59" i="2"/>
  <c r="G61" i="2"/>
  <c r="G63" i="2"/>
  <c r="G65" i="2"/>
  <c r="F17" i="2"/>
  <c r="F87" i="2" s="1"/>
  <c r="F18" i="2"/>
  <c r="Q18" i="2" s="1"/>
  <c r="D23" i="2"/>
  <c r="D25" i="2"/>
  <c r="D27" i="2"/>
  <c r="D29" i="2"/>
  <c r="D31" i="2"/>
  <c r="D33" i="2"/>
  <c r="D35" i="2"/>
  <c r="D37" i="2"/>
  <c r="D39" i="2"/>
  <c r="D41" i="2"/>
  <c r="D43" i="2"/>
  <c r="D45" i="2"/>
  <c r="D47" i="2"/>
  <c r="D49" i="2"/>
  <c r="D51" i="2"/>
  <c r="D53" i="2"/>
  <c r="D55" i="2"/>
  <c r="D57" i="2"/>
  <c r="D59" i="2"/>
  <c r="D61" i="2"/>
  <c r="D63" i="2"/>
  <c r="D65" i="2"/>
  <c r="D21" i="2"/>
  <c r="D19" i="2"/>
  <c r="D17" i="2"/>
  <c r="A65" i="2"/>
  <c r="P66" i="2" s="1"/>
  <c r="A63" i="2"/>
  <c r="P64" i="2" s="1"/>
  <c r="A61" i="2"/>
  <c r="P62" i="2" s="1"/>
  <c r="A59" i="2"/>
  <c r="P60" i="2" s="1"/>
  <c r="A57" i="2"/>
  <c r="P58" i="2" s="1"/>
  <c r="A55" i="2"/>
  <c r="P56" i="2" s="1"/>
  <c r="A53" i="2"/>
  <c r="P54" i="2" s="1"/>
  <c r="A51" i="2"/>
  <c r="P52" i="2" s="1"/>
  <c r="A49" i="2"/>
  <c r="P50" i="2" s="1"/>
  <c r="A47" i="2"/>
  <c r="P48" i="2" s="1"/>
  <c r="A45" i="2"/>
  <c r="P46" i="2" s="1"/>
  <c r="A43" i="2"/>
  <c r="P44" i="2" s="1"/>
  <c r="A41" i="2"/>
  <c r="P42" i="2" s="1"/>
  <c r="A39" i="2"/>
  <c r="P40" i="2" s="1"/>
  <c r="A21" i="2"/>
  <c r="P22" i="2" s="1"/>
  <c r="A23" i="2"/>
  <c r="P24" i="2" s="1"/>
  <c r="A25" i="2"/>
  <c r="P26" i="2" s="1"/>
  <c r="A27" i="2"/>
  <c r="P28" i="2" s="1"/>
  <c r="A29" i="2"/>
  <c r="P30" i="2" s="1"/>
  <c r="A31" i="2"/>
  <c r="P32" i="2" s="1"/>
  <c r="A33" i="2"/>
  <c r="P34" i="2" s="1"/>
  <c r="A35" i="2"/>
  <c r="P36" i="2" s="1"/>
  <c r="A37" i="2"/>
  <c r="P38" i="2" s="1"/>
  <c r="A17" i="2"/>
  <c r="P18" i="2" s="1"/>
  <c r="F5" i="2"/>
  <c r="C5" i="2"/>
  <c r="M17" i="2" l="1"/>
  <c r="F88" i="2"/>
  <c r="E17" i="2"/>
  <c r="E18" i="2"/>
  <c r="E19" i="2"/>
  <c r="E20" i="2"/>
  <c r="E21" i="2"/>
  <c r="E22" i="2"/>
  <c r="E23" i="2"/>
  <c r="E24" i="2"/>
  <c r="E25" i="2"/>
  <c r="E26" i="2"/>
  <c r="E27" i="2"/>
  <c r="E28" i="2"/>
  <c r="E29" i="2"/>
  <c r="E30" i="2"/>
  <c r="E31" i="2"/>
  <c r="E32" i="2"/>
  <c r="E33" i="2"/>
  <c r="E34" i="2"/>
  <c r="E35" i="2"/>
  <c r="E36" i="2"/>
  <c r="E37" i="2"/>
  <c r="E38" i="2"/>
  <c r="E39" i="2"/>
  <c r="E40" i="2"/>
  <c r="E42" i="2"/>
  <c r="E43" i="2"/>
  <c r="E44" i="2"/>
  <c r="E45" i="2"/>
  <c r="E46" i="2"/>
  <c r="E47" i="2"/>
  <c r="E48" i="2"/>
  <c r="E49" i="2"/>
  <c r="E50" i="2"/>
  <c r="E51" i="2"/>
  <c r="E52" i="2"/>
  <c r="E53" i="2"/>
  <c r="E54" i="2"/>
  <c r="E55" i="2"/>
  <c r="E56" i="2"/>
  <c r="E57" i="2"/>
  <c r="E58" i="2"/>
  <c r="E59" i="2"/>
  <c r="E60" i="2"/>
  <c r="E61" i="2"/>
  <c r="E62" i="2"/>
  <c r="E63" i="2"/>
  <c r="E64" i="2"/>
  <c r="E19" i="13"/>
  <c r="F19" i="13"/>
  <c r="E20" i="13"/>
  <c r="F20" i="13"/>
  <c r="E21" i="13"/>
  <c r="F21" i="13"/>
  <c r="E22" i="13"/>
  <c r="F22" i="13"/>
  <c r="E23" i="13"/>
  <c r="F23" i="13"/>
  <c r="E24" i="13"/>
  <c r="F24" i="13"/>
  <c r="E25" i="13"/>
  <c r="F25" i="13"/>
  <c r="E26" i="13"/>
  <c r="F26" i="13"/>
  <c r="E27" i="13"/>
  <c r="F27" i="13"/>
  <c r="E28" i="13"/>
  <c r="F28" i="13"/>
  <c r="E29" i="13"/>
  <c r="F29" i="13"/>
  <c r="E30" i="13"/>
  <c r="F30" i="13"/>
  <c r="E31" i="13"/>
  <c r="F31" i="13"/>
  <c r="E32" i="13"/>
  <c r="F32" i="13"/>
  <c r="E33" i="13"/>
  <c r="F33" i="13"/>
  <c r="E34" i="13"/>
  <c r="F34" i="13"/>
  <c r="E35" i="13"/>
  <c r="F35" i="13"/>
  <c r="E36" i="13"/>
  <c r="F36" i="13"/>
  <c r="E37" i="13"/>
  <c r="F37" i="13"/>
  <c r="E38" i="13"/>
  <c r="F38" i="13"/>
  <c r="E39" i="13"/>
  <c r="F39" i="13"/>
  <c r="E40" i="13"/>
  <c r="F40" i="13"/>
  <c r="E41" i="13"/>
  <c r="F41" i="13"/>
  <c r="E42" i="13"/>
  <c r="F42" i="13"/>
  <c r="E43" i="13"/>
  <c r="F43" i="13"/>
  <c r="E44" i="13"/>
  <c r="F44" i="13"/>
  <c r="E45" i="13"/>
  <c r="F45" i="13"/>
  <c r="E46" i="13"/>
  <c r="F46" i="13"/>
  <c r="E47" i="13"/>
  <c r="F47" i="13"/>
  <c r="E48" i="13"/>
  <c r="F48" i="13"/>
  <c r="E49" i="13"/>
  <c r="F49" i="13"/>
  <c r="E50" i="13"/>
  <c r="F50" i="13"/>
  <c r="E51" i="13"/>
  <c r="F51" i="13"/>
  <c r="E52" i="13"/>
  <c r="F52" i="13"/>
  <c r="E53" i="13"/>
  <c r="F53" i="13"/>
  <c r="E54" i="13"/>
  <c r="F54" i="13"/>
  <c r="E55" i="13"/>
  <c r="F55" i="13"/>
  <c r="E56" i="13"/>
  <c r="F56" i="13"/>
  <c r="E57" i="13"/>
  <c r="F57" i="13"/>
  <c r="E58" i="13"/>
  <c r="F58" i="13"/>
  <c r="E59" i="13"/>
  <c r="F59" i="13"/>
  <c r="E60" i="13"/>
  <c r="F60" i="13"/>
  <c r="E61" i="13"/>
  <c r="F61" i="13"/>
  <c r="E62" i="13"/>
  <c r="F62" i="13"/>
  <c r="E63" i="13"/>
  <c r="F63" i="13"/>
  <c r="E64" i="13"/>
  <c r="F64" i="13"/>
  <c r="E17" i="13"/>
  <c r="F17" i="13"/>
  <c r="E18" i="13"/>
  <c r="F18" i="13"/>
  <c r="F16" i="13"/>
  <c r="E16" i="13"/>
  <c r="E86" i="13" s="1"/>
  <c r="F15" i="13"/>
  <c r="E15" i="13"/>
  <c r="E19" i="12"/>
  <c r="F19" i="12"/>
  <c r="E20" i="12"/>
  <c r="F20" i="12"/>
  <c r="E21" i="12"/>
  <c r="F21" i="12"/>
  <c r="E22" i="12"/>
  <c r="F22" i="12"/>
  <c r="E23" i="12"/>
  <c r="F23" i="12"/>
  <c r="E24" i="12"/>
  <c r="F24" i="12"/>
  <c r="E25" i="12"/>
  <c r="F25" i="12"/>
  <c r="E26" i="12"/>
  <c r="F26" i="12"/>
  <c r="E27" i="12"/>
  <c r="F27" i="12"/>
  <c r="E28" i="12"/>
  <c r="F28" i="12"/>
  <c r="E29" i="12"/>
  <c r="F29" i="12"/>
  <c r="E30" i="12"/>
  <c r="F30" i="12"/>
  <c r="E31" i="12"/>
  <c r="F31" i="12"/>
  <c r="E32" i="12"/>
  <c r="F32" i="12"/>
  <c r="E33" i="12"/>
  <c r="F33" i="12"/>
  <c r="E34" i="12"/>
  <c r="F34" i="12"/>
  <c r="E35" i="12"/>
  <c r="F35" i="12"/>
  <c r="E36" i="12"/>
  <c r="F36" i="12"/>
  <c r="E37" i="12"/>
  <c r="F37" i="12"/>
  <c r="E38" i="12"/>
  <c r="F38" i="12"/>
  <c r="E39" i="12"/>
  <c r="F39" i="12"/>
  <c r="E40" i="12"/>
  <c r="F40" i="12"/>
  <c r="E41" i="12"/>
  <c r="F41" i="12"/>
  <c r="E42" i="12"/>
  <c r="F42" i="12"/>
  <c r="E43" i="12"/>
  <c r="F43" i="12"/>
  <c r="E44" i="12"/>
  <c r="F44" i="12"/>
  <c r="E45" i="12"/>
  <c r="F45" i="12"/>
  <c r="E46" i="12"/>
  <c r="F46" i="12"/>
  <c r="E47" i="12"/>
  <c r="F47" i="12"/>
  <c r="E48" i="12"/>
  <c r="F48" i="12"/>
  <c r="E49" i="12"/>
  <c r="F49" i="12"/>
  <c r="E50" i="12"/>
  <c r="F50" i="12"/>
  <c r="E51" i="12"/>
  <c r="F51" i="12"/>
  <c r="E52" i="12"/>
  <c r="F52" i="12"/>
  <c r="E53" i="12"/>
  <c r="F53" i="12"/>
  <c r="E54" i="12"/>
  <c r="F54" i="12"/>
  <c r="E55" i="12"/>
  <c r="F55" i="12"/>
  <c r="E56" i="12"/>
  <c r="F56" i="12"/>
  <c r="E57" i="12"/>
  <c r="F57" i="12"/>
  <c r="E58" i="12"/>
  <c r="F58" i="12"/>
  <c r="E59" i="12"/>
  <c r="F59" i="12"/>
  <c r="E60" i="12"/>
  <c r="F60" i="12"/>
  <c r="E61" i="12"/>
  <c r="F61" i="12"/>
  <c r="E62" i="12"/>
  <c r="F62" i="12"/>
  <c r="E63" i="12"/>
  <c r="F63" i="12"/>
  <c r="E64" i="12"/>
  <c r="F64" i="12"/>
  <c r="E17" i="12"/>
  <c r="F17" i="12"/>
  <c r="E18" i="12"/>
  <c r="F18" i="12"/>
  <c r="F16" i="12"/>
  <c r="E16" i="12"/>
  <c r="F15" i="12"/>
  <c r="E15" i="12"/>
  <c r="F16" i="11"/>
  <c r="F86" i="11" s="1"/>
  <c r="F15" i="11"/>
  <c r="F85" i="11" s="1"/>
  <c r="E19" i="1"/>
  <c r="F19" i="1"/>
  <c r="E20" i="1"/>
  <c r="F20" i="1"/>
  <c r="E21" i="1"/>
  <c r="F21" i="1"/>
  <c r="E22" i="1"/>
  <c r="F22" i="1"/>
  <c r="E23" i="1"/>
  <c r="F23" i="1"/>
  <c r="E24" i="1"/>
  <c r="F24" i="1"/>
  <c r="E25" i="1"/>
  <c r="F25" i="1"/>
  <c r="E26" i="1"/>
  <c r="F26" i="1"/>
  <c r="E27" i="1"/>
  <c r="F27" i="1"/>
  <c r="E28" i="1"/>
  <c r="F28" i="1"/>
  <c r="E29" i="1"/>
  <c r="F29" i="1"/>
  <c r="E30" i="1"/>
  <c r="F30" i="1"/>
  <c r="E31" i="1"/>
  <c r="F31" i="1"/>
  <c r="E32" i="1"/>
  <c r="F32" i="1"/>
  <c r="E33" i="1"/>
  <c r="F33" i="1"/>
  <c r="E34" i="1"/>
  <c r="F34" i="1"/>
  <c r="E35" i="1"/>
  <c r="F35" i="1"/>
  <c r="E36" i="1"/>
  <c r="F36" i="1"/>
  <c r="E37" i="1"/>
  <c r="F37" i="1"/>
  <c r="E38" i="1"/>
  <c r="F38" i="1"/>
  <c r="E39" i="1"/>
  <c r="F39" i="1"/>
  <c r="E40" i="1"/>
  <c r="F40" i="1"/>
  <c r="E41" i="1"/>
  <c r="F41" i="1"/>
  <c r="E42" i="1"/>
  <c r="F42" i="1"/>
  <c r="E43" i="1"/>
  <c r="F43" i="1"/>
  <c r="E44" i="1"/>
  <c r="F44" i="1"/>
  <c r="E45" i="1"/>
  <c r="F45" i="1"/>
  <c r="E46" i="1"/>
  <c r="F46" i="1"/>
  <c r="E47" i="1"/>
  <c r="F47" i="1"/>
  <c r="E48" i="1"/>
  <c r="F48" i="1"/>
  <c r="E49" i="1"/>
  <c r="F49" i="1"/>
  <c r="E50" i="1"/>
  <c r="F50" i="1"/>
  <c r="E51" i="1"/>
  <c r="F51" i="1"/>
  <c r="E52" i="1"/>
  <c r="F52" i="1"/>
  <c r="E53" i="1"/>
  <c r="F53" i="1"/>
  <c r="E54" i="1"/>
  <c r="F54" i="1"/>
  <c r="E55" i="1"/>
  <c r="F55" i="1"/>
  <c r="E56" i="1"/>
  <c r="F56" i="1"/>
  <c r="E57" i="1"/>
  <c r="F57" i="1"/>
  <c r="E58" i="1"/>
  <c r="F58" i="1"/>
  <c r="E59" i="1"/>
  <c r="F59" i="1"/>
  <c r="E60" i="1"/>
  <c r="F60" i="1"/>
  <c r="E61" i="1"/>
  <c r="F61" i="1"/>
  <c r="E62" i="1"/>
  <c r="F62" i="1"/>
  <c r="E63" i="1"/>
  <c r="F63" i="1"/>
  <c r="E64" i="1"/>
  <c r="F64" i="1"/>
  <c r="E17" i="1"/>
  <c r="F17" i="1"/>
  <c r="E18" i="1"/>
  <c r="F18" i="1"/>
  <c r="F16" i="1"/>
  <c r="F15" i="1"/>
  <c r="E16" i="1"/>
  <c r="E15" i="1"/>
  <c r="E85" i="1" s="1"/>
  <c r="E19" i="10"/>
  <c r="F19" i="10"/>
  <c r="E21" i="10"/>
  <c r="F21" i="10"/>
  <c r="E23" i="10"/>
  <c r="F23" i="10"/>
  <c r="E25" i="10"/>
  <c r="F25" i="10"/>
  <c r="E27" i="10"/>
  <c r="F27" i="10"/>
  <c r="E29" i="10"/>
  <c r="F29" i="10"/>
  <c r="E31" i="10"/>
  <c r="F31" i="10"/>
  <c r="E33" i="10"/>
  <c r="F33" i="10"/>
  <c r="E35" i="10"/>
  <c r="F35" i="10"/>
  <c r="E37" i="10"/>
  <c r="F37" i="10"/>
  <c r="E39" i="10"/>
  <c r="F39" i="10"/>
  <c r="E41" i="10"/>
  <c r="F41" i="10"/>
  <c r="E43" i="10"/>
  <c r="F43" i="10"/>
  <c r="E45" i="10"/>
  <c r="F45" i="10"/>
  <c r="E47" i="10"/>
  <c r="F47" i="10"/>
  <c r="E49" i="10"/>
  <c r="F49" i="10"/>
  <c r="E51" i="10"/>
  <c r="F51" i="10"/>
  <c r="E53" i="10"/>
  <c r="F53" i="10"/>
  <c r="E55" i="10"/>
  <c r="F55" i="10"/>
  <c r="E57" i="10"/>
  <c r="F57" i="10"/>
  <c r="E59" i="10"/>
  <c r="F59" i="10"/>
  <c r="E61" i="10"/>
  <c r="F61" i="10"/>
  <c r="E63" i="10"/>
  <c r="F63" i="10"/>
  <c r="E17" i="10"/>
  <c r="F17" i="10"/>
  <c r="F15" i="10"/>
  <c r="E15" i="10"/>
  <c r="F19" i="3"/>
  <c r="F21" i="3"/>
  <c r="F23" i="3"/>
  <c r="F25" i="3"/>
  <c r="F27" i="3"/>
  <c r="F29" i="3"/>
  <c r="F31" i="3"/>
  <c r="F33" i="3"/>
  <c r="F35" i="3"/>
  <c r="F37" i="3"/>
  <c r="F39" i="3"/>
  <c r="F41" i="3"/>
  <c r="F43" i="3"/>
  <c r="F45" i="3"/>
  <c r="F47" i="3"/>
  <c r="F49" i="3"/>
  <c r="F51" i="3"/>
  <c r="F53" i="3"/>
  <c r="F55" i="3"/>
  <c r="F57" i="3"/>
  <c r="F59" i="3"/>
  <c r="F61" i="3"/>
  <c r="F63" i="3"/>
  <c r="F17" i="3"/>
  <c r="F15" i="3"/>
  <c r="E19" i="3"/>
  <c r="E21" i="3"/>
  <c r="E23" i="3"/>
  <c r="E25" i="3"/>
  <c r="E27" i="3"/>
  <c r="E29" i="3"/>
  <c r="E31" i="3"/>
  <c r="E33" i="3"/>
  <c r="E35" i="3"/>
  <c r="E37" i="3"/>
  <c r="E39" i="3"/>
  <c r="E41" i="3"/>
  <c r="E43" i="3"/>
  <c r="E45" i="3"/>
  <c r="E47" i="3"/>
  <c r="E49" i="3"/>
  <c r="E51" i="3"/>
  <c r="E53" i="3"/>
  <c r="E55" i="3"/>
  <c r="E57" i="3"/>
  <c r="E59" i="3"/>
  <c r="E61" i="3"/>
  <c r="E63" i="3"/>
  <c r="E17" i="3"/>
  <c r="E15" i="3"/>
  <c r="D63" i="13"/>
  <c r="B63" i="13"/>
  <c r="D61" i="13"/>
  <c r="B61" i="13"/>
  <c r="D59" i="13"/>
  <c r="B59" i="13"/>
  <c r="D57" i="13"/>
  <c r="B57" i="13"/>
  <c r="D55" i="13"/>
  <c r="B55" i="13"/>
  <c r="D53" i="13"/>
  <c r="B53" i="13"/>
  <c r="D51" i="13"/>
  <c r="B51" i="13"/>
  <c r="D49" i="13"/>
  <c r="B49" i="13"/>
  <c r="D47" i="13"/>
  <c r="B47" i="13"/>
  <c r="D45" i="13"/>
  <c r="B45" i="13"/>
  <c r="D43" i="13"/>
  <c r="B43" i="13"/>
  <c r="D41" i="13"/>
  <c r="B41" i="13"/>
  <c r="D39" i="13"/>
  <c r="B39" i="13"/>
  <c r="D37" i="13"/>
  <c r="B37" i="13"/>
  <c r="D35" i="13"/>
  <c r="B35" i="13"/>
  <c r="D33" i="13"/>
  <c r="B33" i="13"/>
  <c r="D31" i="13"/>
  <c r="B31" i="13"/>
  <c r="D29" i="13"/>
  <c r="B29" i="13"/>
  <c r="D27" i="13"/>
  <c r="B27" i="13"/>
  <c r="D25" i="13"/>
  <c r="B25" i="13"/>
  <c r="D23" i="13"/>
  <c r="B23" i="13"/>
  <c r="D21" i="13"/>
  <c r="B21" i="13"/>
  <c r="D19" i="13"/>
  <c r="B19" i="13"/>
  <c r="D17" i="13"/>
  <c r="D15" i="13"/>
  <c r="B15" i="13"/>
  <c r="F5" i="13"/>
  <c r="C5" i="13"/>
  <c r="D63" i="12"/>
  <c r="B63" i="12"/>
  <c r="D61" i="12"/>
  <c r="B61" i="12"/>
  <c r="D59" i="12"/>
  <c r="B59" i="12"/>
  <c r="D57" i="12"/>
  <c r="B57" i="12"/>
  <c r="D55" i="12"/>
  <c r="B55" i="12"/>
  <c r="D53" i="12"/>
  <c r="B53" i="12"/>
  <c r="D51" i="12"/>
  <c r="B51" i="12"/>
  <c r="D49" i="12"/>
  <c r="B49" i="12"/>
  <c r="D47" i="12"/>
  <c r="B47" i="12"/>
  <c r="D45" i="12"/>
  <c r="B45" i="12"/>
  <c r="D43" i="12"/>
  <c r="B43" i="12"/>
  <c r="D41" i="12"/>
  <c r="B41" i="12"/>
  <c r="D39" i="12"/>
  <c r="B39" i="12"/>
  <c r="D37" i="12"/>
  <c r="B37" i="12"/>
  <c r="D35" i="12"/>
  <c r="B35" i="12"/>
  <c r="D33" i="12"/>
  <c r="B33" i="12"/>
  <c r="D31" i="12"/>
  <c r="B31" i="12"/>
  <c r="D29" i="12"/>
  <c r="B29" i="12"/>
  <c r="D27" i="12"/>
  <c r="B27" i="12"/>
  <c r="D25" i="12"/>
  <c r="B25" i="12"/>
  <c r="D23" i="12"/>
  <c r="B23" i="12"/>
  <c r="D21" i="12"/>
  <c r="B21" i="12"/>
  <c r="D19" i="12"/>
  <c r="B19" i="12"/>
  <c r="D17" i="12"/>
  <c r="D15" i="12"/>
  <c r="B15" i="12"/>
  <c r="F5" i="12"/>
  <c r="C5" i="12"/>
  <c r="D63" i="11"/>
  <c r="B63" i="11"/>
  <c r="D61" i="11"/>
  <c r="B61" i="11"/>
  <c r="D59" i="11"/>
  <c r="B59" i="11"/>
  <c r="D57" i="11"/>
  <c r="B57" i="11"/>
  <c r="D55" i="11"/>
  <c r="B55" i="11"/>
  <c r="D53" i="11"/>
  <c r="B53" i="11"/>
  <c r="D51" i="11"/>
  <c r="B51" i="11"/>
  <c r="D49" i="11"/>
  <c r="B49" i="11"/>
  <c r="D47" i="11"/>
  <c r="B47" i="11"/>
  <c r="D45" i="11"/>
  <c r="B45" i="11"/>
  <c r="D43" i="11"/>
  <c r="B43" i="11"/>
  <c r="D41" i="11"/>
  <c r="B41" i="11"/>
  <c r="D39" i="11"/>
  <c r="B39" i="11"/>
  <c r="D37" i="11"/>
  <c r="B37" i="11"/>
  <c r="D35" i="11"/>
  <c r="B35" i="11"/>
  <c r="D33" i="11"/>
  <c r="B33" i="11"/>
  <c r="D31" i="11"/>
  <c r="B31" i="11"/>
  <c r="D29" i="11"/>
  <c r="B29" i="11"/>
  <c r="D27" i="11"/>
  <c r="B27" i="11"/>
  <c r="D25" i="11"/>
  <c r="B25" i="11"/>
  <c r="D23" i="11"/>
  <c r="B23" i="11"/>
  <c r="D21" i="11"/>
  <c r="B21" i="11"/>
  <c r="D19" i="11"/>
  <c r="B19" i="11"/>
  <c r="D17" i="11"/>
  <c r="D15" i="11"/>
  <c r="B15" i="11"/>
  <c r="F5" i="11"/>
  <c r="C5" i="11"/>
  <c r="F85" i="1" l="1"/>
  <c r="E85" i="13"/>
  <c r="F86" i="1"/>
  <c r="F85" i="13"/>
  <c r="F86" i="13"/>
  <c r="C8" i="13" s="1"/>
  <c r="E86" i="1"/>
  <c r="F86" i="12"/>
  <c r="E85" i="3"/>
  <c r="F85" i="3"/>
  <c r="E85" i="10"/>
  <c r="E85" i="12"/>
  <c r="F85" i="10"/>
  <c r="F85" i="12"/>
  <c r="E86" i="12"/>
  <c r="E65" i="2"/>
  <c r="E87" i="2" s="1"/>
  <c r="E66" i="2"/>
  <c r="E88" i="2" s="1"/>
  <c r="H87" i="2" s="1"/>
  <c r="H88" i="2" s="1"/>
  <c r="H61" i="2"/>
  <c r="H57" i="2"/>
  <c r="H49" i="2"/>
  <c r="H45" i="2"/>
  <c r="H33" i="2"/>
  <c r="H21" i="2"/>
  <c r="H41" i="2"/>
  <c r="H37" i="2"/>
  <c r="H29" i="2"/>
  <c r="H25" i="2"/>
  <c r="H17" i="2"/>
  <c r="H63" i="2"/>
  <c r="H59" i="2"/>
  <c r="H55" i="2"/>
  <c r="H51" i="2"/>
  <c r="H47" i="2"/>
  <c r="H43" i="2"/>
  <c r="H39" i="2"/>
  <c r="H35" i="2"/>
  <c r="H31" i="2"/>
  <c r="H27" i="2"/>
  <c r="H23" i="2"/>
  <c r="H19" i="2"/>
  <c r="L15" i="13"/>
  <c r="L17" i="1"/>
  <c r="L63" i="1"/>
  <c r="L61" i="1"/>
  <c r="L59" i="1"/>
  <c r="L57" i="1"/>
  <c r="L55" i="1"/>
  <c r="L53" i="1"/>
  <c r="L51" i="1"/>
  <c r="L49" i="1"/>
  <c r="L47" i="1"/>
  <c r="L45" i="1"/>
  <c r="L43" i="1"/>
  <c r="L41" i="1"/>
  <c r="L39" i="1"/>
  <c r="L37" i="1"/>
  <c r="L35" i="1"/>
  <c r="L33" i="1"/>
  <c r="L31" i="1"/>
  <c r="L29" i="1"/>
  <c r="L27" i="1"/>
  <c r="L25" i="1"/>
  <c r="L23" i="1"/>
  <c r="L21" i="1"/>
  <c r="L19" i="1"/>
  <c r="L17" i="13"/>
  <c r="L63" i="13"/>
  <c r="L61" i="13"/>
  <c r="L59" i="13"/>
  <c r="L57" i="13"/>
  <c r="L55" i="13"/>
  <c r="L53" i="13"/>
  <c r="L51" i="13"/>
  <c r="L49" i="13"/>
  <c r="L47" i="13"/>
  <c r="L45" i="13"/>
  <c r="L43" i="13"/>
  <c r="L41" i="13"/>
  <c r="L39" i="13"/>
  <c r="L37" i="13"/>
  <c r="L35" i="13"/>
  <c r="L33" i="13"/>
  <c r="L31" i="13"/>
  <c r="L29" i="13"/>
  <c r="L27" i="13"/>
  <c r="L25" i="13"/>
  <c r="L23" i="13"/>
  <c r="L21" i="13"/>
  <c r="L19" i="13"/>
  <c r="G63" i="1"/>
  <c r="L17" i="12"/>
  <c r="L63" i="12"/>
  <c r="L61" i="12"/>
  <c r="L59" i="12"/>
  <c r="L57" i="12"/>
  <c r="L55" i="12"/>
  <c r="L53" i="12"/>
  <c r="L51" i="12"/>
  <c r="L49" i="12"/>
  <c r="L47" i="12"/>
  <c r="L45" i="12"/>
  <c r="L43" i="12"/>
  <c r="L41" i="12"/>
  <c r="L39" i="12"/>
  <c r="L37" i="12"/>
  <c r="L35" i="12"/>
  <c r="L33" i="12"/>
  <c r="L31" i="12"/>
  <c r="L29" i="12"/>
  <c r="L27" i="12"/>
  <c r="L25" i="12"/>
  <c r="L23" i="12"/>
  <c r="L21" i="12"/>
  <c r="L19" i="12"/>
  <c r="L15" i="12"/>
  <c r="L15" i="1"/>
  <c r="H53" i="2"/>
  <c r="G39" i="13"/>
  <c r="G23" i="13"/>
  <c r="G49" i="13"/>
  <c r="G33" i="13"/>
  <c r="G55" i="13"/>
  <c r="G37" i="13"/>
  <c r="G21" i="13"/>
  <c r="G59" i="13"/>
  <c r="G57" i="13"/>
  <c r="G43" i="13"/>
  <c r="G41" i="13"/>
  <c r="G27" i="13"/>
  <c r="G25" i="13"/>
  <c r="G61" i="13"/>
  <c r="G45" i="13"/>
  <c r="G29" i="13"/>
  <c r="G63" i="12"/>
  <c r="G61" i="12"/>
  <c r="G59" i="12"/>
  <c r="G57" i="12"/>
  <c r="G55" i="12"/>
  <c r="G53" i="12"/>
  <c r="G51" i="12"/>
  <c r="G35" i="12"/>
  <c r="G37" i="11"/>
  <c r="G55" i="11"/>
  <c r="G47" i="11"/>
  <c r="G17" i="13"/>
  <c r="G19" i="13"/>
  <c r="G31" i="13"/>
  <c r="G35" i="13"/>
  <c r="G47" i="13"/>
  <c r="G63" i="13"/>
  <c r="G53" i="13"/>
  <c r="G51" i="13"/>
  <c r="G15" i="12"/>
  <c r="G61" i="11"/>
  <c r="G35" i="11"/>
  <c r="G27" i="11"/>
  <c r="G25" i="11"/>
  <c r="H65" i="2" l="1"/>
  <c r="K47" i="2"/>
  <c r="I47" i="2"/>
  <c r="H48" i="2"/>
  <c r="L47" i="2" s="1"/>
  <c r="K45" i="2"/>
  <c r="I45" i="2"/>
  <c r="H46" i="2"/>
  <c r="J45" i="2" s="1"/>
  <c r="I19" i="2"/>
  <c r="K19" i="2"/>
  <c r="H20" i="2"/>
  <c r="J19" i="2" s="1"/>
  <c r="I35" i="2"/>
  <c r="K35" i="2"/>
  <c r="H36" i="2"/>
  <c r="K51" i="2"/>
  <c r="H52" i="2"/>
  <c r="J51" i="2" s="1"/>
  <c r="I51" i="2"/>
  <c r="K17" i="2"/>
  <c r="I17" i="2"/>
  <c r="H18" i="2"/>
  <c r="J17" i="2" s="1"/>
  <c r="K41" i="2"/>
  <c r="I41" i="2"/>
  <c r="H42" i="2"/>
  <c r="H50" i="2"/>
  <c r="L49" i="2" s="1"/>
  <c r="K49" i="2"/>
  <c r="I49" i="2"/>
  <c r="H64" i="2"/>
  <c r="I64" i="2" s="1"/>
  <c r="K63" i="2"/>
  <c r="I63" i="2"/>
  <c r="K37" i="2"/>
  <c r="I37" i="2"/>
  <c r="H38" i="2"/>
  <c r="J37" i="2" s="1"/>
  <c r="I23" i="2"/>
  <c r="K23" i="2"/>
  <c r="H24" i="2"/>
  <c r="L23" i="2" s="1"/>
  <c r="I39" i="2"/>
  <c r="K39" i="2"/>
  <c r="H40" i="2"/>
  <c r="L39" i="2" s="1"/>
  <c r="I55" i="2"/>
  <c r="H56" i="2"/>
  <c r="J55" i="2" s="1"/>
  <c r="K55" i="2"/>
  <c r="K25" i="2"/>
  <c r="I25" i="2"/>
  <c r="H26" i="2"/>
  <c r="J25" i="2" s="1"/>
  <c r="K21" i="2"/>
  <c r="I21" i="2"/>
  <c r="H22" i="2"/>
  <c r="J21" i="2" s="1"/>
  <c r="I57" i="2"/>
  <c r="K57" i="2"/>
  <c r="H58" i="2"/>
  <c r="K58" i="2" s="1"/>
  <c r="I31" i="2"/>
  <c r="K31" i="2"/>
  <c r="H32" i="2"/>
  <c r="L31" i="2" s="1"/>
  <c r="H28" i="2"/>
  <c r="L27" i="2" s="1"/>
  <c r="I27" i="2"/>
  <c r="K27" i="2"/>
  <c r="I43" i="2"/>
  <c r="K43" i="2"/>
  <c r="H44" i="2"/>
  <c r="K59" i="2"/>
  <c r="H60" i="2"/>
  <c r="J59" i="2" s="1"/>
  <c r="I59" i="2"/>
  <c r="K29" i="2"/>
  <c r="I29" i="2"/>
  <c r="H30" i="2"/>
  <c r="J29" i="2" s="1"/>
  <c r="K33" i="2"/>
  <c r="I33" i="2"/>
  <c r="H34" i="2"/>
  <c r="K61" i="2"/>
  <c r="I61" i="2"/>
  <c r="H62" i="2"/>
  <c r="I62" i="2" s="1"/>
  <c r="K53" i="2"/>
  <c r="I53" i="2"/>
  <c r="K64" i="2"/>
  <c r="K65" i="2"/>
  <c r="I65" i="2"/>
  <c r="J15" i="12"/>
  <c r="H15" i="12"/>
  <c r="J63" i="13"/>
  <c r="H63" i="13"/>
  <c r="H19" i="13"/>
  <c r="J19" i="13"/>
  <c r="H55" i="12"/>
  <c r="J55" i="12"/>
  <c r="H63" i="12"/>
  <c r="J63" i="12"/>
  <c r="J61" i="13"/>
  <c r="H61" i="13"/>
  <c r="J43" i="13"/>
  <c r="H43" i="13"/>
  <c r="J37" i="13"/>
  <c r="H37" i="13"/>
  <c r="J23" i="13"/>
  <c r="H23" i="13"/>
  <c r="J47" i="13"/>
  <c r="H47" i="13"/>
  <c r="G36" i="12"/>
  <c r="I35" i="12" s="1"/>
  <c r="J35" i="12"/>
  <c r="H35" i="12"/>
  <c r="J25" i="13"/>
  <c r="H25" i="13"/>
  <c r="J57" i="13"/>
  <c r="H57" i="13"/>
  <c r="J55" i="13"/>
  <c r="H55" i="13"/>
  <c r="J39" i="13"/>
  <c r="H39" i="13"/>
  <c r="H17" i="13"/>
  <c r="J17" i="13"/>
  <c r="J57" i="12"/>
  <c r="H57" i="12"/>
  <c r="J51" i="13"/>
  <c r="H51" i="13"/>
  <c r="J35" i="13"/>
  <c r="H35" i="13"/>
  <c r="J51" i="12"/>
  <c r="H51" i="12"/>
  <c r="J59" i="12"/>
  <c r="H59" i="12"/>
  <c r="J29" i="13"/>
  <c r="H29" i="13"/>
  <c r="J27" i="13"/>
  <c r="H27" i="13"/>
  <c r="J59" i="13"/>
  <c r="H59" i="13"/>
  <c r="J33" i="13"/>
  <c r="H33" i="13"/>
  <c r="J53" i="13"/>
  <c r="H53" i="13"/>
  <c r="J31" i="13"/>
  <c r="H31" i="13"/>
  <c r="J53" i="12"/>
  <c r="H53" i="12"/>
  <c r="H61" i="12"/>
  <c r="J61" i="12"/>
  <c r="J45" i="13"/>
  <c r="H45" i="13"/>
  <c r="J41" i="13"/>
  <c r="H41" i="13"/>
  <c r="J21" i="13"/>
  <c r="H21" i="13"/>
  <c r="J49" i="13"/>
  <c r="H49" i="13"/>
  <c r="G64" i="1"/>
  <c r="I63" i="1" s="1"/>
  <c r="H63" i="1"/>
  <c r="J63" i="1"/>
  <c r="J55" i="11"/>
  <c r="H55" i="11"/>
  <c r="H37" i="11"/>
  <c r="J37" i="11"/>
  <c r="H61" i="11"/>
  <c r="J61" i="11"/>
  <c r="H27" i="11"/>
  <c r="J27" i="11"/>
  <c r="J25" i="11"/>
  <c r="H25" i="11"/>
  <c r="G36" i="11"/>
  <c r="K35" i="11" s="1"/>
  <c r="H35" i="11"/>
  <c r="J35" i="11"/>
  <c r="J47" i="11"/>
  <c r="H47" i="11"/>
  <c r="H54" i="2"/>
  <c r="J88" i="2"/>
  <c r="I88" i="2"/>
  <c r="H66" i="2"/>
  <c r="J65" i="2" s="1"/>
  <c r="G85" i="13"/>
  <c r="G86" i="13" s="1"/>
  <c r="G31" i="12"/>
  <c r="G43" i="11"/>
  <c r="G64" i="12"/>
  <c r="G23" i="11"/>
  <c r="G31" i="11"/>
  <c r="G39" i="11"/>
  <c r="G51" i="11"/>
  <c r="G29" i="11"/>
  <c r="G45" i="11"/>
  <c r="G49" i="11"/>
  <c r="G57" i="11"/>
  <c r="G53" i="11"/>
  <c r="G41" i="11"/>
  <c r="G33" i="11"/>
  <c r="G34" i="11" s="1"/>
  <c r="G43" i="12"/>
  <c r="G59" i="11"/>
  <c r="G56" i="12"/>
  <c r="G47" i="12"/>
  <c r="G48" i="13"/>
  <c r="G36" i="13"/>
  <c r="K35" i="13" s="1"/>
  <c r="G20" i="13"/>
  <c r="K19" i="13" s="1"/>
  <c r="G50" i="13"/>
  <c r="I49" i="13" s="1"/>
  <c r="G34" i="13"/>
  <c r="G26" i="13"/>
  <c r="K25" i="13" s="1"/>
  <c r="G27" i="12"/>
  <c r="G40" i="13"/>
  <c r="G46" i="13"/>
  <c r="I45" i="13" s="1"/>
  <c r="G32" i="13"/>
  <c r="I31" i="13" s="1"/>
  <c r="G24" i="13"/>
  <c r="G19" i="12"/>
  <c r="G42" i="13"/>
  <c r="I41" i="13" s="1"/>
  <c r="G18" i="13"/>
  <c r="I17" i="13" s="1"/>
  <c r="G30" i="13"/>
  <c r="G52" i="12"/>
  <c r="C8" i="11"/>
  <c r="C8" i="12"/>
  <c r="G60" i="13"/>
  <c r="I59" i="13" s="1"/>
  <c r="G54" i="12"/>
  <c r="K53" i="12" s="1"/>
  <c r="G54" i="13"/>
  <c r="G62" i="13"/>
  <c r="K61" i="13" s="1"/>
  <c r="G52" i="13"/>
  <c r="I51" i="13" s="1"/>
  <c r="G56" i="13"/>
  <c r="G64" i="13"/>
  <c r="G58" i="12"/>
  <c r="I57" i="12" s="1"/>
  <c r="G58" i="13"/>
  <c r="G60" i="12"/>
  <c r="G44" i="13"/>
  <c r="G28" i="13"/>
  <c r="I27" i="13" s="1"/>
  <c r="G62" i="12"/>
  <c r="K61" i="12" s="1"/>
  <c r="G38" i="13"/>
  <c r="G22" i="13"/>
  <c r="G49" i="12"/>
  <c r="G41" i="12"/>
  <c r="G33" i="12"/>
  <c r="G25" i="12"/>
  <c r="G17" i="12"/>
  <c r="G39" i="12"/>
  <c r="G23" i="12"/>
  <c r="G45" i="12"/>
  <c r="G37" i="12"/>
  <c r="G29" i="12"/>
  <c r="G21" i="12"/>
  <c r="G15" i="13"/>
  <c r="G15" i="11"/>
  <c r="G16" i="12"/>
  <c r="K15" i="12" s="1"/>
  <c r="G21" i="11"/>
  <c r="G63" i="11"/>
  <c r="G26" i="11"/>
  <c r="I25" i="11" s="1"/>
  <c r="G38" i="11"/>
  <c r="K37" i="11" s="1"/>
  <c r="G62" i="11"/>
  <c r="K61" i="11" s="1"/>
  <c r="G48" i="11"/>
  <c r="K47" i="11" s="1"/>
  <c r="G28" i="11"/>
  <c r="I27" i="11" s="1"/>
  <c r="G17" i="11"/>
  <c r="G56" i="11"/>
  <c r="K55" i="11" s="1"/>
  <c r="D15" i="1"/>
  <c r="D17" i="1"/>
  <c r="D19" i="1"/>
  <c r="D21" i="1"/>
  <c r="D23" i="1"/>
  <c r="D25" i="1"/>
  <c r="D27" i="1"/>
  <c r="D29" i="1"/>
  <c r="D31" i="1"/>
  <c r="D33" i="1"/>
  <c r="D35" i="1"/>
  <c r="D37" i="1"/>
  <c r="D39" i="1"/>
  <c r="D41" i="1"/>
  <c r="D43" i="1"/>
  <c r="D45" i="1"/>
  <c r="D47" i="1"/>
  <c r="D49" i="1"/>
  <c r="D51" i="1"/>
  <c r="D53" i="1"/>
  <c r="D55" i="1"/>
  <c r="D57" i="1"/>
  <c r="D59" i="1"/>
  <c r="D61" i="1"/>
  <c r="D63" i="1"/>
  <c r="D15" i="10"/>
  <c r="D17" i="10"/>
  <c r="D19" i="10"/>
  <c r="D21" i="10"/>
  <c r="D23" i="10"/>
  <c r="D25" i="10"/>
  <c r="D27" i="10"/>
  <c r="D29" i="10"/>
  <c r="D31" i="10"/>
  <c r="D33" i="10"/>
  <c r="D35" i="10"/>
  <c r="D37" i="10"/>
  <c r="D39" i="10"/>
  <c r="D41" i="10"/>
  <c r="D43" i="10"/>
  <c r="D45" i="10"/>
  <c r="D47" i="10"/>
  <c r="D49" i="10"/>
  <c r="D51" i="10"/>
  <c r="D53" i="10"/>
  <c r="D55" i="10"/>
  <c r="D57" i="10"/>
  <c r="D59" i="10"/>
  <c r="D61" i="10"/>
  <c r="D63" i="10"/>
  <c r="B63" i="10"/>
  <c r="B61" i="10"/>
  <c r="B59" i="10"/>
  <c r="B57" i="10"/>
  <c r="B55" i="10"/>
  <c r="B53" i="10"/>
  <c r="B51" i="10"/>
  <c r="B49" i="10"/>
  <c r="B47" i="10"/>
  <c r="B45" i="10"/>
  <c r="B43" i="10"/>
  <c r="B41" i="10"/>
  <c r="B39" i="10"/>
  <c r="B37" i="10"/>
  <c r="B35" i="10"/>
  <c r="B33" i="10"/>
  <c r="B31" i="10"/>
  <c r="B29" i="10"/>
  <c r="B25" i="10"/>
  <c r="B23" i="10"/>
  <c r="B21" i="10"/>
  <c r="B19" i="10"/>
  <c r="B15" i="10"/>
  <c r="B63" i="1"/>
  <c r="B61" i="1"/>
  <c r="B59" i="1"/>
  <c r="B57" i="1"/>
  <c r="B55" i="1"/>
  <c r="B53" i="1"/>
  <c r="B51" i="1"/>
  <c r="B49" i="1"/>
  <c r="B47" i="1"/>
  <c r="B45" i="1"/>
  <c r="B43" i="1"/>
  <c r="B41" i="1"/>
  <c r="B39" i="1"/>
  <c r="B37" i="1"/>
  <c r="B35" i="1"/>
  <c r="B33" i="1"/>
  <c r="B31" i="1"/>
  <c r="B29" i="1"/>
  <c r="B27" i="1"/>
  <c r="B25" i="1"/>
  <c r="B23" i="1"/>
  <c r="B21" i="1"/>
  <c r="B19" i="1"/>
  <c r="B15" i="1"/>
  <c r="B12" i="14"/>
  <c r="B63" i="3"/>
  <c r="B61" i="3"/>
  <c r="B59" i="3"/>
  <c r="B57" i="3"/>
  <c r="B55" i="3"/>
  <c r="B53" i="3"/>
  <c r="B51" i="3"/>
  <c r="B49" i="3"/>
  <c r="B47" i="3"/>
  <c r="B45" i="3"/>
  <c r="B43" i="3"/>
  <c r="B41" i="3"/>
  <c r="B39" i="3"/>
  <c r="B35" i="3"/>
  <c r="B37" i="3"/>
  <c r="B33" i="3"/>
  <c r="B31" i="3"/>
  <c r="B29" i="3"/>
  <c r="B27" i="3"/>
  <c r="B25" i="3"/>
  <c r="B23" i="3"/>
  <c r="B21" i="3"/>
  <c r="B19" i="3"/>
  <c r="K52" i="2" l="1"/>
  <c r="K50" i="2"/>
  <c r="I50" i="2"/>
  <c r="J47" i="2"/>
  <c r="N47" i="2" s="1"/>
  <c r="J49" i="2"/>
  <c r="N49" i="2" s="1"/>
  <c r="I52" i="2"/>
  <c r="I48" i="2"/>
  <c r="L59" i="2"/>
  <c r="N59" i="2" s="1"/>
  <c r="I60" i="2"/>
  <c r="I56" i="2"/>
  <c r="K48" i="2"/>
  <c r="L63" i="2"/>
  <c r="J63" i="2"/>
  <c r="L51" i="2"/>
  <c r="N51" i="2" s="1"/>
  <c r="K63" i="1"/>
  <c r="M63" i="1" s="1"/>
  <c r="K60" i="2"/>
  <c r="J27" i="2"/>
  <c r="N27" i="2" s="1"/>
  <c r="L61" i="2"/>
  <c r="K62" i="2"/>
  <c r="L45" i="2"/>
  <c r="N45" i="2" s="1"/>
  <c r="I34" i="2"/>
  <c r="K34" i="2"/>
  <c r="K42" i="2"/>
  <c r="I42" i="2"/>
  <c r="L55" i="2"/>
  <c r="N55" i="2" s="1"/>
  <c r="K56" i="2"/>
  <c r="K30" i="2"/>
  <c r="I30" i="2"/>
  <c r="I44" i="2"/>
  <c r="K44" i="2"/>
  <c r="L43" i="2"/>
  <c r="K26" i="2"/>
  <c r="I26" i="2"/>
  <c r="I18" i="2"/>
  <c r="K18" i="2"/>
  <c r="I36" i="2"/>
  <c r="K36" i="2"/>
  <c r="L35" i="2"/>
  <c r="I58" i="2"/>
  <c r="J61" i="2"/>
  <c r="L33" i="2"/>
  <c r="J43" i="2"/>
  <c r="I28" i="2"/>
  <c r="K28" i="2"/>
  <c r="L57" i="2"/>
  <c r="L25" i="2"/>
  <c r="N25" i="2" s="1"/>
  <c r="K40" i="2"/>
  <c r="I40" i="2"/>
  <c r="J39" i="2"/>
  <c r="N39" i="2" s="1"/>
  <c r="L41" i="2"/>
  <c r="J35" i="2"/>
  <c r="I20" i="2"/>
  <c r="K20" i="2"/>
  <c r="L19" i="2"/>
  <c r="N19" i="2" s="1"/>
  <c r="K22" i="2"/>
  <c r="I22" i="2"/>
  <c r="K38" i="2"/>
  <c r="I38" i="2"/>
  <c r="J57" i="2"/>
  <c r="J33" i="2"/>
  <c r="L29" i="2"/>
  <c r="N29" i="2" s="1"/>
  <c r="I32" i="2"/>
  <c r="K32" i="2"/>
  <c r="J31" i="2"/>
  <c r="N31" i="2" s="1"/>
  <c r="L21" i="2"/>
  <c r="N21" i="2" s="1"/>
  <c r="K24" i="2"/>
  <c r="I24" i="2"/>
  <c r="J23" i="2"/>
  <c r="N23" i="2" s="1"/>
  <c r="L37" i="2"/>
  <c r="N37" i="2" s="1"/>
  <c r="J41" i="2"/>
  <c r="L17" i="2"/>
  <c r="N17" i="2" s="1"/>
  <c r="K46" i="2"/>
  <c r="I46" i="2"/>
  <c r="K54" i="2"/>
  <c r="I54" i="2"/>
  <c r="J53" i="2"/>
  <c r="K66" i="2"/>
  <c r="I66" i="2"/>
  <c r="L65" i="2"/>
  <c r="L53" i="2"/>
  <c r="K35" i="12"/>
  <c r="M35" i="12" s="1"/>
  <c r="B25" i="2"/>
  <c r="C23" i="3"/>
  <c r="B23" i="2"/>
  <c r="C21" i="3"/>
  <c r="B21" i="2"/>
  <c r="C19" i="3"/>
  <c r="B27" i="2"/>
  <c r="C25" i="3"/>
  <c r="C23" i="12"/>
  <c r="C23" i="13"/>
  <c r="C21" i="12"/>
  <c r="C21" i="13"/>
  <c r="C19" i="12"/>
  <c r="C19" i="13"/>
  <c r="C25" i="12"/>
  <c r="C25" i="13"/>
  <c r="C23" i="1"/>
  <c r="C23" i="11"/>
  <c r="C21" i="1"/>
  <c r="C21" i="11"/>
  <c r="C19" i="1"/>
  <c r="C19" i="11"/>
  <c r="C25" i="1"/>
  <c r="C25" i="11"/>
  <c r="C19" i="10"/>
  <c r="C21" i="10"/>
  <c r="C23" i="10"/>
  <c r="C25" i="10"/>
  <c r="I35" i="11"/>
  <c r="M35" i="11" s="1"/>
  <c r="J15" i="13"/>
  <c r="H15" i="13"/>
  <c r="J45" i="12"/>
  <c r="H45" i="12"/>
  <c r="H25" i="12"/>
  <c r="J25" i="12"/>
  <c r="H22" i="13"/>
  <c r="J22" i="13"/>
  <c r="H44" i="13"/>
  <c r="J44" i="13"/>
  <c r="H64" i="13"/>
  <c r="J64" i="13"/>
  <c r="H54" i="13"/>
  <c r="J54" i="13"/>
  <c r="J52" i="12"/>
  <c r="H52" i="12"/>
  <c r="G20" i="12"/>
  <c r="H19" i="12"/>
  <c r="J19" i="12"/>
  <c r="H40" i="13"/>
  <c r="J40" i="13"/>
  <c r="H34" i="13"/>
  <c r="J34" i="13"/>
  <c r="H48" i="13"/>
  <c r="J48" i="13"/>
  <c r="I86" i="13"/>
  <c r="H86" i="13"/>
  <c r="K45" i="13"/>
  <c r="M45" i="13" s="1"/>
  <c r="I33" i="13"/>
  <c r="K57" i="12"/>
  <c r="M57" i="12" s="1"/>
  <c r="K17" i="13"/>
  <c r="M17" i="13" s="1"/>
  <c r="I25" i="13"/>
  <c r="M25" i="13" s="1"/>
  <c r="J36" i="12"/>
  <c r="H36" i="12"/>
  <c r="K47" i="13"/>
  <c r="J21" i="12"/>
  <c r="H21" i="12"/>
  <c r="J23" i="12"/>
  <c r="H23" i="12"/>
  <c r="H33" i="12"/>
  <c r="J33" i="12"/>
  <c r="H38" i="13"/>
  <c r="J38" i="13"/>
  <c r="J60" i="12"/>
  <c r="H60" i="12"/>
  <c r="H56" i="13"/>
  <c r="J56" i="13"/>
  <c r="H54" i="12"/>
  <c r="J54" i="12"/>
  <c r="H30" i="13"/>
  <c r="J30" i="13"/>
  <c r="H24" i="13"/>
  <c r="J24" i="13"/>
  <c r="H50" i="13"/>
  <c r="J50" i="13"/>
  <c r="H47" i="12"/>
  <c r="J47" i="12"/>
  <c r="J43" i="12"/>
  <c r="H43" i="12"/>
  <c r="J64" i="12"/>
  <c r="H64" i="12"/>
  <c r="K41" i="13"/>
  <c r="M41" i="13" s="1"/>
  <c r="I53" i="13"/>
  <c r="K33" i="13"/>
  <c r="K27" i="13"/>
  <c r="M27" i="13" s="1"/>
  <c r="I29" i="13"/>
  <c r="I39" i="13"/>
  <c r="I23" i="13"/>
  <c r="K37" i="13"/>
  <c r="I43" i="13"/>
  <c r="I61" i="13"/>
  <c r="M61" i="13" s="1"/>
  <c r="K63" i="13"/>
  <c r="J16" i="12"/>
  <c r="H16" i="12"/>
  <c r="H29" i="12"/>
  <c r="J29" i="12"/>
  <c r="H39" i="12"/>
  <c r="J39" i="12"/>
  <c r="J41" i="12"/>
  <c r="H41" i="12"/>
  <c r="H62" i="12"/>
  <c r="J62" i="12"/>
  <c r="H58" i="13"/>
  <c r="J58" i="13"/>
  <c r="H52" i="13"/>
  <c r="J52" i="13"/>
  <c r="H60" i="13"/>
  <c r="J60" i="13"/>
  <c r="J18" i="13"/>
  <c r="H18" i="13"/>
  <c r="H32" i="13"/>
  <c r="J32" i="13"/>
  <c r="J27" i="12"/>
  <c r="H27" i="12"/>
  <c r="J20" i="13"/>
  <c r="H20" i="13"/>
  <c r="J56" i="12"/>
  <c r="H56" i="12"/>
  <c r="J64" i="1"/>
  <c r="H64" i="1"/>
  <c r="K21" i="13"/>
  <c r="K31" i="13"/>
  <c r="M31" i="13" s="1"/>
  <c r="K53" i="13"/>
  <c r="I59" i="12"/>
  <c r="I51" i="12"/>
  <c r="I55" i="13"/>
  <c r="I57" i="13"/>
  <c r="I47" i="13"/>
  <c r="I37" i="13"/>
  <c r="K63" i="12"/>
  <c r="I55" i="12"/>
  <c r="J37" i="12"/>
  <c r="H37" i="12"/>
  <c r="H17" i="12"/>
  <c r="J17" i="12"/>
  <c r="J49" i="12"/>
  <c r="H49" i="12"/>
  <c r="H28" i="13"/>
  <c r="J28" i="13"/>
  <c r="H58" i="12"/>
  <c r="J58" i="12"/>
  <c r="H62" i="13"/>
  <c r="J62" i="13"/>
  <c r="H42" i="13"/>
  <c r="J42" i="13"/>
  <c r="H46" i="13"/>
  <c r="J46" i="13"/>
  <c r="H26" i="13"/>
  <c r="J26" i="13"/>
  <c r="H36" i="13"/>
  <c r="J36" i="13"/>
  <c r="H31" i="12"/>
  <c r="J31" i="12"/>
  <c r="K49" i="13"/>
  <c r="M49" i="13" s="1"/>
  <c r="I21" i="13"/>
  <c r="I61" i="12"/>
  <c r="M61" i="12" s="1"/>
  <c r="I53" i="12"/>
  <c r="M53" i="12" s="1"/>
  <c r="K59" i="13"/>
  <c r="M59" i="13" s="1"/>
  <c r="K29" i="13"/>
  <c r="K59" i="12"/>
  <c r="K51" i="12"/>
  <c r="I35" i="13"/>
  <c r="M35" i="13" s="1"/>
  <c r="K51" i="13"/>
  <c r="M51" i="13" s="1"/>
  <c r="K39" i="13"/>
  <c r="K55" i="13"/>
  <c r="K57" i="13"/>
  <c r="K23" i="13"/>
  <c r="K43" i="13"/>
  <c r="I63" i="12"/>
  <c r="K55" i="12"/>
  <c r="I19" i="13"/>
  <c r="M19" i="13" s="1"/>
  <c r="I63" i="13"/>
  <c r="I15" i="12"/>
  <c r="M15" i="12" s="1"/>
  <c r="J15" i="11"/>
  <c r="H15" i="11"/>
  <c r="H17" i="11"/>
  <c r="J17" i="11"/>
  <c r="J57" i="11"/>
  <c r="H57" i="11"/>
  <c r="J48" i="11"/>
  <c r="H48" i="11"/>
  <c r="J34" i="11"/>
  <c r="H34" i="11"/>
  <c r="K33" i="11"/>
  <c r="J33" i="11"/>
  <c r="I33" i="11"/>
  <c r="H33" i="11"/>
  <c r="J49" i="11"/>
  <c r="H49" i="11"/>
  <c r="J39" i="11"/>
  <c r="H39" i="11"/>
  <c r="G44" i="11"/>
  <c r="K43" i="11" s="1"/>
  <c r="H43" i="11"/>
  <c r="J43" i="11"/>
  <c r="I47" i="11"/>
  <c r="M47" i="11" s="1"/>
  <c r="J28" i="11"/>
  <c r="H28" i="11"/>
  <c r="J26" i="11"/>
  <c r="H26" i="11"/>
  <c r="G52" i="11"/>
  <c r="K51" i="11" s="1"/>
  <c r="H51" i="11"/>
  <c r="J51" i="11"/>
  <c r="J56" i="11"/>
  <c r="H56" i="11"/>
  <c r="H62" i="11"/>
  <c r="J62" i="11"/>
  <c r="J63" i="11"/>
  <c r="H63" i="11"/>
  <c r="J41" i="11"/>
  <c r="H41" i="11"/>
  <c r="H45" i="11"/>
  <c r="J45" i="11"/>
  <c r="J31" i="11"/>
  <c r="H31" i="11"/>
  <c r="K27" i="11"/>
  <c r="M27" i="11" s="1"/>
  <c r="I55" i="11"/>
  <c r="M55" i="11" s="1"/>
  <c r="H38" i="11"/>
  <c r="J38" i="11"/>
  <c r="H21" i="11"/>
  <c r="J21" i="11"/>
  <c r="G60" i="11"/>
  <c r="K59" i="11" s="1"/>
  <c r="H59" i="11"/>
  <c r="J59" i="11"/>
  <c r="G54" i="11"/>
  <c r="I53" i="11" s="1"/>
  <c r="H53" i="11"/>
  <c r="J53" i="11"/>
  <c r="H29" i="11"/>
  <c r="J29" i="11"/>
  <c r="J23" i="11"/>
  <c r="H23" i="11"/>
  <c r="J36" i="11"/>
  <c r="H36" i="11"/>
  <c r="K25" i="11"/>
  <c r="M25" i="11" s="1"/>
  <c r="I61" i="11"/>
  <c r="M61" i="11" s="1"/>
  <c r="I37" i="11"/>
  <c r="M37" i="11" s="1"/>
  <c r="G32" i="12"/>
  <c r="G30" i="11"/>
  <c r="I29" i="11" s="1"/>
  <c r="G24" i="11"/>
  <c r="I23" i="11" s="1"/>
  <c r="G58" i="11"/>
  <c r="K57" i="11" s="1"/>
  <c r="G46" i="11"/>
  <c r="K45" i="11" s="1"/>
  <c r="G44" i="12"/>
  <c r="K43" i="12" s="1"/>
  <c r="G40" i="11"/>
  <c r="K39" i="11" s="1"/>
  <c r="G32" i="11"/>
  <c r="I31" i="11" s="1"/>
  <c r="G50" i="11"/>
  <c r="I49" i="11" s="1"/>
  <c r="G42" i="11"/>
  <c r="K41" i="11" s="1"/>
  <c r="G85" i="11"/>
  <c r="G86" i="11" s="1"/>
  <c r="H86" i="11" s="1"/>
  <c r="G48" i="12"/>
  <c r="K47" i="12" s="1"/>
  <c r="G28" i="12"/>
  <c r="K27" i="12" s="1"/>
  <c r="G85" i="12"/>
  <c r="G86" i="12" s="1"/>
  <c r="G30" i="12"/>
  <c r="G40" i="12"/>
  <c r="K39" i="12" s="1"/>
  <c r="G34" i="12"/>
  <c r="I33" i="12" s="1"/>
  <c r="G38" i="12"/>
  <c r="K37" i="12" s="1"/>
  <c r="G42" i="12"/>
  <c r="K41" i="12" s="1"/>
  <c r="G46" i="12"/>
  <c r="G18" i="12"/>
  <c r="G50" i="12"/>
  <c r="I49" i="12" s="1"/>
  <c r="G22" i="12"/>
  <c r="G24" i="12"/>
  <c r="K23" i="12" s="1"/>
  <c r="G26" i="12"/>
  <c r="G16" i="13"/>
  <c r="G19" i="11"/>
  <c r="G22" i="11"/>
  <c r="G64" i="11"/>
  <c r="I63" i="11" s="1"/>
  <c r="G18" i="11"/>
  <c r="I17" i="11" s="1"/>
  <c r="G16" i="11"/>
  <c r="I15" i="11" s="1"/>
  <c r="G55" i="1"/>
  <c r="G53" i="1"/>
  <c r="G61" i="1"/>
  <c r="G45" i="1"/>
  <c r="G15" i="1"/>
  <c r="G51" i="1"/>
  <c r="G59" i="1"/>
  <c r="G47" i="1"/>
  <c r="G49" i="1"/>
  <c r="G57" i="1"/>
  <c r="F5" i="1"/>
  <c r="F5" i="10"/>
  <c r="C5" i="1"/>
  <c r="G43" i="1"/>
  <c r="G39" i="1"/>
  <c r="G37" i="1"/>
  <c r="G33" i="1"/>
  <c r="G31" i="1"/>
  <c r="G29" i="1"/>
  <c r="G25" i="1"/>
  <c r="G23" i="1"/>
  <c r="G21" i="1"/>
  <c r="G19" i="1"/>
  <c r="C5" i="10"/>
  <c r="C5" i="3"/>
  <c r="G35" i="1"/>
  <c r="G27" i="1"/>
  <c r="N61" i="2" l="1"/>
  <c r="N41" i="2"/>
  <c r="M63" i="12"/>
  <c r="N43" i="2"/>
  <c r="N63" i="2"/>
  <c r="N33" i="2"/>
  <c r="N57" i="2"/>
  <c r="M47" i="13"/>
  <c r="N35" i="2"/>
  <c r="B17" i="2"/>
  <c r="B8" i="14"/>
  <c r="M37" i="13"/>
  <c r="M21" i="13"/>
  <c r="I43" i="11"/>
  <c r="M43" i="11" s="1"/>
  <c r="M33" i="11"/>
  <c r="M63" i="13"/>
  <c r="N53" i="2"/>
  <c r="I59" i="11"/>
  <c r="M59" i="11" s="1"/>
  <c r="I51" i="11"/>
  <c r="M51" i="11" s="1"/>
  <c r="N65" i="2"/>
  <c r="J25" i="1"/>
  <c r="H25" i="1"/>
  <c r="H37" i="1"/>
  <c r="J37" i="1"/>
  <c r="J57" i="1"/>
  <c r="H57" i="1"/>
  <c r="G62" i="1"/>
  <c r="K61" i="1" s="1"/>
  <c r="H61" i="1"/>
  <c r="J61" i="1"/>
  <c r="H26" i="12"/>
  <c r="J26" i="12"/>
  <c r="H18" i="12"/>
  <c r="J18" i="12"/>
  <c r="H30" i="12"/>
  <c r="J30" i="12"/>
  <c r="J32" i="12"/>
  <c r="H32" i="12"/>
  <c r="M57" i="13"/>
  <c r="M59" i="12"/>
  <c r="M33" i="13"/>
  <c r="H20" i="12"/>
  <c r="J20" i="12"/>
  <c r="G28" i="1"/>
  <c r="K27" i="1" s="1"/>
  <c r="J27" i="1"/>
  <c r="H27" i="1"/>
  <c r="G30" i="1"/>
  <c r="K29" i="1" s="1"/>
  <c r="H29" i="1"/>
  <c r="J29" i="1"/>
  <c r="J49" i="1"/>
  <c r="H49" i="1"/>
  <c r="G48" i="1"/>
  <c r="I47" i="1" s="1"/>
  <c r="H47" i="1"/>
  <c r="J47" i="1"/>
  <c r="H53" i="1"/>
  <c r="J53" i="1"/>
  <c r="H16" i="13"/>
  <c r="J16" i="13"/>
  <c r="J24" i="12"/>
  <c r="H24" i="12"/>
  <c r="H46" i="12"/>
  <c r="J46" i="12"/>
  <c r="I86" i="12"/>
  <c r="H86" i="12"/>
  <c r="I31" i="12"/>
  <c r="K49" i="12"/>
  <c r="M49" i="12" s="1"/>
  <c r="K17" i="12"/>
  <c r="I37" i="12"/>
  <c r="M37" i="12" s="1"/>
  <c r="M55" i="13"/>
  <c r="I29" i="12"/>
  <c r="M43" i="13"/>
  <c r="M39" i="13"/>
  <c r="M53" i="13"/>
  <c r="I23" i="12"/>
  <c r="M23" i="12" s="1"/>
  <c r="K19" i="12"/>
  <c r="K25" i="12"/>
  <c r="I45" i="12"/>
  <c r="I15" i="13"/>
  <c r="J19" i="1"/>
  <c r="H19" i="1"/>
  <c r="H39" i="1"/>
  <c r="J39" i="1"/>
  <c r="J59" i="1"/>
  <c r="H59" i="1"/>
  <c r="G16" i="1"/>
  <c r="K15" i="1" s="1"/>
  <c r="H15" i="1"/>
  <c r="J15" i="1"/>
  <c r="G56" i="1"/>
  <c r="I55" i="1" s="1"/>
  <c r="H55" i="1"/>
  <c r="J55" i="1"/>
  <c r="J22" i="12"/>
  <c r="H22" i="12"/>
  <c r="H42" i="12"/>
  <c r="J42" i="12"/>
  <c r="H34" i="12"/>
  <c r="J34" i="12"/>
  <c r="J28" i="12"/>
  <c r="H28" i="12"/>
  <c r="J44" i="12"/>
  <c r="H44" i="12"/>
  <c r="K53" i="11"/>
  <c r="M53" i="11" s="1"/>
  <c r="K31" i="12"/>
  <c r="I41" i="12"/>
  <c r="M41" i="12" s="1"/>
  <c r="K29" i="12"/>
  <c r="M29" i="13"/>
  <c r="K21" i="12"/>
  <c r="K45" i="12"/>
  <c r="G36" i="1"/>
  <c r="I35" i="1" s="1"/>
  <c r="J35" i="1"/>
  <c r="H35" i="1"/>
  <c r="H21" i="1"/>
  <c r="J21" i="1"/>
  <c r="H31" i="1"/>
  <c r="J31" i="1"/>
  <c r="J43" i="1"/>
  <c r="H43" i="1"/>
  <c r="H23" i="1"/>
  <c r="J23" i="1"/>
  <c r="J33" i="1"/>
  <c r="H33" i="1"/>
  <c r="J51" i="1"/>
  <c r="H51" i="1"/>
  <c r="H45" i="1"/>
  <c r="J45" i="1"/>
  <c r="H50" i="12"/>
  <c r="J50" i="12"/>
  <c r="H38" i="12"/>
  <c r="J38" i="12"/>
  <c r="J40" i="12"/>
  <c r="H40" i="12"/>
  <c r="J48" i="12"/>
  <c r="H48" i="12"/>
  <c r="K29" i="11"/>
  <c r="M29" i="11" s="1"/>
  <c r="I45" i="11"/>
  <c r="M45" i="11" s="1"/>
  <c r="I17" i="12"/>
  <c r="M17" i="12" s="1"/>
  <c r="M55" i="12"/>
  <c r="M51" i="12"/>
  <c r="I27" i="12"/>
  <c r="M27" i="12" s="1"/>
  <c r="I39" i="12"/>
  <c r="M39" i="12" s="1"/>
  <c r="M23" i="13"/>
  <c r="I43" i="12"/>
  <c r="M43" i="12" s="1"/>
  <c r="I47" i="12"/>
  <c r="M47" i="12" s="1"/>
  <c r="K33" i="12"/>
  <c r="M33" i="12" s="1"/>
  <c r="I21" i="12"/>
  <c r="I19" i="12"/>
  <c r="I25" i="12"/>
  <c r="K15" i="13"/>
  <c r="I86" i="11"/>
  <c r="J16" i="11"/>
  <c r="H16" i="11"/>
  <c r="K15" i="11"/>
  <c r="M15" i="11" s="1"/>
  <c r="J18" i="11"/>
  <c r="H18" i="11"/>
  <c r="K17" i="11"/>
  <c r="M17" i="11" s="1"/>
  <c r="H22" i="11"/>
  <c r="J22" i="11"/>
  <c r="J42" i="11"/>
  <c r="H42" i="11"/>
  <c r="J24" i="11"/>
  <c r="H24" i="11"/>
  <c r="K21" i="11"/>
  <c r="I41" i="11"/>
  <c r="M41" i="11" s="1"/>
  <c r="I39" i="11"/>
  <c r="M39" i="11" s="1"/>
  <c r="H19" i="11"/>
  <c r="J19" i="11"/>
  <c r="J50" i="11"/>
  <c r="H50" i="11"/>
  <c r="H46" i="11"/>
  <c r="J46" i="11"/>
  <c r="H30" i="11"/>
  <c r="J30" i="11"/>
  <c r="K23" i="11"/>
  <c r="M23" i="11" s="1"/>
  <c r="H54" i="11"/>
  <c r="J54" i="11"/>
  <c r="J44" i="11"/>
  <c r="H44" i="11"/>
  <c r="K49" i="11"/>
  <c r="M49" i="11" s="1"/>
  <c r="J32" i="11"/>
  <c r="H32" i="11"/>
  <c r="J60" i="11"/>
  <c r="H60" i="11"/>
  <c r="I21" i="11"/>
  <c r="J64" i="11"/>
  <c r="H64" i="11"/>
  <c r="J40" i="11"/>
  <c r="H40" i="11"/>
  <c r="J58" i="11"/>
  <c r="H58" i="11"/>
  <c r="K31" i="11"/>
  <c r="M31" i="11" s="1"/>
  <c r="K63" i="11"/>
  <c r="M63" i="11" s="1"/>
  <c r="J52" i="11"/>
  <c r="H52" i="11"/>
  <c r="I57" i="11"/>
  <c r="M57" i="11" s="1"/>
  <c r="G20" i="11"/>
  <c r="K19" i="11" s="1"/>
  <c r="G85" i="1"/>
  <c r="G86" i="1" s="1"/>
  <c r="C8" i="3"/>
  <c r="C15" i="12"/>
  <c r="C15" i="13"/>
  <c r="G54" i="1"/>
  <c r="C15" i="1"/>
  <c r="C15" i="11"/>
  <c r="G46" i="1"/>
  <c r="I45" i="1" s="1"/>
  <c r="G60" i="1"/>
  <c r="G52" i="1"/>
  <c r="I51" i="1" s="1"/>
  <c r="G50" i="1"/>
  <c r="I49" i="1" s="1"/>
  <c r="G58" i="1"/>
  <c r="K57" i="1" s="1"/>
  <c r="C15" i="3"/>
  <c r="C15" i="10"/>
  <c r="G44" i="1"/>
  <c r="G22" i="1"/>
  <c r="I21" i="1" s="1"/>
  <c r="G26" i="1"/>
  <c r="G34" i="1"/>
  <c r="I33" i="1" s="1"/>
  <c r="G40" i="1"/>
  <c r="G38" i="1"/>
  <c r="I37" i="1" s="1"/>
  <c r="G17" i="1"/>
  <c r="G41" i="1"/>
  <c r="G32" i="1"/>
  <c r="G24" i="1"/>
  <c r="C8" i="10"/>
  <c r="C10" i="2"/>
  <c r="C8" i="2"/>
  <c r="M25" i="12" l="1"/>
  <c r="K47" i="1"/>
  <c r="M47" i="1" s="1"/>
  <c r="I27" i="1"/>
  <c r="M27" i="1" s="1"/>
  <c r="M19" i="12"/>
  <c r="I29" i="1"/>
  <c r="M29" i="1" s="1"/>
  <c r="I61" i="1"/>
  <c r="M61" i="1" s="1"/>
  <c r="K35" i="1"/>
  <c r="M35" i="1" s="1"/>
  <c r="K55" i="1"/>
  <c r="M55" i="1" s="1"/>
  <c r="M21" i="12"/>
  <c r="J32" i="1"/>
  <c r="H32" i="1"/>
  <c r="J17" i="1"/>
  <c r="H17" i="1"/>
  <c r="H26" i="1"/>
  <c r="J26" i="1"/>
  <c r="J60" i="1"/>
  <c r="H60" i="1"/>
  <c r="H54" i="1"/>
  <c r="J54" i="1"/>
  <c r="I86" i="1"/>
  <c r="H86" i="1"/>
  <c r="I19" i="11"/>
  <c r="M19" i="11" s="1"/>
  <c r="K33" i="1"/>
  <c r="M33" i="1" s="1"/>
  <c r="J56" i="1"/>
  <c r="H56" i="1"/>
  <c r="J48" i="1"/>
  <c r="H48" i="1"/>
  <c r="K25" i="1"/>
  <c r="H38" i="1"/>
  <c r="J38" i="1"/>
  <c r="H22" i="1"/>
  <c r="J22" i="1"/>
  <c r="H58" i="1"/>
  <c r="J58" i="1"/>
  <c r="H46" i="1"/>
  <c r="J46" i="1"/>
  <c r="K45" i="1"/>
  <c r="M45" i="1" s="1"/>
  <c r="K21" i="1"/>
  <c r="M21" i="1" s="1"/>
  <c r="J16" i="1"/>
  <c r="H16" i="1"/>
  <c r="H30" i="1"/>
  <c r="J30" i="1"/>
  <c r="H62" i="1"/>
  <c r="J62" i="1"/>
  <c r="I57" i="1"/>
  <c r="M57" i="1" s="1"/>
  <c r="K37" i="1"/>
  <c r="M37" i="1" s="1"/>
  <c r="I25" i="1"/>
  <c r="J24" i="1"/>
  <c r="H24" i="1"/>
  <c r="J40" i="1"/>
  <c r="H40" i="1"/>
  <c r="J44" i="1"/>
  <c r="H44" i="1"/>
  <c r="H50" i="1"/>
  <c r="J50" i="1"/>
  <c r="K23" i="1"/>
  <c r="I43" i="1"/>
  <c r="K31" i="1"/>
  <c r="J36" i="1"/>
  <c r="H36" i="1"/>
  <c r="I15" i="1"/>
  <c r="M15" i="1" s="1"/>
  <c r="I59" i="1"/>
  <c r="K39" i="1"/>
  <c r="M15" i="13"/>
  <c r="M29" i="12"/>
  <c r="I53" i="1"/>
  <c r="J28" i="1"/>
  <c r="H28" i="1"/>
  <c r="J41" i="1"/>
  <c r="H41" i="1"/>
  <c r="H34" i="1"/>
  <c r="J34" i="1"/>
  <c r="J52" i="1"/>
  <c r="H52" i="1"/>
  <c r="K51" i="1"/>
  <c r="M51" i="1" s="1"/>
  <c r="I23" i="1"/>
  <c r="K43" i="1"/>
  <c r="I31" i="1"/>
  <c r="K59" i="1"/>
  <c r="I39" i="1"/>
  <c r="M45" i="12"/>
  <c r="M31" i="12"/>
  <c r="K53" i="1"/>
  <c r="K49" i="1"/>
  <c r="M49" i="1" s="1"/>
  <c r="J20" i="11"/>
  <c r="H20" i="11"/>
  <c r="M21" i="11"/>
  <c r="G42" i="1"/>
  <c r="K41" i="1" s="1"/>
  <c r="G18" i="1"/>
  <c r="C8" i="1"/>
  <c r="G20" i="1"/>
  <c r="M31" i="1" l="1"/>
  <c r="M25" i="1"/>
  <c r="M23" i="1"/>
  <c r="M39" i="1"/>
  <c r="M43" i="1"/>
  <c r="H42" i="1"/>
  <c r="J42" i="1"/>
  <c r="J20" i="1"/>
  <c r="H20" i="1"/>
  <c r="K19" i="1"/>
  <c r="I19" i="1"/>
  <c r="H18" i="1"/>
  <c r="J18" i="1"/>
  <c r="I41" i="1"/>
  <c r="M41" i="1" s="1"/>
  <c r="M53" i="1"/>
  <c r="M59" i="1"/>
  <c r="K17" i="1"/>
  <c r="I17" i="1"/>
  <c r="M19" i="1" l="1"/>
  <c r="M17" i="1"/>
  <c r="C17" i="10"/>
  <c r="C17" i="13"/>
  <c r="C17" i="11"/>
  <c r="C17" i="1"/>
  <c r="C17" i="3"/>
  <c r="C17" i="12"/>
  <c r="B19" i="2"/>
  <c r="B10" i="14"/>
  <c r="R61" i="2" l="1"/>
  <c r="R44" i="2"/>
  <c r="R58" i="2"/>
  <c r="R41" i="2"/>
  <c r="R24" i="2"/>
  <c r="R53" i="2"/>
  <c r="R36" i="2"/>
  <c r="R50" i="2"/>
  <c r="R33" i="2"/>
  <c r="R31" i="2"/>
  <c r="R45" i="2"/>
  <c r="R20" i="2"/>
  <c r="R42" i="2"/>
  <c r="R25" i="2"/>
  <c r="R55" i="2"/>
  <c r="R22" i="2"/>
  <c r="R37" i="2"/>
  <c r="R59" i="2"/>
  <c r="R34" i="2"/>
  <c r="R28" i="2"/>
  <c r="R47" i="2"/>
  <c r="R19" i="2"/>
  <c r="R29" i="2"/>
  <c r="R51" i="2"/>
  <c r="R26" i="2"/>
  <c r="R56" i="2"/>
  <c r="R39" i="2"/>
  <c r="R21" i="2"/>
  <c r="R43" i="2"/>
  <c r="R18" i="2"/>
  <c r="R48" i="2"/>
  <c r="R23" i="2"/>
  <c r="R54" i="2"/>
  <c r="R30" i="2"/>
  <c r="R60" i="2"/>
  <c r="R35" i="2"/>
  <c r="R57" i="2"/>
  <c r="R40" i="2"/>
  <c r="R38" i="2"/>
  <c r="R52" i="2"/>
  <c r="R27" i="2"/>
  <c r="R49" i="2"/>
  <c r="R32" i="2"/>
  <c r="R46" i="2"/>
  <c r="B17" i="10"/>
  <c r="L14" i="10" s="1"/>
  <c r="B17" i="3"/>
  <c r="H59" i="3" s="1"/>
  <c r="B17" i="1"/>
  <c r="B17" i="11"/>
  <c r="B17" i="13"/>
  <c r="A10" i="14"/>
  <c r="A19" i="2"/>
  <c r="B17" i="12"/>
  <c r="P20" i="2" l="1"/>
  <c r="R17" i="2" s="1"/>
  <c r="L58" i="10"/>
  <c r="L57" i="10"/>
  <c r="L35" i="10"/>
  <c r="L21" i="10"/>
  <c r="L36" i="10"/>
  <c r="L37" i="10"/>
  <c r="L50" i="10"/>
  <c r="L49" i="10"/>
  <c r="L56" i="10"/>
  <c r="L43" i="10"/>
  <c r="L52" i="10"/>
  <c r="L19" i="10"/>
  <c r="L44" i="10"/>
  <c r="L42" i="10"/>
  <c r="L41" i="10"/>
  <c r="L48" i="10"/>
  <c r="L55" i="10"/>
  <c r="L27" i="10"/>
  <c r="L53" i="10"/>
  <c r="L28" i="10"/>
  <c r="L34" i="10"/>
  <c r="L33" i="10"/>
  <c r="L40" i="10"/>
  <c r="L47" i="10"/>
  <c r="L54" i="10"/>
  <c r="L20" i="10"/>
  <c r="L22" i="10"/>
  <c r="L26" i="10"/>
  <c r="L25" i="10"/>
  <c r="L32" i="10"/>
  <c r="L39" i="10"/>
  <c r="L46" i="10"/>
  <c r="L51" i="10"/>
  <c r="L18" i="10"/>
  <c r="L17" i="10"/>
  <c r="L24" i="10"/>
  <c r="L31" i="10"/>
  <c r="L38" i="10"/>
  <c r="L15" i="10"/>
  <c r="L29" i="10"/>
  <c r="L45" i="10"/>
  <c r="L16" i="10"/>
  <c r="L23" i="10"/>
  <c r="L30" i="10"/>
  <c r="H41" i="3"/>
  <c r="H48" i="3"/>
  <c r="H46" i="3"/>
  <c r="H50" i="3"/>
  <c r="H49" i="3"/>
  <c r="H43" i="3"/>
  <c r="H56" i="3"/>
  <c r="H55" i="3"/>
  <c r="H53" i="3"/>
  <c r="H57" i="3"/>
  <c r="H51" i="3"/>
  <c r="H45" i="3"/>
  <c r="H52" i="3"/>
  <c r="H47" i="3"/>
  <c r="H44" i="3"/>
  <c r="H42" i="3"/>
  <c r="H54" i="3"/>
  <c r="H58" i="3"/>
  <c r="H15" i="3"/>
  <c r="H24" i="3"/>
  <c r="H25" i="3"/>
  <c r="H34" i="3"/>
  <c r="H37" i="3"/>
  <c r="H20" i="3"/>
  <c r="H22" i="3"/>
  <c r="H23" i="3"/>
  <c r="H32" i="3"/>
  <c r="H33" i="3"/>
  <c r="H28" i="3"/>
  <c r="H30" i="3"/>
  <c r="H17" i="3"/>
  <c r="H31" i="3"/>
  <c r="H40" i="3"/>
  <c r="H19" i="3"/>
  <c r="H36" i="3"/>
  <c r="H38" i="3"/>
  <c r="H35" i="3"/>
  <c r="H16" i="3"/>
  <c r="H39" i="3"/>
  <c r="H27" i="3"/>
  <c r="H29" i="3"/>
  <c r="H26" i="3"/>
  <c r="H18" i="3"/>
  <c r="H21" i="3"/>
</calcChain>
</file>

<file path=xl/comments1.xml><?xml version="1.0" encoding="utf-8"?>
<comments xmlns="http://schemas.openxmlformats.org/spreadsheetml/2006/main">
  <authors>
    <author>宮城県</author>
  </authors>
  <commentList>
    <comment ref="E5" authorId="0" shapeId="0">
      <text>
        <r>
          <rPr>
            <b/>
            <sz val="9"/>
            <color indexed="81"/>
            <rFont val="MS P ゴシック"/>
            <family val="3"/>
            <charset val="128"/>
          </rPr>
          <t xml:space="preserve">単価５０万円以上
</t>
        </r>
      </text>
    </comment>
  </commentList>
</comments>
</file>

<file path=xl/comments10.xml><?xml version="1.0" encoding="utf-8"?>
<comments xmlns="http://schemas.openxmlformats.org/spreadsheetml/2006/main">
  <authors>
    <author>宮城県</author>
  </authors>
  <commentList>
    <comment ref="C8" authorId="0" shapeId="0">
      <text>
        <r>
          <rPr>
            <b/>
            <sz val="9"/>
            <color indexed="81"/>
            <rFont val="ＭＳ Ｐゴシック"/>
            <family val="3"/>
            <charset val="128"/>
          </rPr>
          <t>入力不要</t>
        </r>
      </text>
    </comment>
    <comment ref="A15" authorId="0" shapeId="0">
      <text>
        <r>
          <rPr>
            <b/>
            <sz val="9"/>
            <color indexed="81"/>
            <rFont val="ＭＳ Ｐゴシック"/>
            <family val="3"/>
            <charset val="128"/>
          </rPr>
          <t>要望上限額を超過する場合にのみ入力</t>
        </r>
      </text>
    </comment>
  </commentList>
</comments>
</file>

<file path=xl/comments11.xml><?xml version="1.0" encoding="utf-8"?>
<comments xmlns="http://schemas.openxmlformats.org/spreadsheetml/2006/main">
  <authors>
    <author>宮城県</author>
  </authors>
  <commentList>
    <comment ref="C8" authorId="0" shapeId="0">
      <text>
        <r>
          <rPr>
            <b/>
            <sz val="9"/>
            <color indexed="81"/>
            <rFont val="ＭＳ Ｐゴシック"/>
            <family val="3"/>
            <charset val="128"/>
          </rPr>
          <t>入力不要</t>
        </r>
      </text>
    </comment>
    <comment ref="A15" authorId="0" shapeId="0">
      <text>
        <r>
          <rPr>
            <b/>
            <sz val="9"/>
            <color indexed="81"/>
            <rFont val="ＭＳ Ｐゴシック"/>
            <family val="3"/>
            <charset val="128"/>
          </rPr>
          <t>要望上限額を超過する場合にのみ入力</t>
        </r>
      </text>
    </comment>
  </commentList>
</comments>
</file>

<file path=xl/comments12.xml><?xml version="1.0" encoding="utf-8"?>
<comments xmlns="http://schemas.openxmlformats.org/spreadsheetml/2006/main">
  <authors>
    <author>宮城県</author>
  </authors>
  <commentList>
    <comment ref="C8" authorId="0" shapeId="0">
      <text>
        <r>
          <rPr>
            <b/>
            <sz val="9"/>
            <color indexed="81"/>
            <rFont val="ＭＳ Ｐゴシック"/>
            <family val="3"/>
            <charset val="128"/>
          </rPr>
          <t>入力不要</t>
        </r>
      </text>
    </comment>
    <comment ref="A15" authorId="0" shapeId="0">
      <text>
        <r>
          <rPr>
            <b/>
            <sz val="9"/>
            <color indexed="81"/>
            <rFont val="ＭＳ Ｐゴシック"/>
            <family val="3"/>
            <charset val="128"/>
          </rPr>
          <t>要望上限額を超過する場合にのみ入力</t>
        </r>
      </text>
    </comment>
  </commentList>
</comments>
</file>

<file path=xl/comments13.xml><?xml version="1.0" encoding="utf-8"?>
<comments xmlns="http://schemas.openxmlformats.org/spreadsheetml/2006/main">
  <authors>
    <author>宮城県</author>
  </authors>
  <commentList>
    <comment ref="C8" authorId="0" shapeId="0">
      <text>
        <r>
          <rPr>
            <sz val="9"/>
            <color indexed="81"/>
            <rFont val="ＭＳ Ｐゴシック"/>
            <family val="3"/>
            <charset val="128"/>
          </rPr>
          <t xml:space="preserve">入力不要
</t>
        </r>
      </text>
    </comment>
  </commentList>
</comments>
</file>

<file path=xl/comments2.xml><?xml version="1.0" encoding="utf-8"?>
<comments xmlns="http://schemas.openxmlformats.org/spreadsheetml/2006/main">
  <authors>
    <author>作成者</author>
  </authors>
  <commentList>
    <comment ref="B14" authorId="0" shapeId="0">
      <text>
        <r>
          <rPr>
            <b/>
            <sz val="9"/>
            <color indexed="81"/>
            <rFont val="MS P ゴシック"/>
            <family val="3"/>
            <charset val="128"/>
          </rPr>
          <t>入力不要</t>
        </r>
      </text>
    </comment>
  </commentList>
</comments>
</file>

<file path=xl/comments3.xml><?xml version="1.0" encoding="utf-8"?>
<comments xmlns="http://schemas.openxmlformats.org/spreadsheetml/2006/main">
  <authors>
    <author>宮城県</author>
  </authors>
  <commentList>
    <comment ref="C8" authorId="0" shapeId="0">
      <text>
        <r>
          <rPr>
            <b/>
            <sz val="9"/>
            <color indexed="81"/>
            <rFont val="ＭＳ Ｐゴシック"/>
            <family val="3"/>
            <charset val="128"/>
          </rPr>
          <t>入力不要</t>
        </r>
      </text>
    </comment>
    <comment ref="A15" authorId="0" shapeId="0">
      <text>
        <r>
          <rPr>
            <b/>
            <sz val="9"/>
            <color indexed="81"/>
            <rFont val="ＭＳ Ｐゴシック"/>
            <family val="3"/>
            <charset val="128"/>
          </rPr>
          <t>要望上限額を超過する場合のみ入力</t>
        </r>
      </text>
    </comment>
  </commentList>
</comments>
</file>

<file path=xl/comments4.xml><?xml version="1.0" encoding="utf-8"?>
<comments xmlns="http://schemas.openxmlformats.org/spreadsheetml/2006/main">
  <authors>
    <author>宮城県</author>
  </authors>
  <commentList>
    <comment ref="C8" authorId="0" shapeId="0">
      <text>
        <r>
          <rPr>
            <b/>
            <sz val="9"/>
            <color indexed="81"/>
            <rFont val="ＭＳ Ｐゴシック"/>
            <family val="3"/>
            <charset val="128"/>
          </rPr>
          <t>入力不要</t>
        </r>
      </text>
    </comment>
    <comment ref="A15" authorId="0" shapeId="0">
      <text>
        <r>
          <rPr>
            <b/>
            <sz val="9"/>
            <color indexed="81"/>
            <rFont val="ＭＳ Ｐゴシック"/>
            <family val="3"/>
            <charset val="128"/>
          </rPr>
          <t>要望上限額を超過する場合にのみ入力</t>
        </r>
      </text>
    </comment>
  </commentList>
</comments>
</file>

<file path=xl/comments5.xml><?xml version="1.0" encoding="utf-8"?>
<comments xmlns="http://schemas.openxmlformats.org/spreadsheetml/2006/main">
  <authors>
    <author>宮城県</author>
  </authors>
  <commentList>
    <comment ref="C8" authorId="0" shapeId="0">
      <text>
        <r>
          <rPr>
            <b/>
            <sz val="9"/>
            <color indexed="81"/>
            <rFont val="ＭＳ Ｐゴシック"/>
            <family val="3"/>
            <charset val="128"/>
          </rPr>
          <t>入力不要</t>
        </r>
      </text>
    </comment>
    <comment ref="A15" authorId="0" shapeId="0">
      <text>
        <r>
          <rPr>
            <b/>
            <sz val="9"/>
            <color indexed="81"/>
            <rFont val="ＭＳ Ｐゴシック"/>
            <family val="3"/>
            <charset val="128"/>
          </rPr>
          <t>要望上限額を超過する場合にのみ入力</t>
        </r>
      </text>
    </comment>
  </commentList>
</comments>
</file>

<file path=xl/comments6.xml><?xml version="1.0" encoding="utf-8"?>
<comments xmlns="http://schemas.openxmlformats.org/spreadsheetml/2006/main">
  <authors>
    <author>宮城県</author>
  </authors>
  <commentList>
    <comment ref="C8" authorId="0" shapeId="0">
      <text>
        <r>
          <rPr>
            <b/>
            <sz val="9"/>
            <color indexed="81"/>
            <rFont val="ＭＳ Ｐゴシック"/>
            <family val="3"/>
            <charset val="128"/>
          </rPr>
          <t>入力不要</t>
        </r>
      </text>
    </comment>
    <comment ref="A15" authorId="0" shapeId="0">
      <text>
        <r>
          <rPr>
            <b/>
            <sz val="9"/>
            <color indexed="81"/>
            <rFont val="ＭＳ Ｐゴシック"/>
            <family val="3"/>
            <charset val="128"/>
          </rPr>
          <t>要望上限額を超過する場合にのみ入力</t>
        </r>
      </text>
    </comment>
  </commentList>
</comments>
</file>

<file path=xl/comments7.xml><?xml version="1.0" encoding="utf-8"?>
<comments xmlns="http://schemas.openxmlformats.org/spreadsheetml/2006/main">
  <authors>
    <author>宮城県</author>
  </authors>
  <commentList>
    <comment ref="C8" authorId="0" shapeId="0">
      <text>
        <r>
          <rPr>
            <b/>
            <sz val="9"/>
            <color indexed="81"/>
            <rFont val="ＭＳ Ｐゴシック"/>
            <family val="3"/>
            <charset val="128"/>
          </rPr>
          <t>入力不要</t>
        </r>
      </text>
    </comment>
    <comment ref="A15" authorId="0" shapeId="0">
      <text>
        <r>
          <rPr>
            <b/>
            <sz val="9"/>
            <color indexed="81"/>
            <rFont val="ＭＳ Ｐゴシック"/>
            <family val="3"/>
            <charset val="128"/>
          </rPr>
          <t>要望上限額を超過する場合にのみ入力</t>
        </r>
      </text>
    </comment>
  </commentList>
</comments>
</file>

<file path=xl/comments8.xml><?xml version="1.0" encoding="utf-8"?>
<comments xmlns="http://schemas.openxmlformats.org/spreadsheetml/2006/main">
  <authors>
    <author>宮城県</author>
  </authors>
  <commentList>
    <comment ref="C8" authorId="0" shapeId="0">
      <text>
        <r>
          <rPr>
            <b/>
            <sz val="9"/>
            <color indexed="81"/>
            <rFont val="ＭＳ Ｐゴシック"/>
            <family val="3"/>
            <charset val="128"/>
          </rPr>
          <t>入力不要</t>
        </r>
      </text>
    </comment>
    <comment ref="A15" authorId="0" shapeId="0">
      <text>
        <r>
          <rPr>
            <b/>
            <sz val="9"/>
            <color indexed="81"/>
            <rFont val="ＭＳ Ｐゴシック"/>
            <family val="3"/>
            <charset val="128"/>
          </rPr>
          <t>要望上限額を超過する場合にのみ入力</t>
        </r>
      </text>
    </comment>
  </commentList>
</comments>
</file>

<file path=xl/comments9.xml><?xml version="1.0" encoding="utf-8"?>
<comments xmlns="http://schemas.openxmlformats.org/spreadsheetml/2006/main">
  <authors>
    <author>宮城県</author>
  </authors>
  <commentList>
    <comment ref="C8" authorId="0" shapeId="0">
      <text>
        <r>
          <rPr>
            <b/>
            <sz val="9"/>
            <color indexed="81"/>
            <rFont val="ＭＳ Ｐゴシック"/>
            <family val="3"/>
            <charset val="128"/>
          </rPr>
          <t>入力不要</t>
        </r>
      </text>
    </comment>
    <comment ref="A15" authorId="0" shapeId="0">
      <text>
        <r>
          <rPr>
            <b/>
            <sz val="9"/>
            <color indexed="81"/>
            <rFont val="ＭＳ Ｐゴシック"/>
            <family val="3"/>
            <charset val="128"/>
          </rPr>
          <t>要望上限額を超過する場合にのみ入力</t>
        </r>
      </text>
    </comment>
  </commentList>
</comments>
</file>

<file path=xl/sharedStrings.xml><?xml version="1.0" encoding="utf-8"?>
<sst xmlns="http://schemas.openxmlformats.org/spreadsheetml/2006/main" count="598" uniqueCount="158">
  <si>
    <t>補助金額</t>
  </si>
  <si>
    <t>番号</t>
  </si>
  <si>
    <t>市町村振興総合補助金実績総括表</t>
    <rPh sb="0" eb="3">
      <t>シチョウソン</t>
    </rPh>
    <rPh sb="3" eb="5">
      <t>シンコウ</t>
    </rPh>
    <rPh sb="5" eb="7">
      <t>ソウゴウ</t>
    </rPh>
    <rPh sb="7" eb="10">
      <t>ホジョキン</t>
    </rPh>
    <rPh sb="10" eb="12">
      <t>ジッセキ</t>
    </rPh>
    <rPh sb="12" eb="14">
      <t>ソウカツ</t>
    </rPh>
    <rPh sb="14" eb="15">
      <t>ヒョウ</t>
    </rPh>
    <phoneticPr fontId="6"/>
  </si>
  <si>
    <t>合　　計</t>
  </si>
  <si>
    <t>優先
順位</t>
  </si>
  <si>
    <t>事業実施年度</t>
    <rPh sb="0" eb="2">
      <t>ジギョウ</t>
    </rPh>
    <rPh sb="2" eb="4">
      <t>ジッシ</t>
    </rPh>
    <rPh sb="4" eb="6">
      <t>ネンド</t>
    </rPh>
    <phoneticPr fontId="6"/>
  </si>
  <si>
    <t>交付決定</t>
    <rPh sb="0" eb="2">
      <t>コウフ</t>
    </rPh>
    <rPh sb="2" eb="4">
      <t>ケッテイ</t>
    </rPh>
    <phoneticPr fontId="6"/>
  </si>
  <si>
    <t>市町村等名</t>
    <rPh sb="0" eb="3">
      <t>シチョウソン</t>
    </rPh>
    <rPh sb="3" eb="4">
      <t>トウ</t>
    </rPh>
    <rPh sb="4" eb="5">
      <t>メイ</t>
    </rPh>
    <phoneticPr fontId="6"/>
  </si>
  <si>
    <t>【内訳】</t>
    <rPh sb="1" eb="3">
      <t>ウチワケ</t>
    </rPh>
    <phoneticPr fontId="6"/>
  </si>
  <si>
    <t>補助金総額</t>
    <rPh sb="0" eb="3">
      <t>ホジョキン</t>
    </rPh>
    <rPh sb="3" eb="5">
      <t>ソウガク</t>
    </rPh>
    <phoneticPr fontId="6"/>
  </si>
  <si>
    <t>千円</t>
    <rPh sb="0" eb="2">
      <t>センエン</t>
    </rPh>
    <phoneticPr fontId="6"/>
  </si>
  <si>
    <t>補助金実績額</t>
    <rPh sb="0" eb="3">
      <t>ホジョキン</t>
    </rPh>
    <rPh sb="3" eb="6">
      <t>ジッセキガク</t>
    </rPh>
    <phoneticPr fontId="6"/>
  </si>
  <si>
    <t>市町村振興総合補助金申請事業総括表</t>
    <rPh sb="0" eb="3">
      <t>シチョウソン</t>
    </rPh>
    <rPh sb="3" eb="5">
      <t>シンコウ</t>
    </rPh>
    <rPh sb="5" eb="7">
      <t>ソウゴウ</t>
    </rPh>
    <rPh sb="7" eb="10">
      <t>ホジョキン</t>
    </rPh>
    <rPh sb="10" eb="12">
      <t>シンセイ</t>
    </rPh>
    <rPh sb="12" eb="14">
      <t>ジギョウ</t>
    </rPh>
    <rPh sb="14" eb="16">
      <t>ソウカツ</t>
    </rPh>
    <rPh sb="16" eb="17">
      <t>ヒョウ</t>
    </rPh>
    <phoneticPr fontId="6"/>
  </si>
  <si>
    <t>（交付要綱）別記様式第２号</t>
    <rPh sb="1" eb="3">
      <t>コウフ</t>
    </rPh>
    <rPh sb="3" eb="5">
      <t>ヨウコウ</t>
    </rPh>
    <rPh sb="6" eb="8">
      <t>ベッキ</t>
    </rPh>
    <rPh sb="8" eb="10">
      <t>ヨウシキ</t>
    </rPh>
    <rPh sb="10" eb="11">
      <t>ダイ</t>
    </rPh>
    <rPh sb="12" eb="13">
      <t>ゴウ</t>
    </rPh>
    <phoneticPr fontId="6"/>
  </si>
  <si>
    <t>注）優先順位欄は，補助金総額が要望上限額を超える場合に記載すること。</t>
  </si>
  <si>
    <t>注）変更申請の場合は，上段に括弧書きで当初事業費を記載すること。</t>
  </si>
  <si>
    <t>交付決定額</t>
    <rPh sb="0" eb="2">
      <t>コウフ</t>
    </rPh>
    <rPh sb="2" eb="4">
      <t>ケッテイ</t>
    </rPh>
    <rPh sb="4" eb="5">
      <t>ガク</t>
    </rPh>
    <phoneticPr fontId="6"/>
  </si>
  <si>
    <t>漁船乗組員救急救命推進事業</t>
  </si>
  <si>
    <t>（単位：千円）</t>
    <rPh sb="1" eb="3">
      <t>タンイ</t>
    </rPh>
    <rPh sb="4" eb="6">
      <t>センエン</t>
    </rPh>
    <phoneticPr fontId="6"/>
  </si>
  <si>
    <t>（交付要綱）別記様式第６号</t>
    <rPh sb="1" eb="3">
      <t>コウフ</t>
    </rPh>
    <rPh sb="3" eb="5">
      <t>ヨウコウ</t>
    </rPh>
    <rPh sb="6" eb="8">
      <t>ベッキ</t>
    </rPh>
    <rPh sb="8" eb="10">
      <t>ヨウシキ</t>
    </rPh>
    <rPh sb="10" eb="11">
      <t>ダイ</t>
    </rPh>
    <rPh sb="12" eb="13">
      <t>ゴウ</t>
    </rPh>
    <phoneticPr fontId="6"/>
  </si>
  <si>
    <t>実績</t>
    <rPh sb="0" eb="2">
      <t>ジッセキ</t>
    </rPh>
    <phoneticPr fontId="6"/>
  </si>
  <si>
    <t>完了日</t>
    <rPh sb="0" eb="3">
      <t>カンリョウビ</t>
    </rPh>
    <phoneticPr fontId="6"/>
  </si>
  <si>
    <t>（実施要領）別記様式第１号</t>
    <rPh sb="1" eb="3">
      <t>ジッシ</t>
    </rPh>
    <rPh sb="3" eb="5">
      <t>ヨウリョウ</t>
    </rPh>
    <rPh sb="6" eb="8">
      <t>ベッキ</t>
    </rPh>
    <rPh sb="8" eb="10">
      <t>ヨウシキ</t>
    </rPh>
    <rPh sb="10" eb="11">
      <t>ダイ</t>
    </rPh>
    <rPh sb="12" eb="13">
      <t>ゴウ</t>
    </rPh>
    <phoneticPr fontId="6"/>
  </si>
  <si>
    <t>市町村振興総合補助金実施計画協議総括表</t>
    <rPh sb="0" eb="3">
      <t>シチョウソン</t>
    </rPh>
    <rPh sb="3" eb="5">
      <t>シンコウ</t>
    </rPh>
    <rPh sb="5" eb="7">
      <t>ソウゴウ</t>
    </rPh>
    <rPh sb="7" eb="10">
      <t>ホジョキン</t>
    </rPh>
    <rPh sb="10" eb="12">
      <t>ジッシ</t>
    </rPh>
    <rPh sb="12" eb="14">
      <t>ケイカク</t>
    </rPh>
    <rPh sb="14" eb="16">
      <t>キョウギ</t>
    </rPh>
    <rPh sb="16" eb="18">
      <t>ソウカツ</t>
    </rPh>
    <rPh sb="18" eb="19">
      <t>ヒョウ</t>
    </rPh>
    <phoneticPr fontId="6"/>
  </si>
  <si>
    <t>事業所内保育施設助成事業</t>
  </si>
  <si>
    <t>がん検診受診率向上促進事業</t>
  </si>
  <si>
    <t>備考</t>
    <rPh sb="0" eb="2">
      <t>ビコウ</t>
    </rPh>
    <phoneticPr fontId="6"/>
  </si>
  <si>
    <t>メニュー</t>
  </si>
  <si>
    <t>補助率</t>
  </si>
  <si>
    <t>補助対象
事業費</t>
  </si>
  <si>
    <t>区分名</t>
  </si>
  <si>
    <t>細目名</t>
  </si>
  <si>
    <t>補助対象事業費</t>
  </si>
  <si>
    <t>知的障害者グループホーム体験ステイ推進事業</t>
  </si>
  <si>
    <t>地域子育て支援センター事業</t>
  </si>
  <si>
    <t>魅力ある地域づくり事業</t>
  </si>
  <si>
    <t>市町村地域福祉おこし事業</t>
  </si>
  <si>
    <t>公衆浴場安定確保対策事業</t>
  </si>
  <si>
    <t>ごみ減量化・再資源化促進事業</t>
  </si>
  <si>
    <t>少年補導センター運営事業</t>
  </si>
  <si>
    <t>障害児保育事業</t>
  </si>
  <si>
    <t>低年齢児保育施設助成事業</t>
  </si>
  <si>
    <t>重度身体障害者ケア付き住宅運営費補助事業</t>
  </si>
  <si>
    <t>在宅酸素療法者酸素濃縮器利用助成事業</t>
  </si>
  <si>
    <t>市町村献血推進事業</t>
  </si>
  <si>
    <t>みやぎ路観光地整備事業</t>
  </si>
  <si>
    <t>山の幸振興総合対策事業</t>
  </si>
  <si>
    <t>小規模林道事業</t>
  </si>
  <si>
    <t>ふるさと緑の道整備事業</t>
  </si>
  <si>
    <t>みやぎの豊かな森林づくり支援事業</t>
  </si>
  <si>
    <t>漁港改良助成事業</t>
  </si>
  <si>
    <t>市町村提案事業</t>
  </si>
  <si>
    <t>市町村振興総合補助金　入力シート</t>
    <rPh sb="0" eb="3">
      <t>シチョウソン</t>
    </rPh>
    <rPh sb="3" eb="5">
      <t>シンコウ</t>
    </rPh>
    <rPh sb="5" eb="7">
      <t>ソウゴウ</t>
    </rPh>
    <rPh sb="7" eb="10">
      <t>ホジョキン</t>
    </rPh>
    <rPh sb="11" eb="13">
      <t>ニュウリョク</t>
    </rPh>
    <phoneticPr fontId="6"/>
  </si>
  <si>
    <t>実施計画協議</t>
    <rPh sb="0" eb="2">
      <t>ジッシ</t>
    </rPh>
    <rPh sb="2" eb="4">
      <t>ケイカク</t>
    </rPh>
    <rPh sb="4" eb="6">
      <t>キョウギ</t>
    </rPh>
    <phoneticPr fontId="6"/>
  </si>
  <si>
    <t>番号</t>
    <rPh sb="0" eb="2">
      <t>バンゴウ</t>
    </rPh>
    <phoneticPr fontId="6"/>
  </si>
  <si>
    <t>メニュー</t>
    <phoneticPr fontId="6"/>
  </si>
  <si>
    <t>交付申請</t>
    <rPh sb="0" eb="2">
      <t>コウフ</t>
    </rPh>
    <rPh sb="2" eb="4">
      <t>シンセイ</t>
    </rPh>
    <phoneticPr fontId="6"/>
  </si>
  <si>
    <t>20万円以上かつ20％以上増</t>
    <rPh sb="2" eb="4">
      <t>マンエン</t>
    </rPh>
    <rPh sb="11" eb="13">
      <t>イジョウ</t>
    </rPh>
    <rPh sb="13" eb="14">
      <t>ゾウ</t>
    </rPh>
    <phoneticPr fontId="6"/>
  </si>
  <si>
    <t>20万円以上かつ20％以上減</t>
    <rPh sb="2" eb="4">
      <t>マンエン</t>
    </rPh>
    <rPh sb="11" eb="13">
      <t>イジョウ</t>
    </rPh>
    <rPh sb="13" eb="14">
      <t>ゲン</t>
    </rPh>
    <phoneticPr fontId="6"/>
  </si>
  <si>
    <t>変更交付①</t>
    <rPh sb="0" eb="2">
      <t>ヘンコウ</t>
    </rPh>
    <rPh sb="2" eb="4">
      <t>コウフ</t>
    </rPh>
    <phoneticPr fontId="6"/>
  </si>
  <si>
    <t>変更交付②</t>
    <rPh sb="0" eb="2">
      <t>ヘンコウ</t>
    </rPh>
    <rPh sb="2" eb="4">
      <t>コウフ</t>
    </rPh>
    <phoneticPr fontId="6"/>
  </si>
  <si>
    <t>変更交付③</t>
    <rPh sb="0" eb="2">
      <t>ヘンコウ</t>
    </rPh>
    <rPh sb="2" eb="4">
      <t>コウフ</t>
    </rPh>
    <phoneticPr fontId="6"/>
  </si>
  <si>
    <t>変更交付④</t>
    <rPh sb="0" eb="2">
      <t>ヘンコウ</t>
    </rPh>
    <rPh sb="2" eb="4">
      <t>コウフ</t>
    </rPh>
    <phoneticPr fontId="6"/>
  </si>
  <si>
    <t>実績報告</t>
    <rPh sb="0" eb="2">
      <t>ジッセキ</t>
    </rPh>
    <rPh sb="2" eb="4">
      <t>ホウコク</t>
    </rPh>
    <phoneticPr fontId="6"/>
  </si>
  <si>
    <t>変更交付　最終額</t>
    <rPh sb="0" eb="2">
      <t>ヘンコウ</t>
    </rPh>
    <rPh sb="2" eb="4">
      <t>コウフ</t>
    </rPh>
    <rPh sb="5" eb="7">
      <t>サイシュウ</t>
    </rPh>
    <rPh sb="7" eb="8">
      <t>ガク</t>
    </rPh>
    <phoneticPr fontId="6"/>
  </si>
  <si>
    <t>(単位：円)</t>
    <rPh sb="1" eb="3">
      <t>タンイ</t>
    </rPh>
    <rPh sb="4" eb="5">
      <t>エン</t>
    </rPh>
    <phoneticPr fontId="6"/>
  </si>
  <si>
    <t>上段：補助対象事業費</t>
    <rPh sb="0" eb="2">
      <t>ジョウダン</t>
    </rPh>
    <phoneticPr fontId="6"/>
  </si>
  <si>
    <t>下段：補助金額</t>
    <rPh sb="0" eb="2">
      <t>ゲダン</t>
    </rPh>
    <rPh sb="5" eb="6">
      <t>キン</t>
    </rPh>
    <rPh sb="6" eb="7">
      <t>ガク</t>
    </rPh>
    <phoneticPr fontId="6"/>
  </si>
  <si>
    <t>完了日</t>
    <rPh sb="0" eb="2">
      <t>カンリョウ</t>
    </rPh>
    <rPh sb="2" eb="3">
      <t>ビ</t>
    </rPh>
    <phoneticPr fontId="6"/>
  </si>
  <si>
    <t>合　　計</t>
    <phoneticPr fontId="6"/>
  </si>
  <si>
    <t>取下げ</t>
    <rPh sb="0" eb="2">
      <t>トリサ</t>
    </rPh>
    <phoneticPr fontId="6"/>
  </si>
  <si>
    <t>チェック</t>
    <phoneticPr fontId="6"/>
  </si>
  <si>
    <t>確認調査復命書</t>
    <rPh sb="0" eb="2">
      <t>カクニン</t>
    </rPh>
    <rPh sb="2" eb="4">
      <t>チョウサ</t>
    </rPh>
    <rPh sb="4" eb="7">
      <t>フクメイショ</t>
    </rPh>
    <phoneticPr fontId="6"/>
  </si>
  <si>
    <t>交付申請-計画協議</t>
    <rPh sb="0" eb="2">
      <t>コウフ</t>
    </rPh>
    <rPh sb="2" eb="4">
      <t>シンセイ</t>
    </rPh>
    <rPh sb="5" eb="7">
      <t>ケイカク</t>
    </rPh>
    <rPh sb="7" eb="9">
      <t>キョウギ</t>
    </rPh>
    <phoneticPr fontId="6"/>
  </si>
  <si>
    <t>要件
審査</t>
    <rPh sb="0" eb="2">
      <t>ヨウケン</t>
    </rPh>
    <rPh sb="3" eb="5">
      <t>シンサ</t>
    </rPh>
    <phoneticPr fontId="6"/>
  </si>
  <si>
    <t>細目</t>
    <rPh sb="0" eb="2">
      <t>サイモク</t>
    </rPh>
    <phoneticPr fontId="6"/>
  </si>
  <si>
    <t>共同利用機械・施設整備（転作作物）タイプ</t>
    <rPh sb="0" eb="2">
      <t>キョウドウ</t>
    </rPh>
    <rPh sb="2" eb="4">
      <t>リヨウ</t>
    </rPh>
    <rPh sb="4" eb="6">
      <t>キカイ</t>
    </rPh>
    <rPh sb="7" eb="9">
      <t>シセツ</t>
    </rPh>
    <rPh sb="9" eb="11">
      <t>セイビ</t>
    </rPh>
    <rPh sb="12" eb="14">
      <t>テンサク</t>
    </rPh>
    <rPh sb="14" eb="16">
      <t>サクモツ</t>
    </rPh>
    <phoneticPr fontId="6"/>
  </si>
  <si>
    <t>樹幹注入事業</t>
    <rPh sb="0" eb="2">
      <t>ジュカン</t>
    </rPh>
    <rPh sb="2" eb="4">
      <t>チュウニュウ</t>
    </rPh>
    <rPh sb="4" eb="6">
      <t>ジギョウ</t>
    </rPh>
    <phoneticPr fontId="6"/>
  </si>
  <si>
    <t>伐倒駆除事業</t>
    <rPh sb="0" eb="2">
      <t>バットウ</t>
    </rPh>
    <rPh sb="2" eb="4">
      <t>クジョ</t>
    </rPh>
    <rPh sb="4" eb="6">
      <t>ジギョウ</t>
    </rPh>
    <phoneticPr fontId="6"/>
  </si>
  <si>
    <t>指令番号</t>
    <rPh sb="0" eb="2">
      <t>シレイ</t>
    </rPh>
    <rPh sb="2" eb="4">
      <t>バンゴウ</t>
    </rPh>
    <phoneticPr fontId="6"/>
  </si>
  <si>
    <t>【特記事項】</t>
    <rPh sb="1" eb="3">
      <t>トッキ</t>
    </rPh>
    <rPh sb="3" eb="5">
      <t>ジコウ</t>
    </rPh>
    <phoneticPr fontId="6"/>
  </si>
  <si>
    <t>直営</t>
    <rPh sb="0" eb="2">
      <t>チョクエイ</t>
    </rPh>
    <phoneticPr fontId="6"/>
  </si>
  <si>
    <t>要</t>
    <rPh sb="0" eb="1">
      <t>ヨウ</t>
    </rPh>
    <phoneticPr fontId="6"/>
  </si>
  <si>
    <t>間接</t>
    <rPh sb="0" eb="2">
      <t>カンセツ</t>
    </rPh>
    <phoneticPr fontId="6"/>
  </si>
  <si>
    <t>不要</t>
    <rPh sb="0" eb="2">
      <t>フヨウ</t>
    </rPh>
    <phoneticPr fontId="6"/>
  </si>
  <si>
    <t>事業
主体</t>
    <rPh sb="0" eb="2">
      <t>ジギョウ</t>
    </rPh>
    <rPh sb="3" eb="5">
      <t>シュタイ</t>
    </rPh>
    <phoneticPr fontId="6"/>
  </si>
  <si>
    <t>財産管理
台帳</t>
    <rPh sb="0" eb="2">
      <t>ザイサン</t>
    </rPh>
    <rPh sb="2" eb="4">
      <t>カンリ</t>
    </rPh>
    <rPh sb="5" eb="7">
      <t>ダイチョウ</t>
    </rPh>
    <phoneticPr fontId="6"/>
  </si>
  <si>
    <t>事業
終期</t>
    <rPh sb="0" eb="2">
      <t>ジギョウ</t>
    </rPh>
    <rPh sb="3" eb="5">
      <t>シュウキ</t>
    </rPh>
    <phoneticPr fontId="6"/>
  </si>
  <si>
    <t>問合せ等対応記録</t>
    <rPh sb="0" eb="2">
      <t>トイアワ</t>
    </rPh>
    <rPh sb="3" eb="4">
      <t>トウ</t>
    </rPh>
    <rPh sb="4" eb="6">
      <t>タイオウ</t>
    </rPh>
    <rPh sb="6" eb="8">
      <t>キロク</t>
    </rPh>
    <phoneticPr fontId="6"/>
  </si>
  <si>
    <t>チェック</t>
    <phoneticPr fontId="6"/>
  </si>
  <si>
    <t>×：審査不要（協議時点から変更なし）</t>
    <rPh sb="2" eb="4">
      <t>シンサ</t>
    </rPh>
    <rPh sb="4" eb="6">
      <t>フヨウ</t>
    </rPh>
    <rPh sb="7" eb="9">
      <t>キョウギ</t>
    </rPh>
    <rPh sb="9" eb="11">
      <t>ジテン</t>
    </rPh>
    <rPh sb="13" eb="15">
      <t>ヘンコウ</t>
    </rPh>
    <phoneticPr fontId="6"/>
  </si>
  <si>
    <t>○：審査必要（協議時点から変更あり）</t>
    <rPh sb="2" eb="4">
      <t>シンサ</t>
    </rPh>
    <rPh sb="4" eb="6">
      <t>ヒツヨウ</t>
    </rPh>
    <rPh sb="7" eb="9">
      <t>キョウギ</t>
    </rPh>
    <rPh sb="9" eb="11">
      <t>ジテン</t>
    </rPh>
    <rPh sb="13" eb="15">
      <t>ヘンコウ</t>
    </rPh>
    <phoneticPr fontId="6"/>
  </si>
  <si>
    <t>Aタイプ</t>
    <phoneticPr fontId="6"/>
  </si>
  <si>
    <t>Bタイプ</t>
    <phoneticPr fontId="6"/>
  </si>
  <si>
    <t>交通安全指導員設置運営事業</t>
    <rPh sb="0" eb="2">
      <t>コウツウ</t>
    </rPh>
    <rPh sb="2" eb="4">
      <t>アンゼン</t>
    </rPh>
    <rPh sb="4" eb="7">
      <t>シドウイン</t>
    </rPh>
    <rPh sb="7" eb="9">
      <t>セッチ</t>
    </rPh>
    <rPh sb="9" eb="11">
      <t>ウンエイ</t>
    </rPh>
    <rPh sb="11" eb="13">
      <t>ジギョウ</t>
    </rPh>
    <phoneticPr fontId="6"/>
  </si>
  <si>
    <t>暴走族根絶・飲酒運転根絶・高齢者交通事故防止・自転車安全利用推進事業</t>
    <rPh sb="0" eb="2">
      <t>ボウソウ</t>
    </rPh>
    <rPh sb="2" eb="3">
      <t>ゾク</t>
    </rPh>
    <rPh sb="3" eb="5">
      <t>コンゼツ</t>
    </rPh>
    <rPh sb="6" eb="8">
      <t>インシュ</t>
    </rPh>
    <rPh sb="8" eb="10">
      <t>ウンテン</t>
    </rPh>
    <rPh sb="10" eb="12">
      <t>コンゼツ</t>
    </rPh>
    <rPh sb="13" eb="16">
      <t>コウレイシャ</t>
    </rPh>
    <rPh sb="16" eb="18">
      <t>コウツウ</t>
    </rPh>
    <rPh sb="18" eb="20">
      <t>ジコ</t>
    </rPh>
    <rPh sb="20" eb="22">
      <t>ボウシ</t>
    </rPh>
    <rPh sb="23" eb="26">
      <t>ジテンシャ</t>
    </rPh>
    <rPh sb="26" eb="28">
      <t>アンゼン</t>
    </rPh>
    <rPh sb="28" eb="30">
      <t>リヨウ</t>
    </rPh>
    <rPh sb="30" eb="32">
      <t>スイシン</t>
    </rPh>
    <rPh sb="32" eb="34">
      <t>ジギョウ</t>
    </rPh>
    <phoneticPr fontId="6"/>
  </si>
  <si>
    <t>食の体験学習の取組（タイプA　地域食材等の知識習得）</t>
    <rPh sb="0" eb="1">
      <t>ショク</t>
    </rPh>
    <rPh sb="2" eb="4">
      <t>タイケン</t>
    </rPh>
    <rPh sb="4" eb="6">
      <t>ガクシュウ</t>
    </rPh>
    <rPh sb="7" eb="9">
      <t>トリクミ</t>
    </rPh>
    <rPh sb="15" eb="17">
      <t>チイキ</t>
    </rPh>
    <rPh sb="17" eb="19">
      <t>ショクザイ</t>
    </rPh>
    <rPh sb="19" eb="20">
      <t>トウ</t>
    </rPh>
    <rPh sb="21" eb="23">
      <t>チシキ</t>
    </rPh>
    <rPh sb="23" eb="25">
      <t>シュウトク</t>
    </rPh>
    <phoneticPr fontId="6"/>
  </si>
  <si>
    <t>食の体験学習の取組（タイプB　健全な食生活の実践）</t>
    <rPh sb="0" eb="1">
      <t>ショク</t>
    </rPh>
    <rPh sb="2" eb="4">
      <t>タイケン</t>
    </rPh>
    <rPh sb="4" eb="6">
      <t>ガクシュウ</t>
    </rPh>
    <rPh sb="7" eb="9">
      <t>トリクミ</t>
    </rPh>
    <rPh sb="15" eb="17">
      <t>ケンゼン</t>
    </rPh>
    <rPh sb="18" eb="21">
      <t>ショクセイカツ</t>
    </rPh>
    <rPh sb="22" eb="24">
      <t>ジッセン</t>
    </rPh>
    <phoneticPr fontId="6"/>
  </si>
  <si>
    <t>食に関する正しい知識の普及</t>
    <rPh sb="0" eb="1">
      <t>ショク</t>
    </rPh>
    <rPh sb="2" eb="3">
      <t>カン</t>
    </rPh>
    <rPh sb="5" eb="6">
      <t>タダ</t>
    </rPh>
    <rPh sb="8" eb="10">
      <t>チシキ</t>
    </rPh>
    <rPh sb="11" eb="13">
      <t>フキュウ</t>
    </rPh>
    <phoneticPr fontId="6"/>
  </si>
  <si>
    <t>共同利用機械整備（稲態様転作）タイプ</t>
    <rPh sb="0" eb="2">
      <t>キョウドウ</t>
    </rPh>
    <rPh sb="2" eb="4">
      <t>リヨウ</t>
    </rPh>
    <rPh sb="4" eb="6">
      <t>キカイ</t>
    </rPh>
    <rPh sb="6" eb="8">
      <t>セイビ</t>
    </rPh>
    <rPh sb="9" eb="10">
      <t>イネ</t>
    </rPh>
    <rPh sb="10" eb="12">
      <t>タイヨウ</t>
    </rPh>
    <rPh sb="12" eb="14">
      <t>テンサク</t>
    </rPh>
    <phoneticPr fontId="6"/>
  </si>
  <si>
    <t>生立木除去事業</t>
    <rPh sb="0" eb="1">
      <t>セイ</t>
    </rPh>
    <rPh sb="1" eb="2">
      <t>リツ</t>
    </rPh>
    <rPh sb="2" eb="3">
      <t>ボク</t>
    </rPh>
    <rPh sb="3" eb="5">
      <t>ジョキョ</t>
    </rPh>
    <rPh sb="5" eb="7">
      <t>ジギョウ</t>
    </rPh>
    <phoneticPr fontId="6"/>
  </si>
  <si>
    <t>地上散布事業</t>
    <rPh sb="0" eb="2">
      <t>チジョウ</t>
    </rPh>
    <rPh sb="2" eb="4">
      <t>サンプ</t>
    </rPh>
    <rPh sb="4" eb="6">
      <t>ジギョウ</t>
    </rPh>
    <phoneticPr fontId="6"/>
  </si>
  <si>
    <t>補助率</t>
    <rPh sb="0" eb="3">
      <t>ホジョリツ</t>
    </rPh>
    <phoneticPr fontId="6"/>
  </si>
  <si>
    <r>
      <t>1</t>
    </r>
    <r>
      <rPr>
        <sz val="11"/>
        <color theme="1"/>
        <rFont val="ＭＳ Ｐゴシック"/>
        <family val="3"/>
        <charset val="128"/>
      </rPr>
      <t>/3</t>
    </r>
    <phoneticPr fontId="6"/>
  </si>
  <si>
    <t>1/2</t>
    <phoneticPr fontId="6"/>
  </si>
  <si>
    <t>単価</t>
    <rPh sb="0" eb="2">
      <t>タンカ</t>
    </rPh>
    <phoneticPr fontId="6"/>
  </si>
  <si>
    <t>定額</t>
    <rPh sb="0" eb="2">
      <t>テイガク</t>
    </rPh>
    <phoneticPr fontId="6"/>
  </si>
  <si>
    <t>3/4</t>
    <phoneticPr fontId="6"/>
  </si>
  <si>
    <r>
      <t>1</t>
    </r>
    <r>
      <rPr>
        <sz val="11"/>
        <color theme="1"/>
        <rFont val="ＭＳ Ｐゴシック"/>
        <family val="3"/>
        <charset val="128"/>
      </rPr>
      <t>/2</t>
    </r>
    <r>
      <rPr>
        <sz val="11"/>
        <color theme="1"/>
        <rFont val="ＭＳ Ｐゴシック"/>
        <family val="2"/>
        <charset val="128"/>
        <scheme val="minor"/>
      </rPr>
      <t/>
    </r>
    <phoneticPr fontId="6"/>
  </si>
  <si>
    <t>1/3</t>
    <phoneticPr fontId="6"/>
  </si>
  <si>
    <t>1/4</t>
    <phoneticPr fontId="6"/>
  </si>
  <si>
    <t>4/10</t>
    <phoneticPr fontId="6"/>
  </si>
  <si>
    <t>45/100</t>
    <phoneticPr fontId="6"/>
  </si>
  <si>
    <t>63/100</t>
    <phoneticPr fontId="6"/>
  </si>
  <si>
    <t/>
  </si>
  <si>
    <t>確認調査-実績報告</t>
    <rPh sb="0" eb="2">
      <t>カクニン</t>
    </rPh>
    <rPh sb="2" eb="4">
      <t>チョウサ</t>
    </rPh>
    <rPh sb="5" eb="7">
      <t>ジッセキ</t>
    </rPh>
    <rPh sb="7" eb="9">
      <t>ホウコク</t>
    </rPh>
    <phoneticPr fontId="6"/>
  </si>
  <si>
    <t>補助率プルダウンリスト作成用</t>
    <rPh sb="11" eb="14">
      <t>サクセイヨウ</t>
    </rPh>
    <phoneticPr fontId="6"/>
  </si>
  <si>
    <t>補助対象
事業費</t>
    <phoneticPr fontId="6"/>
  </si>
  <si>
    <t>市町村等名</t>
    <rPh sb="0" eb="3">
      <t>シチョウソン</t>
    </rPh>
    <rPh sb="3" eb="4">
      <t>トウ</t>
    </rPh>
    <rPh sb="4" eb="5">
      <t>メイ</t>
    </rPh>
    <phoneticPr fontId="6"/>
  </si>
  <si>
    <t>電話番号</t>
    <rPh sb="0" eb="2">
      <t>デンワ</t>
    </rPh>
    <rPh sb="2" eb="4">
      <t>バンゴウ</t>
    </rPh>
    <phoneticPr fontId="6"/>
  </si>
  <si>
    <t>担当課名</t>
    <rPh sb="0" eb="2">
      <t>タントウ</t>
    </rPh>
    <rPh sb="2" eb="3">
      <t>カ</t>
    </rPh>
    <rPh sb="3" eb="4">
      <t>メイ</t>
    </rPh>
    <phoneticPr fontId="6"/>
  </si>
  <si>
    <t>担当者名</t>
    <rPh sb="0" eb="3">
      <t>タントウシャ</t>
    </rPh>
    <rPh sb="3" eb="4">
      <t>メイ</t>
    </rPh>
    <phoneticPr fontId="6"/>
  </si>
  <si>
    <t>移住・定住・交流推進支援事業</t>
  </si>
  <si>
    <t>市町村交通安全対策推進事業</t>
    <phoneticPr fontId="6"/>
  </si>
  <si>
    <t>市町村健康づくり推進事業</t>
    <rPh sb="0" eb="3">
      <t>シチョウソン</t>
    </rPh>
    <rPh sb="3" eb="5">
      <t>ケンコウ</t>
    </rPh>
    <rPh sb="8" eb="10">
      <t>スイシン</t>
    </rPh>
    <rPh sb="10" eb="12">
      <t>ジギョウ</t>
    </rPh>
    <phoneticPr fontId="22"/>
  </si>
  <si>
    <t>難聴児補聴器購入助成事業</t>
    <phoneticPr fontId="22"/>
  </si>
  <si>
    <t>コミュニティサロン設置運営事業</t>
    <phoneticPr fontId="22"/>
  </si>
  <si>
    <t>地域産業振興事業</t>
    <phoneticPr fontId="6"/>
  </si>
  <si>
    <t>商店街施設整備支援事業</t>
    <rPh sb="0" eb="3">
      <t>ショウテンガイ</t>
    </rPh>
    <rPh sb="3" eb="5">
      <t>シセツ</t>
    </rPh>
    <rPh sb="5" eb="7">
      <t>セイビ</t>
    </rPh>
    <rPh sb="7" eb="9">
      <t>シエン</t>
    </rPh>
    <rPh sb="9" eb="11">
      <t>ジギョウ</t>
    </rPh>
    <phoneticPr fontId="22"/>
  </si>
  <si>
    <t>食育実践地域活動支援事業</t>
    <phoneticPr fontId="6"/>
  </si>
  <si>
    <t>みやぎの水田農業改革支援事業</t>
    <phoneticPr fontId="6"/>
  </si>
  <si>
    <t>大規模水稲直播栽培団地育成事業</t>
    <phoneticPr fontId="22"/>
  </si>
  <si>
    <t>豊かなふる里保全整備事業</t>
    <phoneticPr fontId="22"/>
  </si>
  <si>
    <t>園芸特産重点強化整備事業</t>
    <phoneticPr fontId="22"/>
  </si>
  <si>
    <t>市町村提案事業（特別枠）</t>
    <rPh sb="8" eb="11">
      <t>トクベツワク</t>
    </rPh>
    <phoneticPr fontId="6"/>
  </si>
  <si>
    <t>学生を核とした地域づくり支援事業</t>
    <phoneticPr fontId="6"/>
  </si>
  <si>
    <t>安全・安心なまちづくりに向けた防犯カメラ設置事業</t>
    <rPh sb="0" eb="2">
      <t>アンゼン</t>
    </rPh>
    <rPh sb="3" eb="5">
      <t>アンシン</t>
    </rPh>
    <rPh sb="12" eb="13">
      <t>ム</t>
    </rPh>
    <rPh sb="15" eb="17">
      <t>ボウハン</t>
    </rPh>
    <rPh sb="20" eb="22">
      <t>セッチ</t>
    </rPh>
    <rPh sb="22" eb="24">
      <t>ジギョウ</t>
    </rPh>
    <phoneticPr fontId="22"/>
  </si>
  <si>
    <t>補助率</t>
    <phoneticPr fontId="6"/>
  </si>
  <si>
    <t>番号</t>
    <phoneticPr fontId="22"/>
  </si>
  <si>
    <t>区分</t>
    <rPh sb="0" eb="2">
      <t>クブン</t>
    </rPh>
    <phoneticPr fontId="22"/>
  </si>
  <si>
    <t>消防・防災体制強化事業</t>
    <phoneticPr fontId="6"/>
  </si>
  <si>
    <t>消防防災施設等整備事業</t>
    <rPh sb="0" eb="11">
      <t>ショウボウボウサイシセツトウセイビジギョウ</t>
    </rPh>
    <phoneticPr fontId="6"/>
  </si>
  <si>
    <t>備蓄体制整備事業</t>
    <rPh sb="0" eb="8">
      <t>ビチクタイセイセイビジギョウ</t>
    </rPh>
    <phoneticPr fontId="6"/>
  </si>
  <si>
    <t>消防団員確保等充実強化事業</t>
    <rPh sb="0" eb="3">
      <t>ショウボウダン</t>
    </rPh>
    <rPh sb="3" eb="4">
      <t>イン</t>
    </rPh>
    <rPh sb="4" eb="6">
      <t>カクホ</t>
    </rPh>
    <rPh sb="6" eb="7">
      <t>トウ</t>
    </rPh>
    <rPh sb="7" eb="9">
      <t>ジュウジツ</t>
    </rPh>
    <rPh sb="9" eb="11">
      <t>キョウカ</t>
    </rPh>
    <rPh sb="11" eb="13">
      <t>ジギョウ</t>
    </rPh>
    <phoneticPr fontId="22"/>
  </si>
  <si>
    <t>アピアランス支援事業</t>
    <phoneticPr fontId="6"/>
  </si>
  <si>
    <t>首都圏物産振興等支援事業</t>
    <phoneticPr fontId="6"/>
  </si>
  <si>
    <t>都市と農山漁村の交流拡大事業</t>
    <phoneticPr fontId="6"/>
  </si>
  <si>
    <t>遊休農地再生利用支援事業</t>
    <phoneticPr fontId="6"/>
  </si>
  <si>
    <t>みやぎ木と触れあう空間づくり支援事業</t>
    <rPh sb="3" eb="4">
      <t>キ</t>
    </rPh>
    <rPh sb="5" eb="6">
      <t>フ</t>
    </rPh>
    <rPh sb="9" eb="11">
      <t>クウカン</t>
    </rPh>
    <rPh sb="14" eb="18">
      <t>シエンジギョウ</t>
    </rPh>
    <phoneticPr fontId="6"/>
  </si>
  <si>
    <t>宮城の松林健全化事業</t>
  </si>
  <si>
    <t>名前＋補助率</t>
    <rPh sb="0" eb="2">
      <t>ナマエ</t>
    </rPh>
    <rPh sb="3" eb="6">
      <t>ホジョリツ</t>
    </rPh>
    <phoneticPr fontId="6"/>
  </si>
  <si>
    <t>令和７年度</t>
    <rPh sb="0" eb="2">
      <t>レイワ</t>
    </rPh>
    <rPh sb="3" eb="5">
      <t>ネンド</t>
    </rPh>
    <phoneticPr fontId="6"/>
  </si>
  <si>
    <t>〇〇市</t>
    <rPh sb="2" eb="3">
      <t>シ</t>
    </rPh>
    <phoneticPr fontId="6"/>
  </si>
  <si>
    <t>変更交付⑤</t>
    <rPh sb="0" eb="2">
      <t>ヘンコウ</t>
    </rPh>
    <rPh sb="2" eb="4">
      <t>コウフ</t>
    </rPh>
    <phoneticPr fontId="6"/>
  </si>
  <si>
    <t>変更交付⑥</t>
    <rPh sb="0" eb="2">
      <t>ヘンコウ</t>
    </rPh>
    <rPh sb="2" eb="4">
      <t>コウフ</t>
    </rPh>
    <phoneticPr fontId="6"/>
  </si>
  <si>
    <t>変更交付⑦</t>
    <rPh sb="0" eb="2">
      <t>ヘンコウ</t>
    </rPh>
    <rPh sb="2" eb="4">
      <t>コウフ</t>
    </rPh>
    <phoneticPr fontId="6"/>
  </si>
  <si>
    <t>変更交付⑧</t>
    <rPh sb="0" eb="2">
      <t>ヘンコウ</t>
    </rPh>
    <rPh sb="2" eb="4">
      <t>コウフ</t>
    </rPh>
    <phoneticPr fontId="6"/>
  </si>
  <si>
    <t>補助金額</t>
    <rPh sb="0" eb="4">
      <t>ホジョキンガク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</si>
</sst>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
    <numFmt numFmtId="177" formatCode="0.0%"/>
    <numFmt numFmtId="178" formatCode="#,##0_);\(#,##0\)"/>
  </numFmts>
  <fonts count="23">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theme="1"/>
      <name val="ＭＳ 明朝"/>
      <family val="1"/>
      <charset val="128"/>
    </font>
    <font>
      <sz val="10"/>
      <color rgb="FF000000"/>
      <name val="ＭＳ 明朝"/>
      <family val="1"/>
      <charset val="128"/>
    </font>
    <font>
      <sz val="10.5"/>
      <color theme="1"/>
      <name val="ＭＳ 明朝"/>
      <family val="1"/>
      <charset val="128"/>
    </font>
    <font>
      <sz val="10.5"/>
      <color rgb="FF000000"/>
      <name val="ＭＳ 明朝"/>
      <family val="1"/>
      <charset val="128"/>
    </font>
    <font>
      <b/>
      <sz val="9"/>
      <color indexed="81"/>
      <name val="ＭＳ Ｐゴシック"/>
      <family val="3"/>
      <charset val="128"/>
    </font>
    <font>
      <sz val="9"/>
      <color indexed="81"/>
      <name val="ＭＳ Ｐゴシック"/>
      <family val="3"/>
      <charset val="128"/>
    </font>
    <font>
      <sz val="11"/>
      <color theme="1"/>
      <name val="ＭＳ Ｐゴシック"/>
      <family val="3"/>
      <charset val="128"/>
    </font>
    <font>
      <sz val="11"/>
      <color theme="1"/>
      <name val="ＭＳ Ｐゴシック"/>
      <family val="3"/>
      <charset val="128"/>
    </font>
    <font>
      <b/>
      <sz val="10"/>
      <color rgb="FFFF0000"/>
      <name val="ＭＳ 明朝"/>
      <family val="1"/>
      <charset val="128"/>
    </font>
    <font>
      <b/>
      <sz val="10.5"/>
      <color rgb="FFFF0000"/>
      <name val="ＭＳ 明朝"/>
      <family val="1"/>
      <charset val="128"/>
    </font>
    <font>
      <b/>
      <sz val="10"/>
      <color theme="1"/>
      <name val="ＭＳ ゴシック"/>
      <family val="3"/>
      <charset val="128"/>
    </font>
    <font>
      <sz val="10"/>
      <color theme="1"/>
      <name val="ＭＳ ゴシック"/>
      <family val="3"/>
      <charset val="128"/>
    </font>
    <font>
      <sz val="10"/>
      <color theme="1"/>
      <name val="HG丸ｺﾞｼｯｸM-PRO"/>
      <family val="3"/>
      <charset val="128"/>
    </font>
    <font>
      <sz val="9"/>
      <color rgb="FF000000"/>
      <name val="ＭＳ 明朝"/>
      <family val="1"/>
      <charset val="128"/>
    </font>
    <font>
      <b/>
      <sz val="9"/>
      <color indexed="81"/>
      <name val="MS P ゴシック"/>
      <family val="3"/>
      <charset val="128"/>
    </font>
    <font>
      <sz val="6"/>
      <name val="ＭＳ Ｐゴシック"/>
      <family val="2"/>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3" tint="0.59999389629810485"/>
        <bgColor indexed="64"/>
      </patternFill>
    </fill>
  </fills>
  <borders count="14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auto="1"/>
      </left>
      <right/>
      <top style="thin">
        <color auto="1"/>
      </top>
      <bottom/>
      <diagonal/>
    </border>
    <border>
      <left style="thin">
        <color auto="1"/>
      </left>
      <right/>
      <top/>
      <bottom style="thin">
        <color auto="1"/>
      </bottom>
      <diagonal/>
    </border>
    <border>
      <left style="thin">
        <color rgb="FF000000"/>
      </left>
      <right style="thin">
        <color rgb="FF000000"/>
      </right>
      <top style="thin">
        <color rgb="FF000000"/>
      </top>
      <bottom/>
      <diagonal/>
    </border>
    <border>
      <left/>
      <right style="thin">
        <color auto="1"/>
      </right>
      <top style="thin">
        <color auto="1"/>
      </top>
      <bottom/>
      <diagonal/>
    </border>
    <border>
      <left/>
      <right style="thin">
        <color auto="1"/>
      </right>
      <top/>
      <bottom style="thin">
        <color auto="1"/>
      </bottom>
      <diagonal/>
    </border>
    <border>
      <left style="medium">
        <color rgb="FF000000"/>
      </left>
      <right/>
      <top/>
      <bottom style="medium">
        <color rgb="FF000000"/>
      </bottom>
      <diagonal/>
    </border>
    <border>
      <left/>
      <right/>
      <top style="thin">
        <color auto="1"/>
      </top>
      <bottom/>
      <diagonal/>
    </border>
    <border>
      <left/>
      <right/>
      <top/>
      <bottom style="thin">
        <color auto="1"/>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right/>
      <top/>
      <bottom style="medium">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diagonal/>
    </border>
    <border>
      <left style="thin">
        <color rgb="FF000000"/>
      </left>
      <right style="thin">
        <color rgb="FF000000"/>
      </right>
      <top style="medium">
        <color rgb="FF000000"/>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bottom style="medium">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bottom style="medium">
        <color indexed="64"/>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rgb="FF000000"/>
      </left>
      <right style="thin">
        <color rgb="FF000000"/>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style="medium">
        <color indexed="64"/>
      </top>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right/>
      <top/>
      <bottom style="medium">
        <color indexed="64"/>
      </bottom>
      <diagonal/>
    </border>
    <border>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rgb="FF000000"/>
      </top>
      <bottom/>
      <diagonal/>
    </border>
    <border>
      <left style="medium">
        <color indexed="64"/>
      </left>
      <right style="thin">
        <color indexed="64"/>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rgb="FF000000"/>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indexed="64"/>
      </bottom>
      <diagonal/>
    </border>
    <border>
      <left style="thin">
        <color rgb="FF000000"/>
      </left>
      <right/>
      <top style="medium">
        <color rgb="FF000000"/>
      </top>
      <bottom style="thin">
        <color indexed="64"/>
      </bottom>
      <diagonal/>
    </border>
    <border>
      <left style="thin">
        <color rgb="FF000000"/>
      </left>
      <right/>
      <top/>
      <bottom/>
      <diagonal/>
    </border>
    <border>
      <left style="thin">
        <color rgb="FF000000"/>
      </left>
      <right/>
      <top/>
      <bottom style="medium">
        <color indexed="64"/>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medium">
        <color indexed="64"/>
      </right>
      <top style="thin">
        <color indexed="64"/>
      </top>
      <bottom style="medium">
        <color indexed="64"/>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indexed="64"/>
      </bottom>
      <diagonal/>
    </border>
    <border>
      <left style="thin">
        <color rgb="FF000000"/>
      </left>
      <right style="medium">
        <color indexed="64"/>
      </right>
      <top/>
      <bottom/>
      <diagonal/>
    </border>
    <border>
      <left style="thin">
        <color indexed="64"/>
      </left>
      <right style="medium">
        <color indexed="64"/>
      </right>
      <top style="medium">
        <color rgb="FF000000"/>
      </top>
      <bottom style="medium">
        <color rgb="FF000000"/>
      </bottom>
      <diagonal/>
    </border>
    <border>
      <left style="medium">
        <color indexed="64"/>
      </left>
      <right/>
      <top style="medium">
        <color rgb="FF000000"/>
      </top>
      <bottom/>
      <diagonal/>
    </border>
    <border>
      <left style="thin">
        <color indexed="64"/>
      </left>
      <right style="medium">
        <color indexed="64"/>
      </right>
      <top style="medium">
        <color rgb="FF000000"/>
      </top>
      <bottom style="medium">
        <color indexed="64"/>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top style="thin">
        <color rgb="FF000000"/>
      </top>
      <bottom/>
      <diagonal/>
    </border>
    <border>
      <left style="thin">
        <color indexed="64"/>
      </left>
      <right style="medium">
        <color indexed="64"/>
      </right>
      <top style="thin">
        <color rgb="FF000000"/>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top style="thin">
        <color rgb="FF000000"/>
      </top>
      <bottom style="thin">
        <color indexed="64"/>
      </bottom>
      <diagonal/>
    </border>
    <border>
      <left style="thin">
        <color auto="1"/>
      </left>
      <right style="medium">
        <color indexed="64"/>
      </right>
      <top style="thin">
        <color auto="1"/>
      </top>
      <bottom style="thin">
        <color auto="1"/>
      </bottom>
      <diagonal/>
    </border>
    <border>
      <left style="thin">
        <color indexed="64"/>
      </left>
      <right/>
      <top style="thin">
        <color indexed="64"/>
      </top>
      <bottom style="thin">
        <color rgb="FF000000"/>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rgb="FF000000"/>
      </top>
      <bottom style="medium">
        <color indexed="64"/>
      </bottom>
      <diagonal/>
    </border>
    <border>
      <left style="medium">
        <color indexed="64"/>
      </left>
      <right/>
      <top style="medium">
        <color indexed="64"/>
      </top>
      <bottom style="thin">
        <color indexed="64"/>
      </bottom>
      <diagonal/>
    </border>
    <border>
      <left style="medium">
        <color indexed="64"/>
      </left>
      <right style="thin">
        <color rgb="FF000000"/>
      </right>
      <top/>
      <bottom/>
      <diagonal/>
    </border>
    <border>
      <left style="medium">
        <color indexed="64"/>
      </left>
      <right style="thin">
        <color rgb="FF000000"/>
      </right>
      <top style="thin">
        <color rgb="FF000000"/>
      </top>
      <bottom style="medium">
        <color indexed="64"/>
      </bottom>
      <diagonal/>
    </border>
    <border>
      <left style="thin">
        <color auto="1"/>
      </left>
      <right style="thin">
        <color auto="1"/>
      </right>
      <top style="thin">
        <color auto="1"/>
      </top>
      <bottom style="medium">
        <color indexed="64"/>
      </bottom>
      <diagonal/>
    </border>
    <border>
      <left style="thin">
        <color rgb="FF000000"/>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rgb="FF000000"/>
      </left>
      <right style="medium">
        <color indexed="64"/>
      </right>
      <top/>
      <bottom style="medium">
        <color rgb="FF000000"/>
      </bottom>
      <diagonal/>
    </border>
    <border>
      <left/>
      <right style="thin">
        <color rgb="FF000000"/>
      </right>
      <top/>
      <bottom/>
      <diagonal/>
    </border>
    <border>
      <left style="thin">
        <color auto="1"/>
      </left>
      <right style="medium">
        <color indexed="64"/>
      </right>
      <top style="thin">
        <color auto="1"/>
      </top>
      <bottom/>
      <diagonal/>
    </border>
    <border>
      <left style="medium">
        <color indexed="64"/>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bottom style="thin">
        <color rgb="FF000000"/>
      </bottom>
      <diagonal/>
    </border>
    <border>
      <left style="thin">
        <color auto="1"/>
      </left>
      <right style="medium">
        <color indexed="64"/>
      </right>
      <top/>
      <bottom style="thin">
        <color auto="1"/>
      </bottom>
      <diagonal/>
    </border>
    <border>
      <left style="thin">
        <color rgb="FF000000"/>
      </left>
      <right style="medium">
        <color rgb="FF000000"/>
      </right>
      <top style="thin">
        <color indexed="64"/>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rgb="FF000000"/>
      </top>
      <bottom style="medium">
        <color rgb="FF000000"/>
      </bottom>
      <diagonal/>
    </border>
    <border>
      <left style="thin">
        <color rgb="FF000000"/>
      </left>
      <right style="medium">
        <color indexed="64"/>
      </right>
      <top style="thin">
        <color indexed="64"/>
      </top>
      <bottom/>
      <diagonal/>
    </border>
    <border>
      <left style="thin">
        <color rgb="FF000000"/>
      </left>
      <right style="thin">
        <color rgb="FF000000"/>
      </right>
      <top style="thin">
        <color indexed="64"/>
      </top>
      <bottom/>
      <diagonal/>
    </border>
  </borders>
  <cellStyleXfs count="5">
    <xf numFmtId="0" fontId="0" fillId="0" borderId="0">
      <alignment vertical="center"/>
    </xf>
    <xf numFmtId="38" fontId="13" fillId="0" borderId="0" applyFont="0" applyFill="0" applyBorder="0" applyAlignment="0" applyProtection="0">
      <alignment vertical="center"/>
    </xf>
    <xf numFmtId="9" fontId="14" fillId="0" borderId="0" applyFont="0" applyFill="0" applyBorder="0" applyAlignment="0" applyProtection="0">
      <alignment vertical="center"/>
    </xf>
    <xf numFmtId="0" fontId="5" fillId="0" borderId="0">
      <alignment vertical="center"/>
    </xf>
    <xf numFmtId="0" fontId="5" fillId="0" borderId="0">
      <alignment vertical="center"/>
    </xf>
  </cellStyleXfs>
  <cellXfs count="330">
    <xf numFmtId="0" fontId="0" fillId="0" borderId="0" xfId="0">
      <alignment vertical="center"/>
    </xf>
    <xf numFmtId="0" fontId="7" fillId="0" borderId="0" xfId="0" applyFont="1">
      <alignment vertical="center"/>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7" fillId="0" borderId="0" xfId="0" applyFont="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shrinkToFit="1"/>
    </xf>
    <xf numFmtId="0" fontId="0" fillId="0" borderId="0" xfId="0" applyAlignment="1">
      <alignment horizontal="center" vertical="center"/>
    </xf>
    <xf numFmtId="38" fontId="9" fillId="0" borderId="0" xfId="1" applyFont="1">
      <alignment vertical="center"/>
    </xf>
    <xf numFmtId="38" fontId="10" fillId="0" borderId="52" xfId="1" applyFont="1" applyBorder="1" applyAlignment="1">
      <alignment horizontal="right" vertical="center" wrapText="1"/>
    </xf>
    <xf numFmtId="38" fontId="10" fillId="0" borderId="53" xfId="1" applyFont="1" applyBorder="1" applyAlignment="1">
      <alignment horizontal="right" vertical="center" wrapText="1"/>
    </xf>
    <xf numFmtId="0" fontId="8" fillId="0" borderId="33" xfId="0" applyFont="1" applyBorder="1" applyAlignment="1">
      <alignment horizontal="left" vertical="center" wrapText="1"/>
    </xf>
    <xf numFmtId="0" fontId="8" fillId="0" borderId="54" xfId="0" applyFont="1" applyBorder="1" applyAlignment="1">
      <alignment horizontal="left" vertical="center" wrapText="1"/>
    </xf>
    <xf numFmtId="38" fontId="7" fillId="0" borderId="0" xfId="0" applyNumberFormat="1" applyFont="1">
      <alignment vertical="center"/>
    </xf>
    <xf numFmtId="177" fontId="7" fillId="0" borderId="0" xfId="2" applyNumberFormat="1" applyFont="1">
      <alignment vertical="center"/>
    </xf>
    <xf numFmtId="38" fontId="7" fillId="0" borderId="0" xfId="1" applyFont="1">
      <alignment vertical="center"/>
    </xf>
    <xf numFmtId="38" fontId="15" fillId="0" borderId="55" xfId="0" applyNumberFormat="1" applyFont="1" applyBorder="1">
      <alignment vertical="center"/>
    </xf>
    <xf numFmtId="38" fontId="15" fillId="0" borderId="57" xfId="0" applyNumberFormat="1" applyFont="1" applyBorder="1">
      <alignment vertical="center"/>
    </xf>
    <xf numFmtId="176" fontId="8" fillId="0" borderId="60" xfId="0" applyNumberFormat="1" applyFont="1" applyBorder="1" applyAlignment="1">
      <alignment vertical="center" wrapText="1"/>
    </xf>
    <xf numFmtId="38" fontId="8" fillId="0" borderId="54" xfId="1" applyFont="1" applyBorder="1" applyAlignment="1">
      <alignment vertical="center" wrapText="1"/>
    </xf>
    <xf numFmtId="176" fontId="8" fillId="0" borderId="11" xfId="0" quotePrefix="1" applyNumberFormat="1" applyFont="1" applyBorder="1" applyAlignment="1">
      <alignment horizontal="right" vertical="center" wrapText="1"/>
    </xf>
    <xf numFmtId="0" fontId="8" fillId="0" borderId="11" xfId="0" applyFont="1" applyBorder="1" applyAlignment="1">
      <alignment horizontal="center" vertical="top" wrapText="1"/>
    </xf>
    <xf numFmtId="0" fontId="8" fillId="0" borderId="63" xfId="0" applyFont="1" applyBorder="1" applyAlignment="1">
      <alignment horizontal="left" vertical="center" wrapText="1"/>
    </xf>
    <xf numFmtId="176" fontId="8" fillId="0" borderId="64" xfId="0" applyNumberFormat="1" applyFont="1" applyBorder="1" applyAlignment="1">
      <alignment vertical="center" wrapText="1"/>
    </xf>
    <xf numFmtId="0" fontId="15" fillId="0" borderId="0" xfId="0" applyFont="1">
      <alignment vertical="center"/>
    </xf>
    <xf numFmtId="38" fontId="15" fillId="0" borderId="28" xfId="0" applyNumberFormat="1" applyFont="1" applyBorder="1">
      <alignment vertical="center"/>
    </xf>
    <xf numFmtId="0" fontId="15" fillId="0" borderId="29" xfId="0" applyFont="1" applyBorder="1" applyAlignment="1">
      <alignment vertical="center"/>
    </xf>
    <xf numFmtId="0" fontId="7" fillId="0" borderId="0" xfId="0" applyFont="1" applyFill="1">
      <alignment vertical="center"/>
    </xf>
    <xf numFmtId="0" fontId="7" fillId="0" borderId="0" xfId="0" applyFont="1" applyFill="1" applyAlignment="1">
      <alignment vertical="center" shrinkToFit="1"/>
    </xf>
    <xf numFmtId="0" fontId="7" fillId="0" borderId="0" xfId="0" applyFont="1" applyFill="1" applyAlignment="1">
      <alignment vertical="center"/>
    </xf>
    <xf numFmtId="0" fontId="7" fillId="0" borderId="69" xfId="0" applyFont="1" applyFill="1" applyBorder="1" applyAlignment="1">
      <alignment horizontal="center" vertical="center"/>
    </xf>
    <xf numFmtId="0" fontId="8" fillId="0" borderId="76"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7" fillId="2" borderId="69" xfId="0" applyFont="1" applyFill="1" applyBorder="1" applyAlignment="1">
      <alignment horizontal="center" vertical="center"/>
    </xf>
    <xf numFmtId="0" fontId="8" fillId="2" borderId="76" xfId="0" applyFont="1" applyFill="1" applyBorder="1" applyAlignment="1">
      <alignment horizontal="center" vertical="center" wrapText="1"/>
    </xf>
    <xf numFmtId="0" fontId="8" fillId="2" borderId="80" xfId="0" applyFont="1" applyFill="1" applyBorder="1" applyAlignment="1">
      <alignment horizontal="center" vertical="center" wrapText="1"/>
    </xf>
    <xf numFmtId="3" fontId="8" fillId="2" borderId="75" xfId="0" applyNumberFormat="1" applyFont="1" applyFill="1" applyBorder="1" applyAlignment="1">
      <alignment vertical="center" wrapText="1"/>
    </xf>
    <xf numFmtId="0" fontId="7" fillId="0" borderId="0" xfId="0" applyFont="1" applyAlignment="1">
      <alignment horizontal="center" vertical="center"/>
    </xf>
    <xf numFmtId="58" fontId="7" fillId="0" borderId="0" xfId="0" applyNumberFormat="1" applyFont="1" applyFill="1">
      <alignment vertical="center"/>
    </xf>
    <xf numFmtId="58" fontId="7" fillId="0" borderId="0" xfId="0" applyNumberFormat="1" applyFont="1" applyFill="1" applyAlignment="1">
      <alignment vertical="center"/>
    </xf>
    <xf numFmtId="58" fontId="7" fillId="0" borderId="76" xfId="0" applyNumberFormat="1" applyFont="1" applyFill="1" applyBorder="1">
      <alignment vertical="center"/>
    </xf>
    <xf numFmtId="58" fontId="7" fillId="0" borderId="80" xfId="0" applyNumberFormat="1" applyFont="1" applyFill="1" applyBorder="1">
      <alignment vertical="center"/>
    </xf>
    <xf numFmtId="0" fontId="7" fillId="0" borderId="0" xfId="0" applyFont="1" applyFill="1" applyBorder="1">
      <alignment vertical="center"/>
    </xf>
    <xf numFmtId="0" fontId="7" fillId="0" borderId="0" xfId="0" applyFont="1" applyFill="1" applyBorder="1" applyAlignment="1">
      <alignment vertical="center"/>
    </xf>
    <xf numFmtId="38" fontId="8" fillId="2" borderId="79" xfId="1" quotePrefix="1" applyFont="1" applyFill="1" applyBorder="1" applyAlignment="1">
      <alignment horizontal="right" vertical="center" wrapText="1"/>
    </xf>
    <xf numFmtId="38" fontId="8" fillId="2" borderId="81" xfId="1" quotePrefix="1" applyFont="1" applyFill="1" applyBorder="1" applyAlignment="1">
      <alignment horizontal="right" vertical="center" wrapText="1"/>
    </xf>
    <xf numFmtId="38" fontId="9" fillId="0" borderId="0" xfId="0" applyNumberFormat="1" applyFont="1">
      <alignment vertical="center"/>
    </xf>
    <xf numFmtId="177" fontId="9" fillId="0" borderId="0" xfId="2" applyNumberFormat="1" applyFont="1">
      <alignment vertical="center"/>
    </xf>
    <xf numFmtId="38" fontId="16" fillId="0" borderId="28" xfId="0" applyNumberFormat="1" applyFont="1" applyBorder="1">
      <alignment vertical="center"/>
    </xf>
    <xf numFmtId="0" fontId="16" fillId="0" borderId="29" xfId="0" applyFont="1" applyBorder="1" applyAlignment="1">
      <alignment vertical="center"/>
    </xf>
    <xf numFmtId="178" fontId="10" fillId="0" borderId="88" xfId="0" applyNumberFormat="1" applyFont="1" applyBorder="1" applyAlignment="1">
      <alignment vertical="center" wrapText="1"/>
    </xf>
    <xf numFmtId="178" fontId="10" fillId="0" borderId="89" xfId="0" applyNumberFormat="1" applyFont="1" applyBorder="1" applyAlignment="1">
      <alignment vertical="center" wrapText="1"/>
    </xf>
    <xf numFmtId="0" fontId="9" fillId="0" borderId="0" xfId="0" applyFont="1" applyBorder="1">
      <alignment vertical="center"/>
    </xf>
    <xf numFmtId="0" fontId="9" fillId="0" borderId="67" xfId="0" applyFont="1" applyBorder="1">
      <alignment vertical="center"/>
    </xf>
    <xf numFmtId="3" fontId="8" fillId="2" borderId="78" xfId="0" applyNumberFormat="1" applyFont="1" applyFill="1" applyBorder="1" applyAlignment="1">
      <alignment vertical="center" wrapText="1"/>
    </xf>
    <xf numFmtId="38" fontId="8" fillId="2" borderId="77" xfId="1" applyFont="1" applyFill="1" applyBorder="1" applyAlignment="1">
      <alignment vertical="center" wrapText="1"/>
    </xf>
    <xf numFmtId="38" fontId="8" fillId="2" borderId="99" xfId="1" applyFont="1" applyFill="1" applyBorder="1" applyAlignment="1">
      <alignment vertical="center" wrapText="1"/>
    </xf>
    <xf numFmtId="0" fontId="7"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0" fontId="19" fillId="0" borderId="0" xfId="0" applyFont="1" applyFill="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176" fontId="8" fillId="0" borderId="102" xfId="0" applyNumberFormat="1" applyFont="1" applyBorder="1" applyAlignment="1">
      <alignment vertical="center" wrapText="1"/>
    </xf>
    <xf numFmtId="38" fontId="8" fillId="0" borderId="103" xfId="1" applyFont="1" applyBorder="1" applyAlignment="1">
      <alignment vertical="center" wrapText="1"/>
    </xf>
    <xf numFmtId="176" fontId="8" fillId="0" borderId="104" xfId="0" applyNumberFormat="1" applyFont="1" applyBorder="1" applyAlignment="1">
      <alignment vertical="center" wrapText="1"/>
    </xf>
    <xf numFmtId="178" fontId="10" fillId="0" borderId="33" xfId="0" applyNumberFormat="1" applyFont="1" applyBorder="1" applyAlignment="1">
      <alignment horizontal="right" vertical="center" wrapText="1"/>
    </xf>
    <xf numFmtId="178" fontId="10" fillId="0" borderId="60" xfId="0" applyNumberFormat="1" applyFont="1" applyBorder="1" applyAlignment="1">
      <alignment horizontal="right" vertical="center" wrapText="1"/>
    </xf>
    <xf numFmtId="0" fontId="9" fillId="0" borderId="62" xfId="0" applyFont="1" applyBorder="1" applyAlignment="1">
      <alignment horizontal="center" vertical="center"/>
    </xf>
    <xf numFmtId="0" fontId="8" fillId="0" borderId="23" xfId="0" applyFont="1" applyFill="1" applyBorder="1" applyAlignment="1" applyProtection="1">
      <alignment horizontal="left" vertical="center" shrinkToFit="1"/>
      <protection locked="0"/>
    </xf>
    <xf numFmtId="3" fontId="8" fillId="0" borderId="78" xfId="0" applyNumberFormat="1" applyFont="1" applyFill="1" applyBorder="1" applyAlignment="1" applyProtection="1">
      <alignment vertical="center" wrapText="1"/>
      <protection locked="0"/>
    </xf>
    <xf numFmtId="38" fontId="8" fillId="0" borderId="77" xfId="1" applyFont="1" applyFill="1" applyBorder="1" applyAlignment="1" applyProtection="1">
      <alignment vertical="center" wrapText="1"/>
      <protection locked="0"/>
    </xf>
    <xf numFmtId="3" fontId="8" fillId="0" borderId="75" xfId="0" applyNumberFormat="1" applyFont="1" applyFill="1" applyBorder="1" applyAlignment="1" applyProtection="1">
      <alignment vertical="center" wrapText="1"/>
      <protection locked="0"/>
    </xf>
    <xf numFmtId="0" fontId="7" fillId="0" borderId="0" xfId="0" applyFont="1" applyProtection="1">
      <alignment vertical="center"/>
      <protection locked="0"/>
    </xf>
    <xf numFmtId="0" fontId="9" fillId="0" borderId="22" xfId="0" applyFont="1" applyBorder="1" applyAlignment="1">
      <alignment horizontal="center" vertical="center"/>
    </xf>
    <xf numFmtId="0" fontId="5" fillId="0" borderId="0" xfId="3">
      <alignment vertical="center"/>
    </xf>
    <xf numFmtId="0" fontId="8" fillId="0" borderId="7" xfId="0" applyFont="1" applyFill="1" applyBorder="1" applyAlignment="1">
      <alignment horizontal="center" vertical="top" shrinkToFit="1"/>
    </xf>
    <xf numFmtId="0" fontId="8" fillId="0" borderId="8" xfId="0" applyFont="1" applyFill="1" applyBorder="1" applyAlignment="1">
      <alignment horizontal="center" vertical="top" shrinkToFit="1"/>
    </xf>
    <xf numFmtId="0" fontId="8" fillId="0" borderId="33" xfId="0" applyFont="1" applyFill="1" applyBorder="1" applyAlignment="1">
      <alignment horizontal="left" vertical="center" shrinkToFit="1"/>
    </xf>
    <xf numFmtId="0" fontId="8" fillId="0" borderId="7" xfId="0" applyFont="1" applyFill="1" applyBorder="1" applyAlignment="1">
      <alignment horizontal="left" vertical="center" shrinkToFit="1"/>
    </xf>
    <xf numFmtId="0" fontId="18" fillId="0" borderId="0" xfId="0" applyFont="1" applyFill="1" applyAlignment="1">
      <alignment horizontal="center" vertical="center"/>
    </xf>
    <xf numFmtId="0" fontId="18" fillId="0" borderId="0" xfId="0" applyFont="1" applyFill="1">
      <alignment vertical="center"/>
    </xf>
    <xf numFmtId="12" fontId="18" fillId="0" borderId="0" xfId="0" applyNumberFormat="1" applyFont="1" applyFill="1" applyAlignment="1">
      <alignment horizontal="center" vertical="center"/>
    </xf>
    <xf numFmtId="0" fontId="18" fillId="0" borderId="0" xfId="0" applyFont="1" applyFill="1" applyAlignment="1">
      <alignment vertical="center"/>
    </xf>
    <xf numFmtId="12" fontId="18" fillId="0" borderId="0" xfId="0" quotePrefix="1" applyNumberFormat="1" applyFont="1" applyFill="1" applyAlignment="1">
      <alignment horizontal="center" vertical="center"/>
    </xf>
    <xf numFmtId="0" fontId="7" fillId="2" borderId="0" xfId="0" applyFont="1" applyFill="1">
      <alignment vertical="center"/>
    </xf>
    <xf numFmtId="3" fontId="8" fillId="0" borderId="77" xfId="0" applyNumberFormat="1" applyFont="1" applyFill="1" applyBorder="1" applyAlignment="1" applyProtection="1">
      <alignment vertical="center" wrapText="1"/>
      <protection locked="0"/>
    </xf>
    <xf numFmtId="0" fontId="4" fillId="0" borderId="0" xfId="3" applyFont="1">
      <alignment vertical="center"/>
    </xf>
    <xf numFmtId="49" fontId="13" fillId="0" borderId="0" xfId="0" applyNumberFormat="1" applyFont="1" applyAlignment="1">
      <alignment vertical="center"/>
    </xf>
    <xf numFmtId="0" fontId="0" fillId="0" borderId="0" xfId="0" applyAlignment="1">
      <alignment vertical="center"/>
    </xf>
    <xf numFmtId="0" fontId="5" fillId="0" borderId="0" xfId="3" applyAlignment="1">
      <alignment horizontal="center" vertical="center"/>
    </xf>
    <xf numFmtId="0" fontId="3" fillId="0" borderId="0" xfId="3" applyFont="1" applyAlignment="1">
      <alignment horizontal="center" vertical="center"/>
    </xf>
    <xf numFmtId="0" fontId="3" fillId="0" borderId="0" xfId="3" applyFont="1">
      <alignment vertical="center"/>
    </xf>
    <xf numFmtId="0" fontId="2" fillId="0" borderId="0" xfId="3" applyFont="1" applyAlignment="1">
      <alignment horizontal="center" vertical="center"/>
    </xf>
    <xf numFmtId="38" fontId="10" fillId="0" borderId="6" xfId="1" applyFont="1" applyBorder="1" applyAlignment="1">
      <alignment horizontal="right" vertical="center" wrapText="1"/>
    </xf>
    <xf numFmtId="0" fontId="7" fillId="0" borderId="0" xfId="0" applyFont="1" applyAlignment="1">
      <alignment horizontal="center" vertical="center"/>
    </xf>
    <xf numFmtId="38" fontId="8" fillId="0" borderId="60" xfId="1" applyFont="1" applyBorder="1" applyAlignment="1">
      <alignment vertical="center" wrapText="1"/>
    </xf>
    <xf numFmtId="38" fontId="8" fillId="0" borderId="104" xfId="1" applyFont="1" applyBorder="1" applyAlignment="1">
      <alignment vertical="center" wrapText="1"/>
    </xf>
    <xf numFmtId="176" fontId="8" fillId="0" borderId="138" xfId="0" quotePrefix="1" applyNumberFormat="1" applyFont="1" applyBorder="1" applyAlignment="1">
      <alignment horizontal="right" vertical="center" wrapText="1"/>
    </xf>
    <xf numFmtId="3" fontId="8" fillId="0" borderId="43" xfId="0" quotePrefix="1" applyNumberFormat="1" applyFont="1" applyBorder="1" applyAlignment="1">
      <alignment horizontal="right" vertical="center" wrapText="1"/>
    </xf>
    <xf numFmtId="3" fontId="8" fillId="0" borderId="139" xfId="0" quotePrefix="1" applyNumberFormat="1" applyFont="1" applyBorder="1" applyAlignment="1">
      <alignment horizontal="right" vertical="center" wrapText="1"/>
    </xf>
    <xf numFmtId="3" fontId="8" fillId="0" borderId="140" xfId="0" quotePrefix="1" applyNumberFormat="1" applyFont="1" applyBorder="1" applyAlignment="1">
      <alignment horizontal="right" vertical="center" wrapText="1"/>
    </xf>
    <xf numFmtId="38" fontId="10" fillId="0" borderId="141" xfId="1" applyFont="1" applyBorder="1" applyAlignment="1">
      <alignment horizontal="right" vertical="center" wrapText="1"/>
    </xf>
    <xf numFmtId="38" fontId="10" fillId="0" borderId="8" xfId="1" applyFont="1" applyBorder="1" applyAlignment="1">
      <alignment horizontal="right" vertical="center" wrapText="1"/>
    </xf>
    <xf numFmtId="38" fontId="10" fillId="0" borderId="142" xfId="1" applyFont="1" applyBorder="1" applyAlignment="1">
      <alignment horizontal="right" vertical="center" wrapText="1"/>
    </xf>
    <xf numFmtId="176" fontId="8" fillId="0" borderId="144" xfId="0" applyNumberFormat="1" applyFont="1" applyBorder="1" applyAlignment="1">
      <alignment vertical="center" wrapText="1"/>
    </xf>
    <xf numFmtId="176" fontId="8" fillId="0" borderId="143" xfId="0" applyNumberFormat="1" applyFont="1" applyBorder="1" applyAlignment="1">
      <alignment vertical="center" wrapText="1"/>
    </xf>
    <xf numFmtId="0" fontId="10" fillId="0" borderId="97" xfId="0" applyFont="1" applyBorder="1" applyAlignment="1">
      <alignment horizontal="center" vertical="center" wrapText="1"/>
    </xf>
    <xf numFmtId="0" fontId="10" fillId="0" borderId="95" xfId="0" applyFont="1" applyBorder="1" applyAlignment="1">
      <alignment horizontal="center" vertical="center" wrapText="1"/>
    </xf>
    <xf numFmtId="0" fontId="10" fillId="0" borderId="34" xfId="0" applyFont="1" applyBorder="1" applyAlignment="1">
      <alignment horizontal="left" vertical="center" shrinkToFit="1"/>
    </xf>
    <xf numFmtId="0" fontId="10" fillId="0" borderId="35" xfId="0" applyFont="1" applyBorder="1" applyAlignment="1">
      <alignment horizontal="left" vertical="center" shrinkToFit="1"/>
    </xf>
    <xf numFmtId="38" fontId="10" fillId="0" borderId="22" xfId="1" applyFont="1" applyBorder="1" applyAlignment="1">
      <alignment horizontal="center" vertical="center" wrapText="1"/>
    </xf>
    <xf numFmtId="38" fontId="20" fillId="0" borderId="22" xfId="1" applyFont="1" applyBorder="1" applyAlignment="1">
      <alignment vertical="center" wrapText="1"/>
    </xf>
    <xf numFmtId="38" fontId="20" fillId="0" borderId="120" xfId="1" applyFont="1" applyBorder="1" applyAlignment="1">
      <alignment vertical="center" wrapText="1"/>
    </xf>
    <xf numFmtId="0" fontId="10" fillId="0" borderId="126" xfId="0" applyFont="1" applyBorder="1" applyAlignment="1">
      <alignment horizontal="center" vertical="center" wrapText="1"/>
    </xf>
    <xf numFmtId="38" fontId="10" fillId="0" borderId="127" xfId="1" applyFont="1" applyBorder="1" applyAlignment="1">
      <alignment horizontal="center" vertical="center" wrapText="1"/>
    </xf>
    <xf numFmtId="38" fontId="20" fillId="0" borderId="127" xfId="1" applyFont="1" applyBorder="1" applyAlignment="1">
      <alignment vertical="center" wrapText="1"/>
    </xf>
    <xf numFmtId="38" fontId="20" fillId="0" borderId="122" xfId="1" applyFont="1" applyBorder="1" applyAlignment="1">
      <alignment vertical="center" wrapText="1"/>
    </xf>
    <xf numFmtId="0" fontId="10" fillId="0" borderId="90" xfId="0" applyFont="1" applyBorder="1" applyAlignment="1">
      <alignment horizontal="left" vertical="center" shrinkToFit="1"/>
    </xf>
    <xf numFmtId="0" fontId="10" fillId="0" borderId="68" xfId="0" applyFont="1" applyBorder="1" applyAlignment="1">
      <alignment horizontal="left" vertical="center" shrinkToFit="1"/>
    </xf>
    <xf numFmtId="0" fontId="10" fillId="0" borderId="101" xfId="0" applyFont="1" applyBorder="1" applyAlignment="1">
      <alignment horizontal="center" vertical="center" wrapText="1"/>
    </xf>
    <xf numFmtId="38" fontId="10" fillId="0" borderId="1" xfId="1" applyFont="1" applyBorder="1" applyAlignment="1">
      <alignment horizontal="center" vertical="center" wrapText="1"/>
    </xf>
    <xf numFmtId="38" fontId="20" fillId="0" borderId="121" xfId="1" applyFont="1" applyBorder="1" applyAlignment="1">
      <alignment vertical="center" wrapText="1"/>
    </xf>
    <xf numFmtId="38" fontId="20" fillId="0" borderId="115" xfId="1" applyFont="1" applyBorder="1" applyAlignment="1">
      <alignment vertical="center" wrapText="1"/>
    </xf>
    <xf numFmtId="38" fontId="20" fillId="0" borderId="132" xfId="1" applyFont="1" applyBorder="1" applyAlignment="1">
      <alignment vertical="center" wrapText="1"/>
    </xf>
    <xf numFmtId="0" fontId="10" fillId="0" borderId="89" xfId="0" applyFont="1" applyBorder="1" applyAlignment="1">
      <alignment horizontal="left" vertical="center" shrinkToFit="1"/>
    </xf>
    <xf numFmtId="0" fontId="10" fillId="0" borderId="131" xfId="0" applyFont="1" applyBorder="1" applyAlignment="1">
      <alignment horizontal="left" vertical="center" shrinkToFit="1"/>
    </xf>
    <xf numFmtId="0" fontId="10" fillId="0" borderId="133" xfId="0" applyFont="1" applyBorder="1" applyAlignment="1">
      <alignment horizontal="center" vertical="center" wrapText="1"/>
    </xf>
    <xf numFmtId="0" fontId="10" fillId="0" borderId="134" xfId="0" applyFont="1" applyBorder="1" applyAlignment="1">
      <alignment horizontal="left" vertical="center" shrinkToFit="1"/>
    </xf>
    <xf numFmtId="0" fontId="10" fillId="0" borderId="135" xfId="0" applyFont="1" applyBorder="1" applyAlignment="1">
      <alignment horizontal="left" vertical="center" shrinkToFit="1"/>
    </xf>
    <xf numFmtId="38" fontId="20" fillId="0" borderId="119" xfId="1" applyFont="1" applyBorder="1" applyAlignment="1">
      <alignment vertical="center" wrapText="1"/>
    </xf>
    <xf numFmtId="38" fontId="10" fillId="0" borderId="2" xfId="1" applyFont="1" applyBorder="1" applyAlignment="1">
      <alignment horizontal="center" vertical="center" wrapText="1"/>
    </xf>
    <xf numFmtId="38" fontId="20" fillId="0" borderId="136" xfId="1" applyFont="1" applyBorder="1" applyAlignment="1">
      <alignment vertical="center" wrapText="1"/>
    </xf>
    <xf numFmtId="38" fontId="20" fillId="0" borderId="137" xfId="1" applyFont="1" applyBorder="1" applyAlignment="1">
      <alignment vertical="center" wrapText="1"/>
    </xf>
    <xf numFmtId="38" fontId="20" fillId="0" borderId="110" xfId="1" applyFont="1" applyBorder="1" applyAlignment="1">
      <alignment vertical="center" wrapText="1"/>
    </xf>
    <xf numFmtId="38" fontId="20" fillId="0" borderId="118" xfId="1" applyFont="1" applyBorder="1" applyAlignment="1">
      <alignment vertical="center" wrapText="1"/>
    </xf>
    <xf numFmtId="0" fontId="9" fillId="0" borderId="22" xfId="0" applyFont="1" applyBorder="1" applyAlignment="1">
      <alignment horizontal="center" vertical="center"/>
    </xf>
    <xf numFmtId="0" fontId="10" fillId="0" borderId="109" xfId="0" applyFont="1" applyBorder="1" applyAlignment="1">
      <alignment horizontal="center" vertical="center" wrapText="1"/>
    </xf>
    <xf numFmtId="0" fontId="10" fillId="0" borderId="112" xfId="0" applyFont="1" applyBorder="1" applyAlignment="1">
      <alignment horizontal="center" vertical="center" wrapText="1"/>
    </xf>
    <xf numFmtId="0" fontId="10" fillId="0" borderId="123" xfId="0" applyFont="1" applyBorder="1" applyAlignment="1">
      <alignment horizontal="center" vertical="center" wrapText="1"/>
    </xf>
    <xf numFmtId="0" fontId="10" fillId="0" borderId="110" xfId="0" applyFont="1" applyBorder="1" applyAlignment="1">
      <alignment horizontal="center" vertical="center" wrapText="1"/>
    </xf>
    <xf numFmtId="0" fontId="10" fillId="0" borderId="113" xfId="0" applyFont="1" applyBorder="1" applyAlignment="1">
      <alignment horizontal="center" vertical="center" wrapText="1"/>
    </xf>
    <xf numFmtId="0" fontId="10" fillId="0" borderId="115" xfId="0" applyFont="1" applyBorder="1" applyAlignment="1">
      <alignment horizontal="center" vertical="center" wrapText="1"/>
    </xf>
    <xf numFmtId="0" fontId="10" fillId="0" borderId="111" xfId="0" applyFont="1" applyBorder="1" applyAlignment="1">
      <alignment horizontal="center" vertical="center" wrapText="1"/>
    </xf>
    <xf numFmtId="0" fontId="10" fillId="0" borderId="114" xfId="0" applyFont="1" applyBorder="1" applyAlignment="1">
      <alignment horizontal="center" vertical="center" wrapText="1"/>
    </xf>
    <xf numFmtId="0" fontId="10" fillId="0" borderId="116"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73" xfId="0" applyFont="1" applyBorder="1" applyAlignment="1">
      <alignment horizontal="left" vertical="center" shrinkToFit="1"/>
    </xf>
    <xf numFmtId="0" fontId="10" fillId="0" borderId="74" xfId="0" applyFont="1" applyBorder="1" applyAlignment="1">
      <alignment horizontal="left" vertical="center" shrinkToFit="1"/>
    </xf>
    <xf numFmtId="38" fontId="10" fillId="0" borderId="117" xfId="1" applyFont="1" applyBorder="1" applyAlignment="1">
      <alignment horizontal="center" vertical="center" wrapText="1"/>
    </xf>
    <xf numFmtId="0" fontId="9" fillId="0" borderId="124"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38" fontId="10" fillId="0" borderId="45" xfId="1" applyFont="1" applyBorder="1" applyAlignment="1">
      <alignment horizontal="center" vertical="center" wrapText="1"/>
    </xf>
    <xf numFmtId="38" fontId="10" fillId="0" borderId="7" xfId="1" applyFont="1" applyBorder="1" applyAlignment="1">
      <alignment horizontal="center" vertical="center" wrapText="1"/>
    </xf>
    <xf numFmtId="38" fontId="10" fillId="0" borderId="11" xfId="1" applyFont="1" applyBorder="1" applyAlignment="1">
      <alignment horizontal="center" vertical="center" wrapText="1"/>
    </xf>
    <xf numFmtId="0" fontId="10" fillId="0" borderId="10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25" xfId="0" applyFont="1" applyBorder="1" applyAlignment="1">
      <alignment horizontal="center" vertical="center" wrapText="1"/>
    </xf>
    <xf numFmtId="0" fontId="10" fillId="0" borderId="23" xfId="0" applyFont="1" applyBorder="1" applyAlignment="1">
      <alignment horizontal="center" vertical="top" wrapText="1"/>
    </xf>
    <xf numFmtId="0" fontId="10" fillId="0" borderId="11" xfId="0" applyFont="1" applyBorder="1" applyAlignment="1">
      <alignment horizontal="center" vertical="top" wrapText="1"/>
    </xf>
    <xf numFmtId="0" fontId="8" fillId="0" borderId="4"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12" fontId="8" fillId="0" borderId="66" xfId="0" applyNumberFormat="1" applyFont="1" applyFill="1" applyBorder="1" applyAlignment="1" applyProtection="1">
      <alignment horizontal="center" vertical="center" wrapText="1"/>
      <protection locked="0"/>
    </xf>
    <xf numFmtId="12" fontId="8" fillId="0" borderId="98" xfId="0" applyNumberFormat="1" applyFont="1" applyFill="1" applyBorder="1" applyAlignment="1" applyProtection="1">
      <alignment horizontal="center" vertical="center" wrapText="1"/>
      <protection locked="0"/>
    </xf>
    <xf numFmtId="58" fontId="8" fillId="0" borderId="86" xfId="0" applyNumberFormat="1" applyFont="1" applyFill="1" applyBorder="1" applyAlignment="1" applyProtection="1">
      <alignment horizontal="center" vertical="center" wrapText="1"/>
      <protection locked="0"/>
    </xf>
    <xf numFmtId="58" fontId="8" fillId="0" borderId="83" xfId="0" applyNumberFormat="1" applyFont="1" applyFill="1" applyBorder="1" applyAlignment="1" applyProtection="1">
      <alignment horizontal="center" vertical="center" wrapText="1"/>
      <protection locked="0"/>
    </xf>
    <xf numFmtId="0" fontId="7" fillId="2" borderId="59" xfId="0" applyFont="1" applyFill="1" applyBorder="1" applyAlignment="1">
      <alignment horizontal="center" vertical="center" wrapText="1"/>
    </xf>
    <xf numFmtId="0" fontId="7" fillId="0" borderId="22" xfId="0" applyFont="1" applyFill="1" applyBorder="1" applyAlignment="1" applyProtection="1">
      <alignment horizontal="center" vertical="center"/>
      <protection locked="0"/>
    </xf>
    <xf numFmtId="0" fontId="7" fillId="0" borderId="22" xfId="0" applyFont="1" applyFill="1" applyBorder="1" applyAlignment="1">
      <alignment horizontal="center" vertical="center" shrinkToFi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7" xfId="0" applyFont="1" applyFill="1" applyBorder="1" applyAlignment="1">
      <alignment horizontal="center" vertical="center" wrapText="1"/>
    </xf>
    <xf numFmtId="12" fontId="8" fillId="2" borderId="66" xfId="0" applyNumberFormat="1" applyFont="1" applyFill="1" applyBorder="1" applyAlignment="1">
      <alignment horizontal="center" vertical="center" wrapText="1"/>
    </xf>
    <xf numFmtId="12" fontId="8" fillId="2" borderId="130" xfId="0" applyNumberFormat="1" applyFont="1" applyFill="1" applyBorder="1" applyAlignment="1">
      <alignment horizontal="center" vertical="center" wrapText="1"/>
    </xf>
    <xf numFmtId="0" fontId="17" fillId="0" borderId="0" xfId="0" applyFont="1" applyFill="1" applyAlignment="1">
      <alignment horizontal="left" vertical="center"/>
    </xf>
    <xf numFmtId="0" fontId="8" fillId="0" borderId="3" xfId="0" applyFont="1" applyFill="1" applyBorder="1" applyAlignment="1" applyProtection="1">
      <alignment horizontal="center" vertical="center" wrapText="1"/>
      <protection locked="0"/>
    </xf>
    <xf numFmtId="0" fontId="10" fillId="2" borderId="128" xfId="4" applyFont="1" applyFill="1" applyBorder="1" applyAlignment="1">
      <alignment horizontal="center" vertical="center" wrapText="1"/>
    </xf>
    <xf numFmtId="0" fontId="10" fillId="2" borderId="23" xfId="4" applyFont="1" applyFill="1" applyBorder="1" applyAlignment="1">
      <alignment horizontal="center" vertical="center" wrapText="1"/>
    </xf>
    <xf numFmtId="12" fontId="8" fillId="0" borderId="129" xfId="0" applyNumberFormat="1" applyFont="1" applyFill="1" applyBorder="1" applyAlignment="1" applyProtection="1">
      <alignment horizontal="center" vertical="center" wrapText="1"/>
      <protection locked="0"/>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58" fontId="8" fillId="0" borderId="84" xfId="0" applyNumberFormat="1" applyFont="1" applyFill="1" applyBorder="1" applyAlignment="1">
      <alignment horizontal="center" vertical="center" wrapText="1"/>
    </xf>
    <xf numFmtId="58" fontId="8" fillId="0" borderId="83" xfId="0" applyNumberFormat="1" applyFont="1" applyFill="1" applyBorder="1" applyAlignment="1">
      <alignment horizontal="center" vertical="center" wrapText="1"/>
    </xf>
    <xf numFmtId="58" fontId="8" fillId="0" borderId="85" xfId="0" applyNumberFormat="1" applyFont="1" applyFill="1" applyBorder="1" applyAlignment="1">
      <alignment horizontal="center" vertical="center" wrapText="1"/>
    </xf>
    <xf numFmtId="58" fontId="8" fillId="0" borderId="82" xfId="0" applyNumberFormat="1" applyFont="1" applyFill="1" applyBorder="1" applyAlignment="1" applyProtection="1">
      <alignment horizontal="center" vertical="center" wrapText="1"/>
      <protection locked="0"/>
    </xf>
    <xf numFmtId="58" fontId="8" fillId="0" borderId="87" xfId="0" applyNumberFormat="1" applyFont="1" applyFill="1" applyBorder="1" applyAlignment="1" applyProtection="1">
      <alignment horizontal="center" vertical="center" wrapText="1"/>
      <protection locked="0"/>
    </xf>
    <xf numFmtId="0" fontId="10" fillId="0" borderId="42" xfId="0" applyFont="1" applyBorder="1" applyAlignment="1" applyProtection="1">
      <alignment horizontal="center" vertical="center" wrapText="1"/>
      <protection locked="0"/>
    </xf>
    <xf numFmtId="0" fontId="10" fillId="0" borderId="36" xfId="0" applyFont="1" applyBorder="1" applyAlignment="1">
      <alignment horizontal="center" vertical="center" wrapText="1"/>
    </xf>
    <xf numFmtId="0" fontId="10" fillId="0" borderId="30" xfId="0" applyFont="1" applyBorder="1" applyAlignment="1">
      <alignment horizontal="center" vertical="center" wrapText="1"/>
    </xf>
    <xf numFmtId="38" fontId="10" fillId="0" borderId="23" xfId="1" applyFont="1" applyBorder="1" applyAlignment="1">
      <alignment horizontal="right" vertical="center" wrapText="1"/>
    </xf>
    <xf numFmtId="38" fontId="10" fillId="0" borderId="31" xfId="1" applyFont="1" applyBorder="1" applyAlignment="1">
      <alignment horizontal="right" vertical="center" wrapText="1"/>
    </xf>
    <xf numFmtId="38" fontId="10" fillId="0" borderId="100" xfId="1" applyFont="1" applyBorder="1" applyAlignment="1">
      <alignment horizontal="right" vertical="center" wrapText="1"/>
    </xf>
    <xf numFmtId="38" fontId="10" fillId="0" borderId="96" xfId="1" applyFont="1" applyBorder="1" applyAlignment="1">
      <alignment horizontal="right"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0" xfId="0" applyFont="1" applyAlignment="1">
      <alignment horizontal="left" vertical="center"/>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38" fontId="9" fillId="0" borderId="9" xfId="1" applyFont="1" applyBorder="1" applyAlignment="1">
      <alignment horizontal="right" vertical="center"/>
    </xf>
    <xf numFmtId="38" fontId="9" fillId="0" borderId="10" xfId="1" applyFont="1" applyBorder="1" applyAlignment="1">
      <alignment horizontal="righ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10" fillId="0" borderId="44"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71"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10" fillId="0" borderId="72" xfId="0" applyFont="1" applyBorder="1" applyAlignment="1">
      <alignment horizontal="center" vertical="center" wrapText="1"/>
    </xf>
    <xf numFmtId="38" fontId="10" fillId="0" borderId="62" xfId="1" applyFont="1" applyBorder="1" applyAlignment="1">
      <alignment horizontal="right" vertical="center" wrapText="1"/>
    </xf>
    <xf numFmtId="38" fontId="10" fillId="0" borderId="46" xfId="1" applyFont="1" applyBorder="1" applyAlignment="1">
      <alignment horizontal="right" vertical="center" wrapText="1"/>
    </xf>
    <xf numFmtId="0" fontId="9" fillId="0" borderId="0" xfId="0" applyFont="1" applyAlignment="1">
      <alignment horizontal="center" vertical="center"/>
    </xf>
    <xf numFmtId="0" fontId="9" fillId="0" borderId="9"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39" xfId="0" applyFont="1" applyBorder="1" applyAlignment="1">
      <alignment horizontal="center" vertical="center"/>
    </xf>
    <xf numFmtId="0" fontId="8" fillId="0" borderId="42" xfId="0" applyFont="1" applyBorder="1" applyAlignment="1" applyProtection="1">
      <alignment horizontal="center" vertical="center" wrapText="1"/>
      <protection locked="0"/>
    </xf>
    <xf numFmtId="12" fontId="8" fillId="0" borderId="23" xfId="0" applyNumberFormat="1" applyFont="1" applyBorder="1" applyAlignment="1">
      <alignment horizontal="center" vertical="center" wrapText="1"/>
    </xf>
    <xf numFmtId="12" fontId="8" fillId="0" borderId="31" xfId="0" applyNumberFormat="1" applyFont="1" applyBorder="1" applyAlignment="1">
      <alignment horizontal="center" vertical="center" wrapText="1"/>
    </xf>
    <xf numFmtId="38" fontId="10" fillId="0" borderId="98" xfId="1" applyFont="1" applyBorder="1" applyAlignment="1">
      <alignment horizontal="right" vertical="center" wrapText="1"/>
    </xf>
    <xf numFmtId="0" fontId="7" fillId="0" borderId="59" xfId="0" applyFont="1" applyBorder="1" applyAlignment="1" applyProtection="1">
      <alignment horizontal="center" vertical="center"/>
      <protection locked="0"/>
    </xf>
    <xf numFmtId="0" fontId="8" fillId="0" borderId="0" xfId="0" applyFont="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3" fontId="7" fillId="0" borderId="9" xfId="0" applyNumberFormat="1" applyFont="1" applyBorder="1" applyAlignment="1">
      <alignment horizontal="right" vertical="center"/>
    </xf>
    <xf numFmtId="0" fontId="7" fillId="0" borderId="10" xfId="0" applyFont="1" applyBorder="1" applyAlignment="1">
      <alignment horizontal="righ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38" fontId="10" fillId="0" borderId="6" xfId="1" applyFont="1" applyBorder="1" applyAlignment="1">
      <alignment horizontal="right" vertical="center" wrapText="1"/>
    </xf>
    <xf numFmtId="38" fontId="10" fillId="0" borderId="94" xfId="1" applyFont="1" applyBorder="1" applyAlignment="1">
      <alignment horizontal="right" vertical="center" wrapText="1"/>
    </xf>
    <xf numFmtId="0" fontId="8" fillId="0" borderId="97" xfId="0" applyFont="1" applyBorder="1" applyAlignment="1" applyProtection="1">
      <alignment horizontal="center" vertical="center" wrapText="1"/>
      <protection locked="0"/>
    </xf>
    <xf numFmtId="0" fontId="8" fillId="0" borderId="93" xfId="0" applyFont="1" applyBorder="1" applyAlignment="1" applyProtection="1">
      <alignment horizontal="center" vertical="center" wrapText="1"/>
      <protection locked="0"/>
    </xf>
    <xf numFmtId="0" fontId="8" fillId="0" borderId="95" xfId="0" applyFont="1" applyBorder="1" applyAlignment="1" applyProtection="1">
      <alignment horizontal="center" vertical="center" wrapText="1"/>
      <protection locked="0"/>
    </xf>
    <xf numFmtId="0" fontId="7" fillId="0" borderId="0" xfId="0" applyFont="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8" fillId="0" borderId="6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9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92" xfId="0" applyFont="1" applyBorder="1" applyAlignment="1">
      <alignment horizontal="center" vertical="center" wrapText="1"/>
    </xf>
    <xf numFmtId="0" fontId="10" fillId="0" borderId="38"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59" xfId="0" applyFont="1" applyBorder="1" applyAlignment="1">
      <alignment horizontal="center" vertical="center"/>
    </xf>
    <xf numFmtId="0" fontId="7" fillId="0" borderId="59" xfId="0" applyFont="1" applyBorder="1" applyAlignment="1" applyProtection="1">
      <alignment horizontal="center" vertical="center" wrapText="1"/>
      <protection locked="0"/>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15" fillId="0" borderId="56" xfId="0" applyFont="1" applyBorder="1" applyAlignment="1">
      <alignment horizontal="center" vertical="center"/>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8" fillId="0" borderId="65"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68" xfId="0" applyFont="1" applyBorder="1" applyAlignment="1">
      <alignment horizontal="center" vertical="center" wrapText="1"/>
    </xf>
    <xf numFmtId="12" fontId="8" fillId="0" borderId="11" xfId="0" applyNumberFormat="1" applyFont="1" applyBorder="1" applyAlignment="1">
      <alignment horizontal="center" vertical="center" wrapText="1"/>
    </xf>
    <xf numFmtId="12" fontId="8" fillId="0" borderId="43" xfId="0" applyNumberFormat="1" applyFont="1" applyBorder="1" applyAlignment="1">
      <alignment horizontal="center" vertical="center" wrapText="1"/>
    </xf>
    <xf numFmtId="0" fontId="8" fillId="0" borderId="10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1" xfId="0" applyFont="1" applyBorder="1" applyAlignment="1" applyProtection="1">
      <alignment horizontal="center" vertical="center" wrapText="1"/>
      <protection locked="0"/>
    </xf>
    <xf numFmtId="12" fontId="10" fillId="0" borderId="62" xfId="0" applyNumberFormat="1" applyFont="1" applyBorder="1" applyAlignment="1">
      <alignment horizontal="center" vertical="center" wrapText="1"/>
    </xf>
    <xf numFmtId="12" fontId="10" fillId="0" borderId="52" xfId="0" applyNumberFormat="1" applyFont="1" applyBorder="1" applyAlignment="1">
      <alignment horizontal="center" vertical="center" wrapText="1"/>
    </xf>
    <xf numFmtId="58" fontId="9" fillId="0" borderId="105" xfId="0" applyNumberFormat="1" applyFont="1" applyBorder="1" applyAlignment="1">
      <alignment horizontal="center" vertical="center"/>
    </xf>
    <xf numFmtId="0" fontId="9" fillId="0" borderId="105" xfId="0" applyFont="1" applyBorder="1" applyAlignment="1">
      <alignment horizontal="center" vertical="center"/>
    </xf>
    <xf numFmtId="0" fontId="10" fillId="0" borderId="10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67" xfId="0" applyFont="1" applyBorder="1" applyAlignment="1">
      <alignment horizontal="center" vertical="center" wrapText="1"/>
    </xf>
    <xf numFmtId="0" fontId="9" fillId="0" borderId="107"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38" fontId="9" fillId="0" borderId="9" xfId="1" applyFont="1" applyBorder="1" applyAlignment="1">
      <alignment horizontal="right" vertical="center" shrinkToFit="1"/>
    </xf>
    <xf numFmtId="38" fontId="9" fillId="0" borderId="10" xfId="1" applyFont="1" applyBorder="1" applyAlignment="1">
      <alignment horizontal="right" vertical="center" shrinkToFit="1"/>
    </xf>
    <xf numFmtId="0" fontId="9" fillId="0" borderId="46" xfId="0" applyFont="1" applyBorder="1" applyAlignment="1">
      <alignment horizontal="center" vertical="center"/>
    </xf>
    <xf numFmtId="0" fontId="9" fillId="0" borderId="48" xfId="0" applyFont="1" applyBorder="1" applyAlignment="1">
      <alignment horizontal="center" vertical="center"/>
    </xf>
    <xf numFmtId="0" fontId="9" fillId="0" borderId="92" xfId="0" applyFont="1" applyBorder="1" applyAlignment="1">
      <alignment horizontal="center" vertical="center"/>
    </xf>
    <xf numFmtId="0" fontId="10" fillId="0" borderId="42"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2" xfId="0" applyFont="1" applyBorder="1" applyAlignment="1">
      <alignment horizontal="center" vertical="center" wrapText="1"/>
    </xf>
    <xf numFmtId="12" fontId="10" fillId="0" borderId="6" xfId="0" applyNumberFormat="1" applyFont="1" applyBorder="1" applyAlignment="1">
      <alignment horizontal="center" vertical="center" wrapText="1"/>
    </xf>
    <xf numFmtId="0" fontId="15" fillId="0" borderId="0" xfId="0" applyFont="1" applyBorder="1" applyAlignment="1">
      <alignment horizontal="center" vertical="center"/>
    </xf>
    <xf numFmtId="0" fontId="3" fillId="0" borderId="0" xfId="3" applyFont="1" applyAlignment="1">
      <alignment horizontal="center" vertical="center"/>
    </xf>
    <xf numFmtId="0" fontId="5" fillId="0" borderId="0" xfId="3" applyAlignment="1">
      <alignment horizontal="center" vertical="center"/>
    </xf>
    <xf numFmtId="0" fontId="13" fillId="0" borderId="0" xfId="0" applyFont="1" applyAlignment="1">
      <alignment horizontal="center" vertical="center"/>
    </xf>
    <xf numFmtId="0" fontId="9" fillId="0" borderId="22" xfId="0" applyFont="1" applyBorder="1">
      <alignment vertical="center"/>
    </xf>
    <xf numFmtId="0" fontId="7" fillId="0" borderId="22" xfId="0" applyFont="1" applyBorder="1">
      <alignment vertical="center"/>
    </xf>
    <xf numFmtId="0" fontId="5" fillId="0" borderId="22" xfId="3" applyBorder="1">
      <alignment vertical="center"/>
    </xf>
    <xf numFmtId="0" fontId="3" fillId="0" borderId="22" xfId="3" applyFont="1" applyBorder="1">
      <alignment vertical="center"/>
    </xf>
    <xf numFmtId="178" fontId="9" fillId="0" borderId="0" xfId="0" applyNumberFormat="1" applyFont="1">
      <alignment vertical="center"/>
    </xf>
    <xf numFmtId="0" fontId="7" fillId="3" borderId="69" xfId="0" applyFont="1" applyFill="1" applyBorder="1" applyAlignment="1">
      <alignment horizontal="center" vertical="center"/>
    </xf>
    <xf numFmtId="0" fontId="7" fillId="4" borderId="69" xfId="0" applyFont="1" applyFill="1" applyBorder="1" applyAlignment="1">
      <alignment horizontal="center" vertical="center"/>
    </xf>
    <xf numFmtId="0" fontId="7" fillId="5" borderId="69" xfId="0" applyFont="1" applyFill="1" applyBorder="1" applyAlignment="1">
      <alignment horizontal="center" vertical="center"/>
    </xf>
    <xf numFmtId="0" fontId="7" fillId="6" borderId="28" xfId="0" applyFont="1" applyFill="1" applyBorder="1" applyAlignment="1">
      <alignment horizontal="center" vertical="center"/>
    </xf>
    <xf numFmtId="0" fontId="7" fillId="6" borderId="29" xfId="0" applyFont="1" applyFill="1" applyBorder="1" applyAlignment="1">
      <alignment horizontal="center" vertical="center"/>
    </xf>
  </cellXfs>
  <cellStyles count="5">
    <cellStyle name="パーセント" xfId="2" builtinId="5"/>
    <cellStyle name="桁区切り" xfId="1" builtinId="6"/>
    <cellStyle name="標準" xfId="0" builtinId="0"/>
    <cellStyle name="標準 10" xfId="4"/>
    <cellStyle name="標準 7" xfId="3"/>
  </cellStyles>
  <dxfs count="152">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795618</xdr:colOff>
      <xdr:row>1</xdr:row>
      <xdr:rowOff>100853</xdr:rowOff>
    </xdr:from>
    <xdr:to>
      <xdr:col>6</xdr:col>
      <xdr:colOff>610721</xdr:colOff>
      <xdr:row>5</xdr:row>
      <xdr:rowOff>140073</xdr:rowOff>
    </xdr:to>
    <xdr:sp macro="" textlink="">
      <xdr:nvSpPr>
        <xdr:cNvPr id="2" name="角丸四角形 1"/>
        <xdr:cNvSpPr/>
      </xdr:nvSpPr>
      <xdr:spPr>
        <a:xfrm>
          <a:off x="5423647" y="257735"/>
          <a:ext cx="2952750" cy="666750"/>
        </a:xfrm>
        <a:prstGeom prst="round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・列の追加や削除は行わないでください。</a:t>
          </a:r>
          <a:endParaRPr kumimoji="1" lang="en-US" altLang="ja-JP" sz="1100" b="1">
            <a:solidFill>
              <a:sysClr val="windowText" lastClr="000000"/>
            </a:solidFill>
          </a:endParaRPr>
        </a:p>
        <a:p>
          <a:pPr algn="l"/>
          <a:r>
            <a:rPr kumimoji="1" lang="ja-JP" altLang="en-US" sz="1100" b="1">
              <a:solidFill>
                <a:sysClr val="windowText" lastClr="000000"/>
              </a:solidFill>
            </a:rPr>
            <a:t>（行列の折り畳みや再表示は可）</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819150</xdr:colOff>
      <xdr:row>5</xdr:row>
      <xdr:rowOff>57150</xdr:rowOff>
    </xdr:from>
    <xdr:to>
      <xdr:col>11</xdr:col>
      <xdr:colOff>661458</xdr:colOff>
      <xdr:row>10</xdr:row>
      <xdr:rowOff>66675</xdr:rowOff>
    </xdr:to>
    <xdr:sp macro="" textlink="">
      <xdr:nvSpPr>
        <xdr:cNvPr id="2" name="角丸四角形 1"/>
        <xdr:cNvSpPr/>
      </xdr:nvSpPr>
      <xdr:spPr>
        <a:xfrm>
          <a:off x="7143750" y="819150"/>
          <a:ext cx="4252383" cy="771525"/>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補助金額の欄が水色になった場合は、変更承認申請が必要です！</a:t>
          </a:r>
          <a:endParaRPr kumimoji="1" lang="en-US" altLang="ja-JP" sz="1100" b="1">
            <a:solidFill>
              <a:sysClr val="windowText" lastClr="000000"/>
            </a:solidFill>
          </a:endParaRPr>
        </a:p>
        <a:p>
          <a:pPr algn="l"/>
          <a:r>
            <a:rPr kumimoji="1" lang="ja-JP" altLang="en-US" sz="1100" b="1">
              <a:solidFill>
                <a:sysClr val="windowText" lastClr="000000"/>
              </a:solidFill>
            </a:rPr>
            <a:t>また、１事業を複数行により記載した場合、１事業合計で変更申請の要否を判断しますのでなお確認願います。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819150</xdr:colOff>
      <xdr:row>5</xdr:row>
      <xdr:rowOff>57150</xdr:rowOff>
    </xdr:from>
    <xdr:to>
      <xdr:col>11</xdr:col>
      <xdr:colOff>661458</xdr:colOff>
      <xdr:row>10</xdr:row>
      <xdr:rowOff>66675</xdr:rowOff>
    </xdr:to>
    <xdr:sp macro="" textlink="">
      <xdr:nvSpPr>
        <xdr:cNvPr id="2" name="角丸四角形 1"/>
        <xdr:cNvSpPr/>
      </xdr:nvSpPr>
      <xdr:spPr>
        <a:xfrm>
          <a:off x="7143750" y="819150"/>
          <a:ext cx="4252383" cy="771525"/>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補助金額の欄が水色になった場合は、変更承認申請が必要です！</a:t>
          </a:r>
          <a:endParaRPr kumimoji="1" lang="en-US" altLang="ja-JP" sz="1100" b="1">
            <a:solidFill>
              <a:sysClr val="windowText" lastClr="000000"/>
            </a:solidFill>
          </a:endParaRPr>
        </a:p>
        <a:p>
          <a:pPr algn="l"/>
          <a:r>
            <a:rPr kumimoji="1" lang="ja-JP" altLang="en-US" sz="1100" b="1">
              <a:solidFill>
                <a:sysClr val="windowText" lastClr="000000"/>
              </a:solidFill>
            </a:rPr>
            <a:t>また、１事業を複数行により記載した場合、１事業合計で変更申請の要否を判断しますのでなお確認願います。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19050</xdr:colOff>
      <xdr:row>8</xdr:row>
      <xdr:rowOff>47625</xdr:rowOff>
    </xdr:from>
    <xdr:to>
      <xdr:col>13</xdr:col>
      <xdr:colOff>23283</xdr:colOff>
      <xdr:row>12</xdr:row>
      <xdr:rowOff>28575</xdr:rowOff>
    </xdr:to>
    <xdr:sp macro="" textlink="">
      <xdr:nvSpPr>
        <xdr:cNvPr id="2" name="角丸四角形 1"/>
        <xdr:cNvSpPr/>
      </xdr:nvSpPr>
      <xdr:spPr>
        <a:xfrm>
          <a:off x="8296275" y="1485900"/>
          <a:ext cx="4252383" cy="771525"/>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補助金額の欄が水色になった場合は、変更承認申請が必要です！</a:t>
          </a:r>
          <a:endParaRPr kumimoji="1" lang="en-US" altLang="ja-JP" sz="1100" b="1">
            <a:solidFill>
              <a:sysClr val="windowText" lastClr="000000"/>
            </a:solidFill>
          </a:endParaRPr>
        </a:p>
        <a:p>
          <a:pPr algn="l"/>
          <a:r>
            <a:rPr kumimoji="1" lang="ja-JP" altLang="en-US" sz="1100" b="1">
              <a:solidFill>
                <a:sysClr val="windowText" lastClr="000000"/>
              </a:solidFill>
            </a:rPr>
            <a:t>また、１事業を複数行により記載した場合、１事業合計で変更申請の要否を判断しますのでなお確認願います。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3038476</xdr:colOff>
      <xdr:row>46</xdr:row>
      <xdr:rowOff>38099</xdr:rowOff>
    </xdr:from>
    <xdr:to>
      <xdr:col>5</xdr:col>
      <xdr:colOff>28576</xdr:colOff>
      <xdr:row>52</xdr:row>
      <xdr:rowOff>95250</xdr:rowOff>
    </xdr:to>
    <xdr:sp macro="" textlink="">
      <xdr:nvSpPr>
        <xdr:cNvPr id="2" name="正方形/長方形 1"/>
        <xdr:cNvSpPr/>
      </xdr:nvSpPr>
      <xdr:spPr>
        <a:xfrm>
          <a:off x="3438526" y="7924799"/>
          <a:ext cx="4400550" cy="108585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メニューに修正があった場合は本シートを修正後、以下の作業を行う</a:t>
          </a:r>
          <a:endParaRPr kumimoji="1" lang="en-US" altLang="ja-JP" sz="1100">
            <a:solidFill>
              <a:schemeClr val="tx1"/>
            </a:solidFill>
          </a:endParaRPr>
        </a:p>
        <a:p>
          <a:pPr algn="l"/>
          <a:r>
            <a:rPr kumimoji="1" lang="ja-JP" altLang="en-US" sz="1100">
              <a:solidFill>
                <a:schemeClr val="tx1"/>
              </a:solidFill>
            </a:rPr>
            <a:t>・「数式」→「名前の管理」→全メニュー削除</a:t>
          </a:r>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B</a:t>
          </a:r>
          <a:r>
            <a:rPr kumimoji="1" lang="ja-JP" altLang="en-US" sz="1100">
              <a:solidFill>
                <a:schemeClr val="tx1"/>
              </a:solidFill>
            </a:rPr>
            <a:t>～</a:t>
          </a:r>
          <a:r>
            <a:rPr kumimoji="1" lang="en-US" altLang="ja-JP" sz="1100">
              <a:solidFill>
                <a:schemeClr val="tx1"/>
              </a:solidFill>
            </a:rPr>
            <a:t>G</a:t>
          </a:r>
          <a:r>
            <a:rPr kumimoji="1" lang="ja-JP" altLang="en-US" sz="1100">
              <a:solidFill>
                <a:schemeClr val="tx1"/>
              </a:solidFill>
            </a:rPr>
            <a:t>を範囲選択→「選択範囲から作成」</a:t>
          </a:r>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H</a:t>
          </a:r>
          <a:r>
            <a:rPr kumimoji="1" lang="ja-JP" altLang="en-US" sz="1100">
              <a:solidFill>
                <a:schemeClr val="tx1"/>
              </a:solidFill>
            </a:rPr>
            <a:t>～</a:t>
          </a:r>
          <a:r>
            <a:rPr kumimoji="1" lang="en-US" altLang="ja-JP" sz="1100">
              <a:solidFill>
                <a:schemeClr val="tx1"/>
              </a:solidFill>
            </a:rPr>
            <a:t>K</a:t>
          </a:r>
          <a:r>
            <a:rPr kumimoji="1" lang="ja-JP" altLang="en-US" sz="1100">
              <a:solidFill>
                <a:schemeClr val="tx1"/>
              </a:solidFill>
            </a:rPr>
            <a:t>を範囲選択→「選択範囲から作成」</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「入力シート」のプルダウンが更新される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276226</xdr:colOff>
      <xdr:row>4</xdr:row>
      <xdr:rowOff>47626</xdr:rowOff>
    </xdr:from>
    <xdr:to>
      <xdr:col>13</xdr:col>
      <xdr:colOff>485776</xdr:colOff>
      <xdr:row>8</xdr:row>
      <xdr:rowOff>66676</xdr:rowOff>
    </xdr:to>
    <xdr:sp macro="" textlink="">
      <xdr:nvSpPr>
        <xdr:cNvPr id="2" name="角丸四角形 1"/>
        <xdr:cNvSpPr/>
      </xdr:nvSpPr>
      <xdr:spPr>
        <a:xfrm>
          <a:off x="5895976" y="695326"/>
          <a:ext cx="2952750" cy="666750"/>
        </a:xfrm>
        <a:prstGeom prst="round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・列の追加や削除は行わないでください。</a:t>
          </a:r>
          <a:endParaRPr kumimoji="1" lang="en-US" altLang="ja-JP" sz="1100" b="1">
            <a:solidFill>
              <a:sysClr val="windowText" lastClr="000000"/>
            </a:solidFill>
          </a:endParaRPr>
        </a:p>
        <a:p>
          <a:pPr algn="l"/>
          <a:r>
            <a:rPr kumimoji="1" lang="ja-JP" altLang="en-US" sz="1100" b="1">
              <a:solidFill>
                <a:sysClr val="windowText" lastClr="000000"/>
              </a:solidFill>
            </a:rPr>
            <a:t>（行列の折り畳みや再表示は可）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342900</xdr:colOff>
      <xdr:row>6</xdr:row>
      <xdr:rowOff>38100</xdr:rowOff>
    </xdr:from>
    <xdr:to>
      <xdr:col>11</xdr:col>
      <xdr:colOff>171450</xdr:colOff>
      <xdr:row>10</xdr:row>
      <xdr:rowOff>95250</xdr:rowOff>
    </xdr:to>
    <xdr:sp macro="" textlink="">
      <xdr:nvSpPr>
        <xdr:cNvPr id="2" name="角丸四角形 1"/>
        <xdr:cNvSpPr/>
      </xdr:nvSpPr>
      <xdr:spPr>
        <a:xfrm>
          <a:off x="5905500" y="952500"/>
          <a:ext cx="2952750" cy="666750"/>
        </a:xfrm>
        <a:prstGeom prst="round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・列の追加や削除は行わないでください。</a:t>
          </a:r>
          <a:endParaRPr kumimoji="1" lang="en-US" altLang="ja-JP" sz="1100" b="1">
            <a:solidFill>
              <a:sysClr val="windowText" lastClr="000000"/>
            </a:solidFill>
          </a:endParaRPr>
        </a:p>
        <a:p>
          <a:pPr algn="l"/>
          <a:r>
            <a:rPr kumimoji="1" lang="ja-JP" altLang="en-US" sz="1100" b="1">
              <a:solidFill>
                <a:sysClr val="windowText" lastClr="000000"/>
              </a:solidFill>
            </a:rPr>
            <a:t>（行列の折り畳みや再表示は可）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628650</xdr:colOff>
      <xdr:row>5</xdr:row>
      <xdr:rowOff>123825</xdr:rowOff>
    </xdr:from>
    <xdr:to>
      <xdr:col>11</xdr:col>
      <xdr:colOff>470958</xdr:colOff>
      <xdr:row>10</xdr:row>
      <xdr:rowOff>133350</xdr:rowOff>
    </xdr:to>
    <xdr:sp macro="" textlink="">
      <xdr:nvSpPr>
        <xdr:cNvPr id="3" name="角丸四角形 2"/>
        <xdr:cNvSpPr/>
      </xdr:nvSpPr>
      <xdr:spPr>
        <a:xfrm>
          <a:off x="6953250" y="885825"/>
          <a:ext cx="4252383" cy="771525"/>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補助金額の欄が水色になった場合は、変更承認申請が必要です！</a:t>
          </a:r>
          <a:endParaRPr kumimoji="1" lang="en-US" altLang="ja-JP" sz="1100" b="1">
            <a:solidFill>
              <a:sysClr val="windowText" lastClr="000000"/>
            </a:solidFill>
          </a:endParaRPr>
        </a:p>
        <a:p>
          <a:pPr algn="l"/>
          <a:r>
            <a:rPr kumimoji="1" lang="ja-JP" altLang="en-US" sz="1100" b="1">
              <a:solidFill>
                <a:sysClr val="windowText" lastClr="000000"/>
              </a:solidFill>
            </a:rPr>
            <a:t>また、１事業を複数行により記載した場合、１事業合計で変更申請の要否を判断しますのでなお確認願います。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819150</xdr:colOff>
      <xdr:row>5</xdr:row>
      <xdr:rowOff>95250</xdr:rowOff>
    </xdr:from>
    <xdr:to>
      <xdr:col>11</xdr:col>
      <xdr:colOff>661458</xdr:colOff>
      <xdr:row>10</xdr:row>
      <xdr:rowOff>104775</xdr:rowOff>
    </xdr:to>
    <xdr:sp macro="" textlink="">
      <xdr:nvSpPr>
        <xdr:cNvPr id="3" name="角丸四角形 2"/>
        <xdr:cNvSpPr/>
      </xdr:nvSpPr>
      <xdr:spPr>
        <a:xfrm>
          <a:off x="7143750" y="857250"/>
          <a:ext cx="4252383" cy="771525"/>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補助金額の欄が水色になった場合は、変更承認申請が必要です！</a:t>
          </a:r>
          <a:endParaRPr kumimoji="1" lang="en-US" altLang="ja-JP" sz="1100" b="1">
            <a:solidFill>
              <a:sysClr val="windowText" lastClr="000000"/>
            </a:solidFill>
          </a:endParaRPr>
        </a:p>
        <a:p>
          <a:pPr algn="l"/>
          <a:r>
            <a:rPr kumimoji="1" lang="ja-JP" altLang="en-US" sz="1100" b="1">
              <a:solidFill>
                <a:sysClr val="windowText" lastClr="000000"/>
              </a:solidFill>
            </a:rPr>
            <a:t>また、１事業を複数行により記載した場合、１事業合計で変更申請の要否を判断しますのでなお確認願います。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838200</xdr:colOff>
      <xdr:row>5</xdr:row>
      <xdr:rowOff>57150</xdr:rowOff>
    </xdr:from>
    <xdr:to>
      <xdr:col>11</xdr:col>
      <xdr:colOff>680508</xdr:colOff>
      <xdr:row>10</xdr:row>
      <xdr:rowOff>66675</xdr:rowOff>
    </xdr:to>
    <xdr:sp macro="" textlink="">
      <xdr:nvSpPr>
        <xdr:cNvPr id="3" name="角丸四角形 2"/>
        <xdr:cNvSpPr/>
      </xdr:nvSpPr>
      <xdr:spPr>
        <a:xfrm>
          <a:off x="7162800" y="819150"/>
          <a:ext cx="4252383" cy="771525"/>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補助金額の欄が水色になった場合は、変更承認申請が必要です！</a:t>
          </a:r>
          <a:endParaRPr kumimoji="1" lang="en-US" altLang="ja-JP" sz="1100" b="1">
            <a:solidFill>
              <a:sysClr val="windowText" lastClr="000000"/>
            </a:solidFill>
          </a:endParaRPr>
        </a:p>
        <a:p>
          <a:pPr algn="l"/>
          <a:r>
            <a:rPr kumimoji="1" lang="ja-JP" altLang="en-US" sz="1100" b="1">
              <a:solidFill>
                <a:sysClr val="windowText" lastClr="000000"/>
              </a:solidFill>
            </a:rPr>
            <a:t>また、１事業を複数行により記載した場合、１事業合計で変更申請の要否を判断しますのでなお確認願います。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819150</xdr:colOff>
      <xdr:row>5</xdr:row>
      <xdr:rowOff>57150</xdr:rowOff>
    </xdr:from>
    <xdr:to>
      <xdr:col>11</xdr:col>
      <xdr:colOff>661458</xdr:colOff>
      <xdr:row>10</xdr:row>
      <xdr:rowOff>66675</xdr:rowOff>
    </xdr:to>
    <xdr:sp macro="" textlink="">
      <xdr:nvSpPr>
        <xdr:cNvPr id="3" name="角丸四角形 2"/>
        <xdr:cNvSpPr/>
      </xdr:nvSpPr>
      <xdr:spPr>
        <a:xfrm>
          <a:off x="7143750" y="819150"/>
          <a:ext cx="4252383" cy="771525"/>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補助金額の欄が水色になった場合は、変更承認申請が必要です！</a:t>
          </a:r>
          <a:endParaRPr kumimoji="1" lang="en-US" altLang="ja-JP" sz="1100" b="1">
            <a:solidFill>
              <a:sysClr val="windowText" lastClr="000000"/>
            </a:solidFill>
          </a:endParaRPr>
        </a:p>
        <a:p>
          <a:pPr algn="l"/>
          <a:r>
            <a:rPr kumimoji="1" lang="ja-JP" altLang="en-US" sz="1100" b="1">
              <a:solidFill>
                <a:sysClr val="windowText" lastClr="000000"/>
              </a:solidFill>
            </a:rPr>
            <a:t>また、１事業を複数行により記載した場合、１事業合計で変更申請の要否を判断しますのでなお確認願います。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819150</xdr:colOff>
      <xdr:row>5</xdr:row>
      <xdr:rowOff>57150</xdr:rowOff>
    </xdr:from>
    <xdr:to>
      <xdr:col>11</xdr:col>
      <xdr:colOff>661458</xdr:colOff>
      <xdr:row>10</xdr:row>
      <xdr:rowOff>66675</xdr:rowOff>
    </xdr:to>
    <xdr:sp macro="" textlink="">
      <xdr:nvSpPr>
        <xdr:cNvPr id="2" name="角丸四角形 1"/>
        <xdr:cNvSpPr/>
      </xdr:nvSpPr>
      <xdr:spPr>
        <a:xfrm>
          <a:off x="7143750" y="819150"/>
          <a:ext cx="4252383" cy="771525"/>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補助金額の欄が水色になった場合は、変更承認申請が必要です！</a:t>
          </a:r>
          <a:endParaRPr kumimoji="1" lang="en-US" altLang="ja-JP" sz="1100" b="1">
            <a:solidFill>
              <a:sysClr val="windowText" lastClr="000000"/>
            </a:solidFill>
          </a:endParaRPr>
        </a:p>
        <a:p>
          <a:pPr algn="l"/>
          <a:r>
            <a:rPr kumimoji="1" lang="ja-JP" altLang="en-US" sz="1100" b="1">
              <a:solidFill>
                <a:sysClr val="windowText" lastClr="000000"/>
              </a:solidFill>
            </a:rPr>
            <a:t>また、１事業を複数行により記載した場合、１事業合計で変更申請の要否を判断しますのでなお確認願います。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819150</xdr:colOff>
      <xdr:row>5</xdr:row>
      <xdr:rowOff>57150</xdr:rowOff>
    </xdr:from>
    <xdr:to>
      <xdr:col>11</xdr:col>
      <xdr:colOff>661458</xdr:colOff>
      <xdr:row>10</xdr:row>
      <xdr:rowOff>66675</xdr:rowOff>
    </xdr:to>
    <xdr:sp macro="" textlink="">
      <xdr:nvSpPr>
        <xdr:cNvPr id="2" name="角丸四角形 1"/>
        <xdr:cNvSpPr/>
      </xdr:nvSpPr>
      <xdr:spPr>
        <a:xfrm>
          <a:off x="7143750" y="819150"/>
          <a:ext cx="4252383" cy="771525"/>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補助金額の欄が水色になった場合は、変更承認申請が必要です！</a:t>
          </a:r>
          <a:endParaRPr kumimoji="1" lang="en-US" altLang="ja-JP" sz="1100" b="1">
            <a:solidFill>
              <a:sysClr val="windowText" lastClr="000000"/>
            </a:solidFill>
          </a:endParaRPr>
        </a:p>
        <a:p>
          <a:pPr algn="l"/>
          <a:r>
            <a:rPr kumimoji="1" lang="ja-JP" altLang="en-US" sz="1100" b="1">
              <a:solidFill>
                <a:sysClr val="windowText" lastClr="000000"/>
              </a:solidFill>
            </a:rPr>
            <a:t>また、１事業を複数行により記載した場合、１事業合計で変更申請の要否を判断しますのでなお確認願います。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77"/>
  <sheetViews>
    <sheetView zoomScale="70" zoomScaleNormal="70" zoomScaleSheetLayoutView="100" workbookViewId="0">
      <selection activeCell="H36" sqref="H36:H37"/>
    </sheetView>
  </sheetViews>
  <sheetFormatPr defaultRowHeight="12.75"/>
  <cols>
    <col min="1" max="1" width="5" style="5" bestFit="1" customWidth="1"/>
    <col min="2" max="2" width="5" style="5" customWidth="1"/>
    <col min="3" max="3" width="31.25" style="5" customWidth="1"/>
    <col min="4" max="4" width="6.75" style="5" bestFit="1" customWidth="1"/>
    <col min="5" max="5" width="12.5" style="9" customWidth="1"/>
    <col min="6" max="6" width="13.25" style="5" customWidth="1"/>
    <col min="7" max="7" width="39.75" style="5" customWidth="1"/>
    <col min="8" max="8" width="45.625" style="5" customWidth="1"/>
    <col min="9" max="16384" width="9" style="5"/>
  </cols>
  <sheetData>
    <row r="1" spans="1:11" ht="27" customHeight="1">
      <c r="A1" s="136" t="s">
        <v>118</v>
      </c>
      <c r="B1" s="136"/>
      <c r="C1" s="136"/>
      <c r="D1" s="136" t="s">
        <v>120</v>
      </c>
      <c r="E1" s="136"/>
      <c r="F1" s="136"/>
      <c r="G1" s="74" t="s">
        <v>121</v>
      </c>
      <c r="H1" s="74" t="s">
        <v>119</v>
      </c>
    </row>
    <row r="2" spans="1:11" ht="13.5" customHeight="1">
      <c r="A2" s="136" t="str">
        <f>入力シート!$C$5</f>
        <v>〇〇市</v>
      </c>
      <c r="B2" s="136"/>
      <c r="C2" s="136"/>
      <c r="D2" s="136"/>
      <c r="E2" s="136"/>
      <c r="F2" s="136"/>
      <c r="G2" s="136"/>
      <c r="H2" s="136"/>
      <c r="J2" s="5" t="s">
        <v>81</v>
      </c>
      <c r="K2" s="5" t="s">
        <v>82</v>
      </c>
    </row>
    <row r="3" spans="1:11">
      <c r="A3" s="136"/>
      <c r="B3" s="136"/>
      <c r="C3" s="136"/>
      <c r="D3" s="136"/>
      <c r="E3" s="136"/>
      <c r="F3" s="136"/>
      <c r="G3" s="136"/>
      <c r="H3" s="136"/>
      <c r="J3" s="5" t="s">
        <v>83</v>
      </c>
      <c r="K3" s="5" t="s">
        <v>84</v>
      </c>
    </row>
    <row r="4" spans="1:11" ht="13.5" thickBot="1">
      <c r="A4" s="5" t="s">
        <v>80</v>
      </c>
      <c r="F4" s="6"/>
    </row>
    <row r="5" spans="1:11" ht="13.5" customHeight="1">
      <c r="A5" s="150" t="s">
        <v>55</v>
      </c>
      <c r="B5" s="151"/>
      <c r="C5" s="152"/>
      <c r="D5" s="153" t="s">
        <v>85</v>
      </c>
      <c r="E5" s="156" t="s">
        <v>86</v>
      </c>
      <c r="F5" s="137" t="s">
        <v>87</v>
      </c>
      <c r="G5" s="140" t="s">
        <v>26</v>
      </c>
      <c r="H5" s="143" t="s">
        <v>88</v>
      </c>
    </row>
    <row r="6" spans="1:11">
      <c r="A6" s="159" t="s">
        <v>54</v>
      </c>
      <c r="B6" s="160" t="s">
        <v>30</v>
      </c>
      <c r="C6" s="160"/>
      <c r="D6" s="154"/>
      <c r="E6" s="157"/>
      <c r="F6" s="138"/>
      <c r="G6" s="141"/>
      <c r="H6" s="144"/>
    </row>
    <row r="7" spans="1:11" ht="14.25" customHeight="1" thickBot="1">
      <c r="A7" s="159"/>
      <c r="B7" s="161" t="s">
        <v>31</v>
      </c>
      <c r="C7" s="161"/>
      <c r="D7" s="155"/>
      <c r="E7" s="158"/>
      <c r="F7" s="139"/>
      <c r="G7" s="142"/>
      <c r="H7" s="145"/>
    </row>
    <row r="8" spans="1:11" ht="18" customHeight="1">
      <c r="A8" s="146" t="str">
        <f ca="1">IF(入力シート!B14=0," ",入力シート!B14)</f>
        <v/>
      </c>
      <c r="B8" s="147">
        <f>IF(入力シート!C14=" "," ",入力シート!C14)</f>
        <v>0</v>
      </c>
      <c r="C8" s="148"/>
      <c r="D8" s="149"/>
      <c r="E8" s="149"/>
      <c r="F8" s="131"/>
      <c r="G8" s="134"/>
      <c r="H8" s="135"/>
    </row>
    <row r="9" spans="1:11" ht="18" customHeight="1">
      <c r="A9" s="108"/>
      <c r="B9" s="109" t="str">
        <f>IF(入力シート!C15=0," ",入力シート!C15)</f>
        <v xml:space="preserve"> </v>
      </c>
      <c r="C9" s="110"/>
      <c r="D9" s="111"/>
      <c r="E9" s="111"/>
      <c r="F9" s="111"/>
      <c r="G9" s="130"/>
      <c r="H9" s="113"/>
    </row>
    <row r="10" spans="1:11" ht="18" customHeight="1">
      <c r="A10" s="107" t="str">
        <f ca="1">IF(入力シート!B16=0," ",入力シート!B16)</f>
        <v/>
      </c>
      <c r="B10" s="109">
        <f>IF(入力シート!C16=" "," ",入力シート!C16)</f>
        <v>0</v>
      </c>
      <c r="C10" s="110"/>
      <c r="D10" s="111"/>
      <c r="E10" s="111"/>
      <c r="F10" s="111"/>
      <c r="G10" s="112"/>
      <c r="H10" s="113"/>
    </row>
    <row r="11" spans="1:11" ht="18" customHeight="1">
      <c r="A11" s="108"/>
      <c r="B11" s="109" t="str">
        <f>IF(入力シート!C17=0," ",入力シート!C17)</f>
        <v xml:space="preserve"> </v>
      </c>
      <c r="C11" s="110"/>
      <c r="D11" s="111"/>
      <c r="E11" s="111"/>
      <c r="F11" s="111"/>
      <c r="G11" s="112"/>
      <c r="H11" s="113"/>
    </row>
    <row r="12" spans="1:11" ht="18" customHeight="1">
      <c r="A12" s="107" t="str">
        <f ca="1">IF(入力シート!B18=0," ",入力シート!B18)</f>
        <v/>
      </c>
      <c r="B12" s="109">
        <f>IF(入力シート!C18=" "," ",入力シート!C18)</f>
        <v>0</v>
      </c>
      <c r="C12" s="110"/>
      <c r="D12" s="111"/>
      <c r="E12" s="111"/>
      <c r="F12" s="111"/>
      <c r="G12" s="112"/>
      <c r="H12" s="113"/>
    </row>
    <row r="13" spans="1:11" ht="18" customHeight="1">
      <c r="A13" s="108"/>
      <c r="B13" s="109" t="str">
        <f>IF(入力シート!C19=0," ",入力シート!C19)</f>
        <v xml:space="preserve"> </v>
      </c>
      <c r="C13" s="110"/>
      <c r="D13" s="111"/>
      <c r="E13" s="111"/>
      <c r="F13" s="111"/>
      <c r="G13" s="112"/>
      <c r="H13" s="113"/>
    </row>
    <row r="14" spans="1:11" ht="18" customHeight="1">
      <c r="A14" s="107" t="str">
        <f ca="1">IF(入力シート!B20=0," ",入力シート!B20)</f>
        <v/>
      </c>
      <c r="B14" s="109">
        <f>IF(入力シート!C20=" "," ",入力シート!C20)</f>
        <v>0</v>
      </c>
      <c r="C14" s="110"/>
      <c r="D14" s="111"/>
      <c r="E14" s="111"/>
      <c r="F14" s="111"/>
      <c r="G14" s="112"/>
      <c r="H14" s="113"/>
    </row>
    <row r="15" spans="1:11" ht="18" customHeight="1">
      <c r="A15" s="108"/>
      <c r="B15" s="109" t="str">
        <f>IF(入力シート!C21=0," ",入力シート!C21)</f>
        <v xml:space="preserve"> </v>
      </c>
      <c r="C15" s="110"/>
      <c r="D15" s="111"/>
      <c r="E15" s="111"/>
      <c r="F15" s="111"/>
      <c r="G15" s="112"/>
      <c r="H15" s="113"/>
    </row>
    <row r="16" spans="1:11" ht="18" customHeight="1">
      <c r="A16" s="107" t="str">
        <f ca="1">IF(入力シート!B22=0," ",入力シート!B22)</f>
        <v/>
      </c>
      <c r="B16" s="109">
        <f>IF(入力シート!C22=" "," ",入力シート!C22)</f>
        <v>0</v>
      </c>
      <c r="C16" s="110"/>
      <c r="D16" s="111"/>
      <c r="E16" s="111"/>
      <c r="F16" s="111"/>
      <c r="G16" s="112"/>
      <c r="H16" s="113"/>
    </row>
    <row r="17" spans="1:8" ht="18" customHeight="1">
      <c r="A17" s="108"/>
      <c r="B17" s="109" t="str">
        <f>IF(入力シート!C23=0," ",入力シート!C23)</f>
        <v xml:space="preserve"> </v>
      </c>
      <c r="C17" s="110"/>
      <c r="D17" s="111"/>
      <c r="E17" s="111"/>
      <c r="F17" s="111"/>
      <c r="G17" s="112"/>
      <c r="H17" s="113"/>
    </row>
    <row r="18" spans="1:8" ht="18" customHeight="1">
      <c r="A18" s="107" t="str">
        <f ca="1">IF(入力シート!B24=0," ",入力シート!B24)</f>
        <v/>
      </c>
      <c r="B18" s="109">
        <f>IF(入力シート!C24=" "," ",入力シート!C24)</f>
        <v>0</v>
      </c>
      <c r="C18" s="110"/>
      <c r="D18" s="111"/>
      <c r="E18" s="111"/>
      <c r="F18" s="111"/>
      <c r="G18" s="112"/>
      <c r="H18" s="113"/>
    </row>
    <row r="19" spans="1:8" ht="18" customHeight="1">
      <c r="A19" s="108"/>
      <c r="B19" s="109" t="str">
        <f>IF(入力シート!C25=0," ",入力シート!C25)</f>
        <v xml:space="preserve"> </v>
      </c>
      <c r="C19" s="110"/>
      <c r="D19" s="111"/>
      <c r="E19" s="111"/>
      <c r="F19" s="111"/>
      <c r="G19" s="112"/>
      <c r="H19" s="113"/>
    </row>
    <row r="20" spans="1:8" ht="18" customHeight="1">
      <c r="A20" s="107" t="str">
        <f ca="1">IF(入力シート!B26=0," ",入力シート!B26)</f>
        <v/>
      </c>
      <c r="B20" s="109">
        <f>IF(入力シート!C26=" "," ",入力シート!C26)</f>
        <v>0</v>
      </c>
      <c r="C20" s="110"/>
      <c r="D20" s="111"/>
      <c r="E20" s="111"/>
      <c r="F20" s="111"/>
      <c r="G20" s="112"/>
      <c r="H20" s="113"/>
    </row>
    <row r="21" spans="1:8" ht="18" customHeight="1">
      <c r="A21" s="108"/>
      <c r="B21" s="109" t="str">
        <f>IF(入力シート!C27=0," ",入力シート!C27)</f>
        <v xml:space="preserve"> </v>
      </c>
      <c r="C21" s="110"/>
      <c r="D21" s="111"/>
      <c r="E21" s="111"/>
      <c r="F21" s="111"/>
      <c r="G21" s="112"/>
      <c r="H21" s="113"/>
    </row>
    <row r="22" spans="1:8" ht="18" customHeight="1">
      <c r="A22" s="107" t="str">
        <f ca="1">IF(入力シート!B28=0," ",入力シート!B28)</f>
        <v/>
      </c>
      <c r="B22" s="109">
        <f>IF(入力シート!C28=" "," ",入力シート!C28)</f>
        <v>0</v>
      </c>
      <c r="C22" s="110"/>
      <c r="D22" s="111"/>
      <c r="E22" s="111"/>
      <c r="F22" s="111"/>
      <c r="G22" s="112"/>
      <c r="H22" s="113"/>
    </row>
    <row r="23" spans="1:8" ht="18" customHeight="1">
      <c r="A23" s="108"/>
      <c r="B23" s="109" t="str">
        <f>IF(入力シート!C29=0," ",入力シート!C29)</f>
        <v xml:space="preserve"> </v>
      </c>
      <c r="C23" s="110"/>
      <c r="D23" s="111"/>
      <c r="E23" s="111"/>
      <c r="F23" s="111"/>
      <c r="G23" s="112"/>
      <c r="H23" s="113"/>
    </row>
    <row r="24" spans="1:8" ht="18" customHeight="1">
      <c r="A24" s="107" t="str">
        <f ca="1">IF(入力シート!B30=0," ",入力シート!B30)</f>
        <v/>
      </c>
      <c r="B24" s="109">
        <f>IF(入力シート!C30=" "," ",入力シート!C30)</f>
        <v>0</v>
      </c>
      <c r="C24" s="110"/>
      <c r="D24" s="111"/>
      <c r="E24" s="111"/>
      <c r="F24" s="111"/>
      <c r="G24" s="112"/>
      <c r="H24" s="113"/>
    </row>
    <row r="25" spans="1:8" ht="18" customHeight="1">
      <c r="A25" s="108"/>
      <c r="B25" s="109" t="str">
        <f>IF(入力シート!C31=0," ",入力シート!C31)</f>
        <v xml:space="preserve"> </v>
      </c>
      <c r="C25" s="110"/>
      <c r="D25" s="111"/>
      <c r="E25" s="111"/>
      <c r="F25" s="111"/>
      <c r="G25" s="112"/>
      <c r="H25" s="113"/>
    </row>
    <row r="26" spans="1:8" ht="18" customHeight="1">
      <c r="A26" s="107" t="str">
        <f ca="1">IF(入力シート!B32=0," ",入力シート!B32)</f>
        <v/>
      </c>
      <c r="B26" s="109">
        <f>IF(入力シート!C32=" "," ",入力シート!C32)</f>
        <v>0</v>
      </c>
      <c r="C26" s="110"/>
      <c r="D26" s="111"/>
      <c r="E26" s="111"/>
      <c r="F26" s="111"/>
      <c r="G26" s="112"/>
      <c r="H26" s="113"/>
    </row>
    <row r="27" spans="1:8" ht="18" customHeight="1">
      <c r="A27" s="108"/>
      <c r="B27" s="109" t="str">
        <f>IF(入力シート!C33=0," ",入力シート!C33)</f>
        <v xml:space="preserve"> </v>
      </c>
      <c r="C27" s="110"/>
      <c r="D27" s="111"/>
      <c r="E27" s="111"/>
      <c r="F27" s="111"/>
      <c r="G27" s="112"/>
      <c r="H27" s="113"/>
    </row>
    <row r="28" spans="1:8" ht="18" customHeight="1">
      <c r="A28" s="107" t="str">
        <f ca="1">IF(入力シート!B34=0," ",入力シート!B34)</f>
        <v/>
      </c>
      <c r="B28" s="109">
        <f>IF(入力シート!C34=" "," ",入力シート!C34)</f>
        <v>0</v>
      </c>
      <c r="C28" s="110"/>
      <c r="D28" s="111"/>
      <c r="E28" s="111"/>
      <c r="F28" s="111"/>
      <c r="G28" s="112"/>
      <c r="H28" s="113"/>
    </row>
    <row r="29" spans="1:8" ht="18" customHeight="1">
      <c r="A29" s="108"/>
      <c r="B29" s="109" t="str">
        <f>IF(入力シート!C35=0," ",入力シート!C35)</f>
        <v xml:space="preserve"> </v>
      </c>
      <c r="C29" s="110"/>
      <c r="D29" s="111"/>
      <c r="E29" s="111"/>
      <c r="F29" s="111"/>
      <c r="G29" s="112"/>
      <c r="H29" s="113"/>
    </row>
    <row r="30" spans="1:8" ht="18" customHeight="1">
      <c r="A30" s="107" t="str">
        <f ca="1">IF(入力シート!B36=0," ",入力シート!B36)</f>
        <v/>
      </c>
      <c r="B30" s="109">
        <f>IF(入力シート!C36=" "," ",入力シート!C36)</f>
        <v>0</v>
      </c>
      <c r="C30" s="110"/>
      <c r="D30" s="111"/>
      <c r="E30" s="111"/>
      <c r="F30" s="111"/>
      <c r="G30" s="112"/>
      <c r="H30" s="113"/>
    </row>
    <row r="31" spans="1:8" ht="18" customHeight="1">
      <c r="A31" s="108"/>
      <c r="B31" s="109" t="str">
        <f>IF(入力シート!C37=0," ",入力シート!C37)</f>
        <v xml:space="preserve"> </v>
      </c>
      <c r="C31" s="110"/>
      <c r="D31" s="111"/>
      <c r="E31" s="111"/>
      <c r="F31" s="111"/>
      <c r="G31" s="112"/>
      <c r="H31" s="113"/>
    </row>
    <row r="32" spans="1:8" ht="18" customHeight="1">
      <c r="A32" s="107" t="str">
        <f ca="1">IF(入力シート!B38=0," ",入力シート!B38)</f>
        <v/>
      </c>
      <c r="B32" s="109">
        <f>IF(入力シート!C38=" "," ",入力シート!C38)</f>
        <v>0</v>
      </c>
      <c r="C32" s="110"/>
      <c r="D32" s="111"/>
      <c r="E32" s="111"/>
      <c r="F32" s="111"/>
      <c r="G32" s="112"/>
      <c r="H32" s="113"/>
    </row>
    <row r="33" spans="1:8" ht="18" customHeight="1">
      <c r="A33" s="108"/>
      <c r="B33" s="109" t="str">
        <f>IF(入力シート!C39=0," ",入力シート!C39)</f>
        <v xml:space="preserve"> </v>
      </c>
      <c r="C33" s="110"/>
      <c r="D33" s="111"/>
      <c r="E33" s="111"/>
      <c r="F33" s="111"/>
      <c r="G33" s="112"/>
      <c r="H33" s="113"/>
    </row>
    <row r="34" spans="1:8" ht="18" customHeight="1">
      <c r="A34" s="107" t="str">
        <f ca="1">IF(入力シート!B40=0," ",入力シート!B40)</f>
        <v/>
      </c>
      <c r="B34" s="109">
        <f>IF(入力シート!C40=" "," ",入力シート!C40)</f>
        <v>0</v>
      </c>
      <c r="C34" s="110"/>
      <c r="D34" s="111"/>
      <c r="E34" s="111"/>
      <c r="F34" s="111"/>
      <c r="G34" s="112"/>
      <c r="H34" s="113"/>
    </row>
    <row r="35" spans="1:8" ht="18" customHeight="1">
      <c r="A35" s="108"/>
      <c r="B35" s="109" t="str">
        <f>IF(入力シート!C41=0," ",入力シート!C41)</f>
        <v xml:space="preserve"> </v>
      </c>
      <c r="C35" s="110"/>
      <c r="D35" s="111"/>
      <c r="E35" s="111"/>
      <c r="F35" s="111"/>
      <c r="G35" s="112"/>
      <c r="H35" s="113"/>
    </row>
    <row r="36" spans="1:8" ht="18" customHeight="1">
      <c r="A36" s="127" t="str">
        <f ca="1">IF(入力シート!B42=0," ",入力シート!B42)</f>
        <v/>
      </c>
      <c r="B36" s="128">
        <f>IF(入力シート!C42=" "," ",入力シート!C42)</f>
        <v>0</v>
      </c>
      <c r="C36" s="129"/>
      <c r="D36" s="111"/>
      <c r="E36" s="111"/>
      <c r="F36" s="111"/>
      <c r="G36" s="122"/>
      <c r="H36" s="113"/>
    </row>
    <row r="37" spans="1:8" ht="18" customHeight="1">
      <c r="A37" s="108"/>
      <c r="B37" s="109" t="str">
        <f>IF(入力シート!C43=0," ",入力シート!C43)</f>
        <v xml:space="preserve"> </v>
      </c>
      <c r="C37" s="110"/>
      <c r="D37" s="111"/>
      <c r="E37" s="111"/>
      <c r="F37" s="111"/>
      <c r="G37" s="130"/>
      <c r="H37" s="113"/>
    </row>
    <row r="38" spans="1:8" ht="18" customHeight="1">
      <c r="A38" s="107" t="str">
        <f ca="1">IF(入力シート!B44=0," ",入力シート!B44)</f>
        <v/>
      </c>
      <c r="B38" s="109">
        <f>IF(入力シート!C44=" "," ",入力シート!C44)</f>
        <v>0</v>
      </c>
      <c r="C38" s="110"/>
      <c r="D38" s="131"/>
      <c r="E38" s="131"/>
      <c r="F38" s="131"/>
      <c r="G38" s="132"/>
      <c r="H38" s="133"/>
    </row>
    <row r="39" spans="1:8" ht="18" customHeight="1">
      <c r="A39" s="108"/>
      <c r="B39" s="109" t="str">
        <f>IF(入力シート!C45=0," ",入力シート!C45)</f>
        <v xml:space="preserve"> </v>
      </c>
      <c r="C39" s="110"/>
      <c r="D39" s="111"/>
      <c r="E39" s="111"/>
      <c r="F39" s="111"/>
      <c r="G39" s="130"/>
      <c r="H39" s="113"/>
    </row>
    <row r="40" spans="1:8" ht="18" customHeight="1">
      <c r="A40" s="107" t="str">
        <f ca="1">IF(入力シート!B46=0," ",入力シート!B46)</f>
        <v/>
      </c>
      <c r="B40" s="109">
        <f>IF(入力シート!C46=" "," ",入力シート!C46)</f>
        <v>0</v>
      </c>
      <c r="C40" s="110"/>
      <c r="D40" s="111"/>
      <c r="E40" s="111"/>
      <c r="F40" s="111"/>
      <c r="G40" s="112"/>
      <c r="H40" s="113"/>
    </row>
    <row r="41" spans="1:8" ht="18" customHeight="1">
      <c r="A41" s="108"/>
      <c r="B41" s="109" t="str">
        <f>IF(入力シート!C47=0," ",入力シート!C47)</f>
        <v xml:space="preserve"> </v>
      </c>
      <c r="C41" s="110"/>
      <c r="D41" s="111"/>
      <c r="E41" s="111"/>
      <c r="F41" s="111"/>
      <c r="G41" s="112"/>
      <c r="H41" s="113"/>
    </row>
    <row r="42" spans="1:8" ht="18" customHeight="1">
      <c r="A42" s="107" t="str">
        <f ca="1">IF(入力シート!B48=0," ",入力シート!B48)</f>
        <v/>
      </c>
      <c r="B42" s="109">
        <f>IF(入力シート!C48=" "," ",入力シート!C48)</f>
        <v>0</v>
      </c>
      <c r="C42" s="110"/>
      <c r="D42" s="111"/>
      <c r="E42" s="111"/>
      <c r="F42" s="111"/>
      <c r="G42" s="112"/>
      <c r="H42" s="113"/>
    </row>
    <row r="43" spans="1:8" ht="18" customHeight="1">
      <c r="A43" s="108"/>
      <c r="B43" s="109" t="str">
        <f>IF(入力シート!C49=0," ",入力シート!C49)</f>
        <v xml:space="preserve"> </v>
      </c>
      <c r="C43" s="110"/>
      <c r="D43" s="111"/>
      <c r="E43" s="111"/>
      <c r="F43" s="111"/>
      <c r="G43" s="112"/>
      <c r="H43" s="113"/>
    </row>
    <row r="44" spans="1:8" ht="18" customHeight="1">
      <c r="A44" s="107" t="str">
        <f ca="1">IF(入力シート!B50=0," ",入力シート!B50)</f>
        <v/>
      </c>
      <c r="B44" s="109">
        <f>IF(入力シート!C50=" "," ",入力シート!C50)</f>
        <v>0</v>
      </c>
      <c r="C44" s="110"/>
      <c r="D44" s="111"/>
      <c r="E44" s="111"/>
      <c r="F44" s="111"/>
      <c r="G44" s="112"/>
      <c r="H44" s="113"/>
    </row>
    <row r="45" spans="1:8" ht="18" customHeight="1">
      <c r="A45" s="108"/>
      <c r="B45" s="109" t="str">
        <f>IF(入力シート!C51=0," ",入力シート!C51)</f>
        <v xml:space="preserve"> </v>
      </c>
      <c r="C45" s="110"/>
      <c r="D45" s="111"/>
      <c r="E45" s="111"/>
      <c r="F45" s="111"/>
      <c r="G45" s="112"/>
      <c r="H45" s="113"/>
    </row>
    <row r="46" spans="1:8" ht="18" customHeight="1">
      <c r="A46" s="107" t="str">
        <f ca="1">IF(入力シート!B52=0," ",入力シート!B52)</f>
        <v/>
      </c>
      <c r="B46" s="109">
        <f>IF(入力シート!C52=" "," ",入力シート!C52)</f>
        <v>0</v>
      </c>
      <c r="C46" s="110"/>
      <c r="D46" s="111"/>
      <c r="E46" s="111"/>
      <c r="F46" s="111"/>
      <c r="G46" s="112"/>
      <c r="H46" s="113"/>
    </row>
    <row r="47" spans="1:8" ht="18" customHeight="1">
      <c r="A47" s="108"/>
      <c r="B47" s="109" t="str">
        <f>IF(入力シート!C53=0," ",入力シート!C53)</f>
        <v xml:space="preserve"> </v>
      </c>
      <c r="C47" s="110"/>
      <c r="D47" s="111"/>
      <c r="E47" s="111"/>
      <c r="F47" s="111"/>
      <c r="G47" s="112"/>
      <c r="H47" s="113"/>
    </row>
    <row r="48" spans="1:8" ht="18" customHeight="1">
      <c r="A48" s="107" t="str">
        <f ca="1">IF(入力シート!B54=0," ",入力シート!B54)</f>
        <v/>
      </c>
      <c r="B48" s="109">
        <f>IF(入力シート!C54=" "," ",入力シート!C54)</f>
        <v>0</v>
      </c>
      <c r="C48" s="110"/>
      <c r="D48" s="111"/>
      <c r="E48" s="111"/>
      <c r="F48" s="111"/>
      <c r="G48" s="112"/>
      <c r="H48" s="113"/>
    </row>
    <row r="49" spans="1:8" ht="18" customHeight="1">
      <c r="A49" s="108"/>
      <c r="B49" s="109" t="str">
        <f>IF(入力シート!C55=0," ",入力シート!C55)</f>
        <v xml:space="preserve"> </v>
      </c>
      <c r="C49" s="110"/>
      <c r="D49" s="111"/>
      <c r="E49" s="111"/>
      <c r="F49" s="111"/>
      <c r="G49" s="112"/>
      <c r="H49" s="113"/>
    </row>
    <row r="50" spans="1:8" ht="18" customHeight="1">
      <c r="A50" s="107" t="str">
        <f ca="1">IF(入力シート!B56=0," ",入力シート!B56)</f>
        <v/>
      </c>
      <c r="B50" s="109">
        <f>IF(入力シート!C56=" "," ",入力シート!C56)</f>
        <v>0</v>
      </c>
      <c r="C50" s="110"/>
      <c r="D50" s="111"/>
      <c r="E50" s="111"/>
      <c r="F50" s="111"/>
      <c r="G50" s="112"/>
      <c r="H50" s="113"/>
    </row>
    <row r="51" spans="1:8" ht="18" customHeight="1">
      <c r="A51" s="108"/>
      <c r="B51" s="109" t="str">
        <f>IF(入力シート!C57=0," ",入力シート!C57)</f>
        <v xml:space="preserve"> </v>
      </c>
      <c r="C51" s="110"/>
      <c r="D51" s="111"/>
      <c r="E51" s="111"/>
      <c r="F51" s="111"/>
      <c r="G51" s="112"/>
      <c r="H51" s="113"/>
    </row>
    <row r="52" spans="1:8" ht="18" customHeight="1">
      <c r="A52" s="107" t="str">
        <f ca="1">IF(入力シート!B58=0," ",入力シート!B58)</f>
        <v/>
      </c>
      <c r="B52" s="109">
        <f>IF(入力シート!C58=" "," ",入力シート!C58)</f>
        <v>0</v>
      </c>
      <c r="C52" s="110"/>
      <c r="D52" s="111"/>
      <c r="E52" s="111"/>
      <c r="F52" s="111"/>
      <c r="G52" s="112"/>
      <c r="H52" s="113"/>
    </row>
    <row r="53" spans="1:8" ht="18" customHeight="1">
      <c r="A53" s="108"/>
      <c r="B53" s="109" t="str">
        <f>IF(入力シート!C59=0," ",入力シート!C59)</f>
        <v xml:space="preserve"> </v>
      </c>
      <c r="C53" s="110"/>
      <c r="D53" s="111"/>
      <c r="E53" s="111"/>
      <c r="F53" s="111"/>
      <c r="G53" s="112"/>
      <c r="H53" s="113"/>
    </row>
    <row r="54" spans="1:8" ht="18" customHeight="1">
      <c r="A54" s="107" t="str">
        <f ca="1">IF(入力シート!B60=0," ",入力シート!B60)</f>
        <v/>
      </c>
      <c r="B54" s="109">
        <f>IF(入力シート!C60=" "," ",入力シート!C60)</f>
        <v>0</v>
      </c>
      <c r="C54" s="110"/>
      <c r="D54" s="111"/>
      <c r="E54" s="111"/>
      <c r="F54" s="111"/>
      <c r="G54" s="112"/>
      <c r="H54" s="113"/>
    </row>
    <row r="55" spans="1:8" ht="18" customHeight="1">
      <c r="A55" s="108"/>
      <c r="B55" s="109" t="str">
        <f>IF(入力シート!C61=0," ",入力シート!C61)</f>
        <v xml:space="preserve"> </v>
      </c>
      <c r="C55" s="110"/>
      <c r="D55" s="111"/>
      <c r="E55" s="111"/>
      <c r="F55" s="111"/>
      <c r="G55" s="112"/>
      <c r="H55" s="113"/>
    </row>
    <row r="56" spans="1:8" ht="18" customHeight="1">
      <c r="A56" s="107" t="str">
        <f ca="1">IF(入力シート!B62=0," ",入力シート!B62)</f>
        <v/>
      </c>
      <c r="B56" s="109">
        <f>IF(入力シート!C62=" "," ",入力シート!C62)</f>
        <v>0</v>
      </c>
      <c r="C56" s="110"/>
      <c r="D56" s="111"/>
      <c r="E56" s="111"/>
      <c r="F56" s="111"/>
      <c r="G56" s="112"/>
      <c r="H56" s="113"/>
    </row>
    <row r="57" spans="1:8" ht="18" customHeight="1">
      <c r="A57" s="108"/>
      <c r="B57" s="109" t="str">
        <f>IF(入力シート!C63=0," ",入力シート!C63)</f>
        <v xml:space="preserve"> </v>
      </c>
      <c r="C57" s="110"/>
      <c r="D57" s="111"/>
      <c r="E57" s="111"/>
      <c r="F57" s="111"/>
      <c r="G57" s="112"/>
      <c r="H57" s="113"/>
    </row>
    <row r="58" spans="1:8" ht="18" customHeight="1">
      <c r="A58" s="107" t="str">
        <f ca="1">IF(入力シート!B64=0," ",入力シート!B64)</f>
        <v/>
      </c>
      <c r="B58" s="109">
        <f>IF(入力シート!C64=" "," ",入力シート!C64)</f>
        <v>0</v>
      </c>
      <c r="C58" s="110"/>
      <c r="D58" s="111"/>
      <c r="E58" s="111"/>
      <c r="F58" s="111"/>
      <c r="G58" s="112"/>
      <c r="H58" s="113"/>
    </row>
    <row r="59" spans="1:8" ht="18" customHeight="1">
      <c r="A59" s="108"/>
      <c r="B59" s="109" t="str">
        <f>IF(入力シート!C65=0," ",入力シート!C65)</f>
        <v xml:space="preserve"> </v>
      </c>
      <c r="C59" s="110"/>
      <c r="D59" s="111"/>
      <c r="E59" s="111"/>
      <c r="F59" s="111"/>
      <c r="G59" s="112"/>
      <c r="H59" s="113"/>
    </row>
    <row r="60" spans="1:8" ht="18" customHeight="1">
      <c r="A60" s="107" t="str">
        <f ca="1">IF(入力シート!B66=0," ",入力シート!B66)</f>
        <v/>
      </c>
      <c r="B60" s="109">
        <f>IF(入力シート!C66=" "," ",入力シート!C66)</f>
        <v>0</v>
      </c>
      <c r="C60" s="110"/>
      <c r="D60" s="111"/>
      <c r="E60" s="111"/>
      <c r="F60" s="111"/>
      <c r="G60" s="112"/>
      <c r="H60" s="113"/>
    </row>
    <row r="61" spans="1:8" ht="18" customHeight="1">
      <c r="A61" s="108"/>
      <c r="B61" s="109" t="str">
        <f>IF(入力シート!C67=0," ",入力シート!C67)</f>
        <v xml:space="preserve"> </v>
      </c>
      <c r="C61" s="110"/>
      <c r="D61" s="111"/>
      <c r="E61" s="111"/>
      <c r="F61" s="111"/>
      <c r="G61" s="112"/>
      <c r="H61" s="113"/>
    </row>
    <row r="62" spans="1:8" ht="18" customHeight="1">
      <c r="A62" s="107" t="str">
        <f ca="1">IF(入力シート!B68=0," ",入力シート!B68)</f>
        <v/>
      </c>
      <c r="B62" s="109">
        <f>IF(入力シート!C68=" "," ",入力シート!C68)</f>
        <v>0</v>
      </c>
      <c r="C62" s="110"/>
      <c r="D62" s="111"/>
      <c r="E62" s="111"/>
      <c r="F62" s="111"/>
      <c r="G62" s="112"/>
      <c r="H62" s="113"/>
    </row>
    <row r="63" spans="1:8" ht="18" customHeight="1">
      <c r="A63" s="108"/>
      <c r="B63" s="109" t="str">
        <f>IF(入力シート!C69=0," ",入力シート!C69)</f>
        <v xml:space="preserve"> </v>
      </c>
      <c r="C63" s="110"/>
      <c r="D63" s="111"/>
      <c r="E63" s="111"/>
      <c r="F63" s="111"/>
      <c r="G63" s="112"/>
      <c r="H63" s="113"/>
    </row>
    <row r="64" spans="1:8" ht="18" customHeight="1">
      <c r="A64" s="107" t="str">
        <f ca="1">IF(入力シート!B70=0," ",入力シート!B70)</f>
        <v/>
      </c>
      <c r="B64" s="109">
        <f>IF(入力シート!C70=" "," ",入力シート!C70)</f>
        <v>0</v>
      </c>
      <c r="C64" s="110"/>
      <c r="D64" s="111"/>
      <c r="E64" s="111"/>
      <c r="F64" s="111"/>
      <c r="G64" s="112"/>
      <c r="H64" s="113"/>
    </row>
    <row r="65" spans="1:8" ht="18" customHeight="1">
      <c r="A65" s="108"/>
      <c r="B65" s="109" t="str">
        <f>IF(入力シート!C71=0," ",入力シート!C71)</f>
        <v xml:space="preserve"> </v>
      </c>
      <c r="C65" s="110"/>
      <c r="D65" s="111"/>
      <c r="E65" s="111"/>
      <c r="F65" s="111"/>
      <c r="G65" s="112"/>
      <c r="H65" s="113"/>
    </row>
    <row r="66" spans="1:8" ht="18" customHeight="1">
      <c r="A66" s="107" t="str">
        <f ca="1">IF(入力シート!B72=0," ",入力シート!B72)</f>
        <v/>
      </c>
      <c r="B66" s="109">
        <f>IF(入力シート!C72=" "," ",入力シート!C72)</f>
        <v>0</v>
      </c>
      <c r="C66" s="110"/>
      <c r="D66" s="111"/>
      <c r="E66" s="111"/>
      <c r="F66" s="111"/>
      <c r="G66" s="122"/>
      <c r="H66" s="113"/>
    </row>
    <row r="67" spans="1:8" ht="18" customHeight="1">
      <c r="A67" s="120"/>
      <c r="B67" s="125" t="str">
        <f>IF(入力シート!C73=0," ",入力シート!C73)</f>
        <v xml:space="preserve"> </v>
      </c>
      <c r="C67" s="126"/>
      <c r="D67" s="121"/>
      <c r="E67" s="121"/>
      <c r="F67" s="121"/>
      <c r="G67" s="123"/>
      <c r="H67" s="124"/>
    </row>
    <row r="68" spans="1:8" ht="18" customHeight="1">
      <c r="A68" s="127" t="str">
        <f ca="1">IF(入力シート!B74=0," ",入力シート!B74)</f>
        <v/>
      </c>
      <c r="B68" s="128">
        <f>IF(入力シート!C74=" "," ",入力シート!C74)</f>
        <v>0</v>
      </c>
      <c r="C68" s="129"/>
      <c r="D68" s="111"/>
      <c r="E68" s="111"/>
      <c r="F68" s="111"/>
      <c r="G68" s="122"/>
      <c r="H68" s="113"/>
    </row>
    <row r="69" spans="1:8" ht="18" customHeight="1">
      <c r="A69" s="108"/>
      <c r="B69" s="109" t="str">
        <f>IF(入力シート!C75=0," ",入力シート!C75)</f>
        <v xml:space="preserve"> </v>
      </c>
      <c r="C69" s="110"/>
      <c r="D69" s="111"/>
      <c r="E69" s="111"/>
      <c r="F69" s="111"/>
      <c r="G69" s="130"/>
      <c r="H69" s="113"/>
    </row>
    <row r="70" spans="1:8" ht="18" customHeight="1">
      <c r="A70" s="107" t="str">
        <f ca="1">IF(入力シート!B76=0," ",入力シート!B76)</f>
        <v/>
      </c>
      <c r="B70" s="109">
        <f>IF(入力シート!C76=" "," ",入力シート!C76)</f>
        <v>0</v>
      </c>
      <c r="C70" s="110"/>
      <c r="D70" s="111"/>
      <c r="E70" s="111"/>
      <c r="F70" s="111"/>
      <c r="G70" s="112"/>
      <c r="H70" s="113"/>
    </row>
    <row r="71" spans="1:8" ht="18" customHeight="1">
      <c r="A71" s="108"/>
      <c r="B71" s="109" t="str">
        <f>IF(入力シート!C77=0," ",入力シート!C77)</f>
        <v xml:space="preserve"> </v>
      </c>
      <c r="C71" s="110"/>
      <c r="D71" s="111"/>
      <c r="E71" s="111"/>
      <c r="F71" s="111"/>
      <c r="G71" s="112"/>
      <c r="H71" s="113"/>
    </row>
    <row r="72" spans="1:8" ht="18" customHeight="1">
      <c r="A72" s="107" t="str">
        <f ca="1">IF(入力シート!B78=0," ",入力シート!B78)</f>
        <v/>
      </c>
      <c r="B72" s="109">
        <f>IF(入力シート!C78=" "," ",入力シート!C78)</f>
        <v>0</v>
      </c>
      <c r="C72" s="110"/>
      <c r="D72" s="111"/>
      <c r="E72" s="111"/>
      <c r="F72" s="111"/>
      <c r="G72" s="112"/>
      <c r="H72" s="113"/>
    </row>
    <row r="73" spans="1:8" ht="18" customHeight="1">
      <c r="A73" s="108"/>
      <c r="B73" s="109" t="str">
        <f>IF(入力シート!C79=0," ",入力シート!C79)</f>
        <v xml:space="preserve"> </v>
      </c>
      <c r="C73" s="110"/>
      <c r="D73" s="111"/>
      <c r="E73" s="111"/>
      <c r="F73" s="111"/>
      <c r="G73" s="112"/>
      <c r="H73" s="113"/>
    </row>
    <row r="74" spans="1:8" ht="18" customHeight="1">
      <c r="A74" s="107" t="str">
        <f ca="1">IF(入力シート!B80=0," ",入力シート!B80)</f>
        <v/>
      </c>
      <c r="B74" s="109">
        <f>IF(入力シート!C80=" "," ",入力シート!C80)</f>
        <v>0</v>
      </c>
      <c r="C74" s="110"/>
      <c r="D74" s="111"/>
      <c r="E74" s="111"/>
      <c r="F74" s="111"/>
      <c r="G74" s="112"/>
      <c r="H74" s="113"/>
    </row>
    <row r="75" spans="1:8" ht="18" customHeight="1">
      <c r="A75" s="108"/>
      <c r="B75" s="109" t="str">
        <f>IF(入力シート!C81=0," ",入力シート!C81)</f>
        <v xml:space="preserve"> </v>
      </c>
      <c r="C75" s="110"/>
      <c r="D75" s="111"/>
      <c r="E75" s="111"/>
      <c r="F75" s="111"/>
      <c r="G75" s="112"/>
      <c r="H75" s="113"/>
    </row>
    <row r="76" spans="1:8" ht="18" customHeight="1">
      <c r="A76" s="107" t="str">
        <f ca="1">IF(入力シート!B82=0," ",入力シート!B82)</f>
        <v/>
      </c>
      <c r="B76" s="109">
        <f>IF(入力シート!C82=" "," ",入力シート!C82)</f>
        <v>0</v>
      </c>
      <c r="C76" s="110"/>
      <c r="D76" s="111"/>
      <c r="E76" s="111"/>
      <c r="F76" s="111"/>
      <c r="G76" s="112"/>
      <c r="H76" s="113"/>
    </row>
    <row r="77" spans="1:8" ht="18" customHeight="1" thickBot="1">
      <c r="A77" s="114"/>
      <c r="B77" s="118" t="str">
        <f>IF(入力シート!C83=0," ",入力シート!C83)</f>
        <v xml:space="preserve"> </v>
      </c>
      <c r="C77" s="119"/>
      <c r="D77" s="115"/>
      <c r="E77" s="115"/>
      <c r="F77" s="115"/>
      <c r="G77" s="116"/>
      <c r="H77" s="117"/>
    </row>
  </sheetData>
  <sheetProtection formatCells="0" formatColumns="0" formatRows="0"/>
  <mergeCells count="295">
    <mergeCell ref="A2:C3"/>
    <mergeCell ref="A1:C1"/>
    <mergeCell ref="D1:F1"/>
    <mergeCell ref="A8:A9"/>
    <mergeCell ref="B8:C8"/>
    <mergeCell ref="D8:D9"/>
    <mergeCell ref="E8:E9"/>
    <mergeCell ref="B9:C9"/>
    <mergeCell ref="A5:C5"/>
    <mergeCell ref="D5:D7"/>
    <mergeCell ref="E5:E7"/>
    <mergeCell ref="A6:A7"/>
    <mergeCell ref="B6:C6"/>
    <mergeCell ref="B7:C7"/>
    <mergeCell ref="A12:A13"/>
    <mergeCell ref="B12:C12"/>
    <mergeCell ref="D12:D13"/>
    <mergeCell ref="E12:E13"/>
    <mergeCell ref="B13:C13"/>
    <mergeCell ref="A10:A11"/>
    <mergeCell ref="B10:C10"/>
    <mergeCell ref="D10:D11"/>
    <mergeCell ref="E10:E11"/>
    <mergeCell ref="B11:C11"/>
    <mergeCell ref="A16:A17"/>
    <mergeCell ref="B16:C16"/>
    <mergeCell ref="D16:D17"/>
    <mergeCell ref="E16:E17"/>
    <mergeCell ref="B17:C17"/>
    <mergeCell ref="A14:A15"/>
    <mergeCell ref="B14:C14"/>
    <mergeCell ref="D14:D15"/>
    <mergeCell ref="E14:E15"/>
    <mergeCell ref="B15:C15"/>
    <mergeCell ref="A20:A21"/>
    <mergeCell ref="B20:C20"/>
    <mergeCell ref="D20:D21"/>
    <mergeCell ref="E20:E21"/>
    <mergeCell ref="B21:C21"/>
    <mergeCell ref="F20:F21"/>
    <mergeCell ref="A18:A19"/>
    <mergeCell ref="B18:C18"/>
    <mergeCell ref="D18:D19"/>
    <mergeCell ref="E18:E19"/>
    <mergeCell ref="B19:C19"/>
    <mergeCell ref="A24:A25"/>
    <mergeCell ref="B24:C24"/>
    <mergeCell ref="D24:D25"/>
    <mergeCell ref="E24:E25"/>
    <mergeCell ref="B25:C25"/>
    <mergeCell ref="A22:A23"/>
    <mergeCell ref="B22:C22"/>
    <mergeCell ref="D22:D23"/>
    <mergeCell ref="E22:E23"/>
    <mergeCell ref="B23:C23"/>
    <mergeCell ref="A28:A29"/>
    <mergeCell ref="B28:C28"/>
    <mergeCell ref="D28:D29"/>
    <mergeCell ref="E28:E29"/>
    <mergeCell ref="B29:C29"/>
    <mergeCell ref="A26:A27"/>
    <mergeCell ref="B26:C26"/>
    <mergeCell ref="D26:D27"/>
    <mergeCell ref="E26:E27"/>
    <mergeCell ref="B27:C27"/>
    <mergeCell ref="A32:A33"/>
    <mergeCell ref="B32:C32"/>
    <mergeCell ref="D32:D33"/>
    <mergeCell ref="E32:E33"/>
    <mergeCell ref="B33:C33"/>
    <mergeCell ref="F32:F33"/>
    <mergeCell ref="A30:A31"/>
    <mergeCell ref="B30:C30"/>
    <mergeCell ref="D30:D31"/>
    <mergeCell ref="E30:E31"/>
    <mergeCell ref="B31:C31"/>
    <mergeCell ref="A36:A37"/>
    <mergeCell ref="B36:C36"/>
    <mergeCell ref="D36:D37"/>
    <mergeCell ref="E36:E37"/>
    <mergeCell ref="B37:C37"/>
    <mergeCell ref="A34:A35"/>
    <mergeCell ref="B34:C34"/>
    <mergeCell ref="D34:D35"/>
    <mergeCell ref="E34:E35"/>
    <mergeCell ref="B35:C35"/>
    <mergeCell ref="G8:G9"/>
    <mergeCell ref="H8:H9"/>
    <mergeCell ref="F10:F11"/>
    <mergeCell ref="G10:G11"/>
    <mergeCell ref="H10:H11"/>
    <mergeCell ref="F12:F13"/>
    <mergeCell ref="G12:G13"/>
    <mergeCell ref="H12:H13"/>
    <mergeCell ref="D2:F3"/>
    <mergeCell ref="G2:G3"/>
    <mergeCell ref="H2:H3"/>
    <mergeCell ref="F5:F7"/>
    <mergeCell ref="G5:G7"/>
    <mergeCell ref="H5:H7"/>
    <mergeCell ref="F8:F9"/>
    <mergeCell ref="G20:G21"/>
    <mergeCell ref="H20:H21"/>
    <mergeCell ref="F22:F23"/>
    <mergeCell ref="G22:G23"/>
    <mergeCell ref="H22:H23"/>
    <mergeCell ref="F24:F25"/>
    <mergeCell ref="G24:G25"/>
    <mergeCell ref="H24:H25"/>
    <mergeCell ref="G14:G15"/>
    <mergeCell ref="H14:H15"/>
    <mergeCell ref="F16:F17"/>
    <mergeCell ref="G16:G17"/>
    <mergeCell ref="H16:H17"/>
    <mergeCell ref="F18:F19"/>
    <mergeCell ref="G18:G19"/>
    <mergeCell ref="H18:H19"/>
    <mergeCell ref="F14:F15"/>
    <mergeCell ref="G32:G33"/>
    <mergeCell ref="H32:H33"/>
    <mergeCell ref="F34:F35"/>
    <mergeCell ref="G34:G35"/>
    <mergeCell ref="H34:H35"/>
    <mergeCell ref="F36:F37"/>
    <mergeCell ref="G36:G37"/>
    <mergeCell ref="H36:H37"/>
    <mergeCell ref="G26:G27"/>
    <mergeCell ref="H26:H27"/>
    <mergeCell ref="F28:F29"/>
    <mergeCell ref="G28:G29"/>
    <mergeCell ref="H28:H29"/>
    <mergeCell ref="F30:F31"/>
    <mergeCell ref="G30:G31"/>
    <mergeCell ref="H30:H31"/>
    <mergeCell ref="F26:F27"/>
    <mergeCell ref="A38:A39"/>
    <mergeCell ref="B38:C38"/>
    <mergeCell ref="D38:D39"/>
    <mergeCell ref="E38:E39"/>
    <mergeCell ref="F38:F39"/>
    <mergeCell ref="G38:G39"/>
    <mergeCell ref="H38:H39"/>
    <mergeCell ref="B39:C39"/>
    <mergeCell ref="A40:A41"/>
    <mergeCell ref="B40:C40"/>
    <mergeCell ref="D40:D41"/>
    <mergeCell ref="E40:E41"/>
    <mergeCell ref="F40:F41"/>
    <mergeCell ref="G40:G41"/>
    <mergeCell ref="H40:H41"/>
    <mergeCell ref="B41:C41"/>
    <mergeCell ref="A42:A43"/>
    <mergeCell ref="B42:C42"/>
    <mergeCell ref="D42:D43"/>
    <mergeCell ref="E42:E43"/>
    <mergeCell ref="F42:F43"/>
    <mergeCell ref="G42:G43"/>
    <mergeCell ref="H42:H43"/>
    <mergeCell ref="B43:C43"/>
    <mergeCell ref="A44:A45"/>
    <mergeCell ref="B44:C44"/>
    <mergeCell ref="D44:D45"/>
    <mergeCell ref="E44:E45"/>
    <mergeCell ref="F44:F45"/>
    <mergeCell ref="G44:G45"/>
    <mergeCell ref="H44:H45"/>
    <mergeCell ref="B45:C45"/>
    <mergeCell ref="A46:A47"/>
    <mergeCell ref="B46:C46"/>
    <mergeCell ref="D46:D47"/>
    <mergeCell ref="E46:E47"/>
    <mergeCell ref="F46:F47"/>
    <mergeCell ref="G46:G47"/>
    <mergeCell ref="H46:H47"/>
    <mergeCell ref="B47:C47"/>
    <mergeCell ref="A48:A49"/>
    <mergeCell ref="B48:C48"/>
    <mergeCell ref="D48:D49"/>
    <mergeCell ref="E48:E49"/>
    <mergeCell ref="F48:F49"/>
    <mergeCell ref="G48:G49"/>
    <mergeCell ref="H48:H49"/>
    <mergeCell ref="B49:C49"/>
    <mergeCell ref="A50:A51"/>
    <mergeCell ref="B50:C50"/>
    <mergeCell ref="D50:D51"/>
    <mergeCell ref="E50:E51"/>
    <mergeCell ref="F50:F51"/>
    <mergeCell ref="G50:G51"/>
    <mergeCell ref="H50:H51"/>
    <mergeCell ref="B51:C51"/>
    <mergeCell ref="A52:A53"/>
    <mergeCell ref="B52:C52"/>
    <mergeCell ref="D52:D53"/>
    <mergeCell ref="E52:E53"/>
    <mergeCell ref="F52:F53"/>
    <mergeCell ref="G52:G53"/>
    <mergeCell ref="H52:H53"/>
    <mergeCell ref="B53:C53"/>
    <mergeCell ref="A54:A55"/>
    <mergeCell ref="B54:C54"/>
    <mergeCell ref="D54:D55"/>
    <mergeCell ref="E54:E55"/>
    <mergeCell ref="F54:F55"/>
    <mergeCell ref="G54:G55"/>
    <mergeCell ref="H54:H55"/>
    <mergeCell ref="B55:C55"/>
    <mergeCell ref="A56:A57"/>
    <mergeCell ref="B56:C56"/>
    <mergeCell ref="D56:D57"/>
    <mergeCell ref="E56:E57"/>
    <mergeCell ref="F56:F57"/>
    <mergeCell ref="G56:G57"/>
    <mergeCell ref="H56:H57"/>
    <mergeCell ref="B57:C57"/>
    <mergeCell ref="A58:A59"/>
    <mergeCell ref="B58:C58"/>
    <mergeCell ref="D58:D59"/>
    <mergeCell ref="E58:E59"/>
    <mergeCell ref="F58:F59"/>
    <mergeCell ref="G58:G59"/>
    <mergeCell ref="H58:H59"/>
    <mergeCell ref="B59:C59"/>
    <mergeCell ref="A60:A61"/>
    <mergeCell ref="B60:C60"/>
    <mergeCell ref="D60:D61"/>
    <mergeCell ref="E60:E61"/>
    <mergeCell ref="F60:F61"/>
    <mergeCell ref="G60:G61"/>
    <mergeCell ref="H60:H61"/>
    <mergeCell ref="B61:C61"/>
    <mergeCell ref="A62:A63"/>
    <mergeCell ref="B62:C62"/>
    <mergeCell ref="D62:D63"/>
    <mergeCell ref="E62:E63"/>
    <mergeCell ref="F62:F63"/>
    <mergeCell ref="G62:G63"/>
    <mergeCell ref="H62:H63"/>
    <mergeCell ref="B63:C63"/>
    <mergeCell ref="A64:A65"/>
    <mergeCell ref="B64:C64"/>
    <mergeCell ref="D64:D65"/>
    <mergeCell ref="E64:E65"/>
    <mergeCell ref="F64:F65"/>
    <mergeCell ref="G64:G65"/>
    <mergeCell ref="H64:H65"/>
    <mergeCell ref="B65:C65"/>
    <mergeCell ref="A66:A67"/>
    <mergeCell ref="B66:C66"/>
    <mergeCell ref="D66:D67"/>
    <mergeCell ref="E66:E67"/>
    <mergeCell ref="F66:F67"/>
    <mergeCell ref="G66:G67"/>
    <mergeCell ref="H66:H67"/>
    <mergeCell ref="B67:C67"/>
    <mergeCell ref="A68:A69"/>
    <mergeCell ref="B68:C68"/>
    <mergeCell ref="D68:D69"/>
    <mergeCell ref="E68:E69"/>
    <mergeCell ref="F68:F69"/>
    <mergeCell ref="G68:G69"/>
    <mergeCell ref="H68:H69"/>
    <mergeCell ref="B69:C69"/>
    <mergeCell ref="A70:A71"/>
    <mergeCell ref="B70:C70"/>
    <mergeCell ref="D70:D71"/>
    <mergeCell ref="E70:E71"/>
    <mergeCell ref="F70:F71"/>
    <mergeCell ref="G70:G71"/>
    <mergeCell ref="H70:H71"/>
    <mergeCell ref="B71:C71"/>
    <mergeCell ref="A72:A73"/>
    <mergeCell ref="B72:C72"/>
    <mergeCell ref="D72:D73"/>
    <mergeCell ref="E72:E73"/>
    <mergeCell ref="F72:F73"/>
    <mergeCell ref="G72:G73"/>
    <mergeCell ref="H72:H73"/>
    <mergeCell ref="B73:C73"/>
    <mergeCell ref="A74:A75"/>
    <mergeCell ref="B74:C74"/>
    <mergeCell ref="D74:D75"/>
    <mergeCell ref="E74:E75"/>
    <mergeCell ref="F74:F75"/>
    <mergeCell ref="G74:G75"/>
    <mergeCell ref="H74:H75"/>
    <mergeCell ref="B75:C75"/>
    <mergeCell ref="A76:A77"/>
    <mergeCell ref="B76:C76"/>
    <mergeCell ref="D76:D77"/>
    <mergeCell ref="E76:E77"/>
    <mergeCell ref="F76:F77"/>
    <mergeCell ref="G76:G77"/>
    <mergeCell ref="H76:H77"/>
    <mergeCell ref="B77:C77"/>
  </mergeCells>
  <phoneticPr fontId="6"/>
  <dataValidations count="2">
    <dataValidation type="list" allowBlank="1" showInputMessage="1" showErrorMessage="1" sqref="E8:E77">
      <formula1>$K$2:$K$3</formula1>
    </dataValidation>
    <dataValidation type="list" allowBlank="1" showInputMessage="1" showErrorMessage="1" sqref="D8:D77">
      <formula1>$J$2:$J$3</formula1>
    </dataValidation>
  </dataValidations>
  <pageMargins left="0.93" right="0.38" top="0.83" bottom="0.36" header="0.31496062992125984" footer="0.31496062992125984"/>
  <pageSetup paperSize="9" fitToWidth="0"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M89"/>
  <sheetViews>
    <sheetView view="pageBreakPreview" zoomScaleNormal="100" zoomScaleSheetLayoutView="100" workbookViewId="0">
      <pane ySplit="14" topLeftCell="A15" activePane="bottomLeft" state="frozen"/>
      <selection pane="bottomLeft" activeCell="A15" sqref="A15:A16"/>
    </sheetView>
  </sheetViews>
  <sheetFormatPr defaultRowHeight="12"/>
  <cols>
    <col min="1" max="2" width="5" style="1" bestFit="1" customWidth="1"/>
    <col min="3" max="3" width="43.125" style="1" customWidth="1"/>
    <col min="4" max="4" width="7.625" style="1" customWidth="1"/>
    <col min="5" max="7" width="11.125" style="1" customWidth="1"/>
    <col min="8" max="8" width="12.25" style="1" customWidth="1"/>
    <col min="9" max="9" width="11.125" style="1" customWidth="1"/>
    <col min="10" max="10" width="12.25" style="1" customWidth="1"/>
    <col min="11" max="11" width="11.125" style="1" customWidth="1"/>
    <col min="12" max="12" width="9" style="1"/>
    <col min="13" max="13" width="8.5" style="25" bestFit="1" customWidth="1"/>
    <col min="14" max="16384" width="9" style="1"/>
  </cols>
  <sheetData>
    <row r="1" spans="1:13">
      <c r="A1" s="1" t="s">
        <v>13</v>
      </c>
    </row>
    <row r="3" spans="1:13">
      <c r="A3" s="256" t="s">
        <v>12</v>
      </c>
      <c r="B3" s="256"/>
      <c r="C3" s="256"/>
      <c r="D3" s="256"/>
      <c r="E3" s="256"/>
      <c r="F3" s="256"/>
    </row>
    <row r="5" spans="1:13">
      <c r="A5" s="245" t="s">
        <v>7</v>
      </c>
      <c r="B5" s="245"/>
      <c r="C5" s="213" t="str">
        <f>入力シート!$C$5</f>
        <v>〇〇市</v>
      </c>
      <c r="D5" s="214"/>
      <c r="E5" s="257" t="s">
        <v>5</v>
      </c>
      <c r="F5" s="245" t="str">
        <f>入力シート!$C$7</f>
        <v>令和７年度</v>
      </c>
    </row>
    <row r="6" spans="1:13">
      <c r="A6" s="246"/>
      <c r="B6" s="246"/>
      <c r="C6" s="215"/>
      <c r="D6" s="216"/>
      <c r="E6" s="258"/>
      <c r="F6" s="246"/>
    </row>
    <row r="8" spans="1:13">
      <c r="A8" s="245" t="s">
        <v>9</v>
      </c>
      <c r="B8" s="245"/>
      <c r="C8" s="247">
        <f>F86</f>
        <v>0</v>
      </c>
      <c r="D8" s="249" t="s">
        <v>10</v>
      </c>
    </row>
    <row r="9" spans="1:13">
      <c r="A9" s="246"/>
      <c r="B9" s="246"/>
      <c r="C9" s="248"/>
      <c r="D9" s="250"/>
    </row>
    <row r="11" spans="1:13" ht="12.75" thickBot="1">
      <c r="A11" s="1" t="s">
        <v>8</v>
      </c>
      <c r="F11" s="4" t="s">
        <v>18</v>
      </c>
    </row>
    <row r="12" spans="1:13">
      <c r="A12" s="259" t="s">
        <v>4</v>
      </c>
      <c r="B12" s="262" t="s">
        <v>27</v>
      </c>
      <c r="C12" s="262"/>
      <c r="D12" s="262" t="s">
        <v>28</v>
      </c>
      <c r="E12" s="262" t="s">
        <v>29</v>
      </c>
      <c r="F12" s="265" t="s">
        <v>0</v>
      </c>
      <c r="H12" s="1" t="s">
        <v>57</v>
      </c>
      <c r="J12" s="1" t="s">
        <v>58</v>
      </c>
      <c r="L12" s="95" t="s">
        <v>70</v>
      </c>
      <c r="M12" s="25" t="s">
        <v>71</v>
      </c>
    </row>
    <row r="13" spans="1:13">
      <c r="A13" s="260"/>
      <c r="B13" s="263" t="s">
        <v>1</v>
      </c>
      <c r="C13" s="2" t="s">
        <v>30</v>
      </c>
      <c r="D13" s="263"/>
      <c r="E13" s="263"/>
      <c r="F13" s="266"/>
      <c r="H13" s="16">
        <v>199</v>
      </c>
      <c r="J13" s="16">
        <v>-199</v>
      </c>
    </row>
    <row r="14" spans="1:13" ht="12.75" thickBot="1">
      <c r="A14" s="285"/>
      <c r="B14" s="287"/>
      <c r="C14" s="22" t="s">
        <v>31</v>
      </c>
      <c r="D14" s="286"/>
      <c r="E14" s="287"/>
      <c r="F14" s="288"/>
      <c r="H14" s="15">
        <v>0.19900000000000001</v>
      </c>
      <c r="J14" s="15">
        <v>-0.19900000000000001</v>
      </c>
    </row>
    <row r="15" spans="1:13" ht="21.75" customHeight="1">
      <c r="A15" s="289"/>
      <c r="B15" s="262" t="str">
        <f ca="1">IF(入力シート!B14=0," ",入力シート!B14)</f>
        <v/>
      </c>
      <c r="C15" s="23">
        <f>IF(入力シート!C14=" "," ",入力シート!C14)</f>
        <v>0</v>
      </c>
      <c r="D15" s="240" t="str">
        <f>IF(入力シート!D14=0," ",入力シート!D14)</f>
        <v xml:space="preserve"> </v>
      </c>
      <c r="E15" s="24">
        <f>IF(入力シート!L14=" "," ",ROUNDUP(入力シート!L14,-3)/1000)</f>
        <v>0</v>
      </c>
      <c r="F15" s="63">
        <f>IF(入力シート!L15=" "," ",ROUNDDOWN(入力シート!L15,-3)/1000)</f>
        <v>0</v>
      </c>
      <c r="G15" s="14">
        <f>E16-E15</f>
        <v>0</v>
      </c>
      <c r="H15" s="17" t="str">
        <f>IFERROR(IF(G15&gt;$H$13,"20万円以上増","　")," ")</f>
        <v>　</v>
      </c>
      <c r="I15" s="274" t="str">
        <f>IFERROR(IF((AND(G15&gt;$H$13,G16&gt;$H$14)),"変更申請"," ")," ")</f>
        <v xml:space="preserve"> </v>
      </c>
      <c r="J15" s="17" t="str">
        <f>IFERROR(IF(G15&lt;$J$13,"20万円以上減","　")," ")</f>
        <v>　</v>
      </c>
      <c r="K15" s="274" t="str">
        <f>IFERROR(IF((AND(G15&lt;$J$13,G16&lt;$J$14)),"変更申請"," ")," ")</f>
        <v xml:space="preserve"> </v>
      </c>
      <c r="L15" s="274" t="str">
        <f>IF((AND(E15&gt;1,E16=0)),"変更申請"," ")</f>
        <v xml:space="preserve"> </v>
      </c>
      <c r="M15" s="276" t="str">
        <f>IF((OR(I15="変更申請",K15="変更申請",L15="変更申請")),"〇"," ")</f>
        <v xml:space="preserve"> </v>
      </c>
    </row>
    <row r="16" spans="1:13" ht="21.75" customHeight="1" thickBot="1">
      <c r="A16" s="239"/>
      <c r="B16" s="273"/>
      <c r="C16" s="13" t="str">
        <f>IF(入力シート!C15=0," ",入力シート!C15)</f>
        <v xml:space="preserve"> </v>
      </c>
      <c r="D16" s="241"/>
      <c r="E16" s="96">
        <f>IF(入力シート!M14=" "," ",ROUNDUP(入力シート!M14,-3)/1000)</f>
        <v>0</v>
      </c>
      <c r="F16" s="97">
        <f>IF(入力シート!M15=" "," ",ROUNDDOWN(入力シート!M15,-3)/1000)</f>
        <v>0</v>
      </c>
      <c r="G16" s="15" t="e">
        <f>ROUND(G15/E15,3)</f>
        <v>#DIV/0!</v>
      </c>
      <c r="H16" s="18" t="str">
        <f>IFERROR(IF(G16&gt;$H$14,"20％以上増","　")," ")</f>
        <v xml:space="preserve"> </v>
      </c>
      <c r="I16" s="275"/>
      <c r="J16" s="18" t="str">
        <f>IFERROR(IF(G16&lt;$J$14,"20％以上減","　")," ")</f>
        <v xml:space="preserve"> </v>
      </c>
      <c r="K16" s="275"/>
      <c r="L16" s="275"/>
      <c r="M16" s="276"/>
    </row>
    <row r="17" spans="1:13" ht="21.75" customHeight="1">
      <c r="A17" s="239"/>
      <c r="B17" s="272" t="str">
        <f ca="1">IF(入力シート!B16=0," ",入力シート!B16)</f>
        <v/>
      </c>
      <c r="C17" s="13">
        <f>IF(入力シート!C16=" "," ",入力シート!C16)</f>
        <v>0</v>
      </c>
      <c r="D17" s="240" t="str">
        <f>IF(入力シート!D16=0," ",入力シート!D16)</f>
        <v xml:space="preserve"> </v>
      </c>
      <c r="E17" s="105">
        <f>IF(入力シート!L16=" "," ",ROUNDUP(入力シート!L16,-3)/1000)</f>
        <v>0</v>
      </c>
      <c r="F17" s="106">
        <f>IF(入力シート!L17=" "," ",ROUNDDOWN(入力シート!L17,-3)/1000)</f>
        <v>0</v>
      </c>
      <c r="G17" s="14">
        <f>E18-E17</f>
        <v>0</v>
      </c>
      <c r="H17" s="17" t="str">
        <f>IFERROR(IF(G17&gt;$H$13,"20万円以上増","　")," ")</f>
        <v>　</v>
      </c>
      <c r="I17" s="274" t="str">
        <f>IFERROR(IF((AND(G17&gt;$H$13,G18&gt;$H$14)),"変更申請"," ")," ")</f>
        <v xml:space="preserve"> </v>
      </c>
      <c r="J17" s="17" t="str">
        <f>IFERROR(IF(G17&lt;$J$13,"20万円以上減","　")," ")</f>
        <v>　</v>
      </c>
      <c r="K17" s="274" t="str">
        <f t="shared" ref="K17" si="0">IFERROR(IF((AND(G17&lt;$J$13,G18&lt;$J$14)),"変更申請"," ")," ")</f>
        <v xml:space="preserve"> </v>
      </c>
      <c r="L17" s="274" t="str">
        <f>IF((AND(E17&gt;1,E18=0)),"変更申請"," ")</f>
        <v xml:space="preserve"> </v>
      </c>
      <c r="M17" s="276" t="str">
        <f t="shared" ref="M17" si="1">IF((OR(I17="変更申請",K17="変更申請",L17="変更申請")),"〇"," ")</f>
        <v xml:space="preserve"> </v>
      </c>
    </row>
    <row r="18" spans="1:13" ht="21.75" customHeight="1" thickBot="1">
      <c r="A18" s="239"/>
      <c r="B18" s="273"/>
      <c r="C18" s="13" t="str">
        <f>IF(入力シート!C17=0," ",入力シート!C17)</f>
        <v xml:space="preserve"> </v>
      </c>
      <c r="D18" s="241"/>
      <c r="E18" s="20">
        <f>IF(入力シート!M16=" "," ",ROUNDUP(入力シート!M16,-3)/1000)</f>
        <v>0</v>
      </c>
      <c r="F18" s="64">
        <f>IF(入力シート!M17=" "," ",ROUNDDOWN(入力シート!M17,-3)/1000)</f>
        <v>0</v>
      </c>
      <c r="G18" s="15" t="e">
        <f>ROUND(G17/E17,3)</f>
        <v>#DIV/0!</v>
      </c>
      <c r="H18" s="18" t="str">
        <f>IFERROR(IF(G18&gt;$H$14,"20％以上増","　")," ")</f>
        <v xml:space="preserve"> </v>
      </c>
      <c r="I18" s="275"/>
      <c r="J18" s="18" t="str">
        <f>IFERROR(IF(G18&lt;$J$14,"20％以上減","　")," ")</f>
        <v xml:space="preserve"> </v>
      </c>
      <c r="K18" s="275"/>
      <c r="L18" s="275"/>
      <c r="M18" s="276"/>
    </row>
    <row r="19" spans="1:13" ht="21.75" customHeight="1">
      <c r="A19" s="239"/>
      <c r="B19" s="272" t="str">
        <f ca="1">IF(入力シート!B18=0," ",入力シート!B18)</f>
        <v/>
      </c>
      <c r="C19" s="13">
        <f>IF(入力シート!C18=" "," ",入力シート!C18)</f>
        <v>0</v>
      </c>
      <c r="D19" s="240" t="str">
        <f>IF(入力シート!D18=0," ",入力シート!D18)</f>
        <v xml:space="preserve"> </v>
      </c>
      <c r="E19" s="105">
        <f>IF(入力シート!L18=" "," ",ROUNDUP(入力シート!L18,-3)/1000)</f>
        <v>0</v>
      </c>
      <c r="F19" s="106">
        <f>IF(入力シート!L19=" "," ",ROUNDDOWN(入力シート!L19,-3)/1000)</f>
        <v>0</v>
      </c>
      <c r="G19" s="14">
        <f>E20-E19</f>
        <v>0</v>
      </c>
      <c r="H19" s="17" t="str">
        <f>IFERROR(IF(G19&gt;$H$13,"20万円以上増","　")," ")</f>
        <v>　</v>
      </c>
      <c r="I19" s="274" t="str">
        <f>IFERROR(IF((AND(G19&gt;$H$13,G20&gt;$H$14)),"変更申請"," ")," ")</f>
        <v xml:space="preserve"> </v>
      </c>
      <c r="J19" s="17" t="str">
        <f>IFERROR(IF(G19&lt;$J$13,"20万円以上減","　")," ")</f>
        <v>　</v>
      </c>
      <c r="K19" s="274" t="str">
        <f t="shared" ref="K19" si="2">IFERROR(IF((AND(G19&lt;$J$13,G20&lt;$J$14)),"変更申請"," ")," ")</f>
        <v xml:space="preserve"> </v>
      </c>
      <c r="L19" s="274" t="str">
        <f>IF((AND(E19&gt;1,E20=0)),"変更申請"," ")</f>
        <v xml:space="preserve"> </v>
      </c>
      <c r="M19" s="276" t="str">
        <f t="shared" ref="M19" si="3">IF((OR(I19="変更申請",K19="変更申請",L19="変更申請")),"〇"," ")</f>
        <v xml:space="preserve"> </v>
      </c>
    </row>
    <row r="20" spans="1:13" ht="21.75" customHeight="1" thickBot="1">
      <c r="A20" s="239"/>
      <c r="B20" s="273"/>
      <c r="C20" s="13" t="str">
        <f>IF(入力シート!C19=0," ",入力シート!C19)</f>
        <v xml:space="preserve"> </v>
      </c>
      <c r="D20" s="241"/>
      <c r="E20" s="20">
        <f>IF(入力シート!M18=" "," ",ROUNDUP(入力シート!M18,-3)/1000)</f>
        <v>0</v>
      </c>
      <c r="F20" s="64">
        <f>IF(入力シート!M19=" "," ",ROUNDDOWN(入力シート!M19,-3)/1000)</f>
        <v>0</v>
      </c>
      <c r="G20" s="15" t="e">
        <f>ROUND(G19/E19,3)</f>
        <v>#DIV/0!</v>
      </c>
      <c r="H20" s="18" t="str">
        <f>IFERROR(IF(G20&gt;$H$14,"20％以上増","　")," ")</f>
        <v xml:space="preserve"> </v>
      </c>
      <c r="I20" s="275"/>
      <c r="J20" s="18" t="str">
        <f>IFERROR(IF(G20&lt;$J$14,"20％以上減","　")," ")</f>
        <v xml:space="preserve"> </v>
      </c>
      <c r="K20" s="275"/>
      <c r="L20" s="275"/>
      <c r="M20" s="276"/>
    </row>
    <row r="21" spans="1:13" ht="21.75" customHeight="1">
      <c r="A21" s="239"/>
      <c r="B21" s="272" t="str">
        <f ca="1">IF(入力シート!B20=0," ",入力シート!B20)</f>
        <v/>
      </c>
      <c r="C21" s="13">
        <f>IF(入力シート!C20=" "," ",入力シート!C20)</f>
        <v>0</v>
      </c>
      <c r="D21" s="240" t="str">
        <f>IF(入力シート!D20=0," ",入力シート!D20)</f>
        <v xml:space="preserve"> </v>
      </c>
      <c r="E21" s="105">
        <f>IF(入力シート!L20=" "," ",ROUNDUP(入力シート!L20,-3)/1000)</f>
        <v>0</v>
      </c>
      <c r="F21" s="106">
        <f>IF(入力シート!L21=" "," ",ROUNDDOWN(入力シート!L21,-3)/1000)</f>
        <v>0</v>
      </c>
      <c r="G21" s="14">
        <f>E22-E21</f>
        <v>0</v>
      </c>
      <c r="H21" s="17" t="str">
        <f>IFERROR(IF(G21&gt;$H$13,"20万円以上増","　")," ")</f>
        <v>　</v>
      </c>
      <c r="I21" s="274" t="str">
        <f>IFERROR(IF((AND(G21&gt;$H$13,G22&gt;$H$14)),"変更申請"," ")," ")</f>
        <v xml:space="preserve"> </v>
      </c>
      <c r="J21" s="17" t="str">
        <f>IFERROR(IF(G21&lt;$J$13,"20万円以上減","　")," ")</f>
        <v>　</v>
      </c>
      <c r="K21" s="274" t="str">
        <f t="shared" ref="K21" si="4">IFERROR(IF((AND(G21&lt;$J$13,G22&lt;$J$14)),"変更申請"," ")," ")</f>
        <v xml:space="preserve"> </v>
      </c>
      <c r="L21" s="274" t="str">
        <f>IF((AND(E21&gt;1,E22=0)),"変更申請"," ")</f>
        <v xml:space="preserve"> </v>
      </c>
      <c r="M21" s="276" t="str">
        <f t="shared" ref="M21" si="5">IF((OR(I21="変更申請",K21="変更申請",L21="変更申請")),"〇"," ")</f>
        <v xml:space="preserve"> </v>
      </c>
    </row>
    <row r="22" spans="1:13" ht="21.75" customHeight="1" thickBot="1">
      <c r="A22" s="239"/>
      <c r="B22" s="273"/>
      <c r="C22" s="13" t="str">
        <f>IF(入力シート!C21=0," ",入力シート!C21)</f>
        <v xml:space="preserve"> </v>
      </c>
      <c r="D22" s="241"/>
      <c r="E22" s="20">
        <f>IF(入力シート!M20=" "," ",ROUNDUP(入力シート!M20,-3)/1000)</f>
        <v>0</v>
      </c>
      <c r="F22" s="64">
        <f>IF(入力シート!M21=" "," ",ROUNDDOWN(入力シート!M21,-3)/1000)</f>
        <v>0</v>
      </c>
      <c r="G22" s="15" t="e">
        <f>ROUND(G21/E21,3)</f>
        <v>#DIV/0!</v>
      </c>
      <c r="H22" s="18" t="str">
        <f>IFERROR(IF(G22&gt;$H$14,"20％以上増","　")," ")</f>
        <v xml:space="preserve"> </v>
      </c>
      <c r="I22" s="275"/>
      <c r="J22" s="18" t="str">
        <f>IFERROR(IF(G22&lt;$J$14,"20％以上減","　")," ")</f>
        <v xml:space="preserve"> </v>
      </c>
      <c r="K22" s="275"/>
      <c r="L22" s="275"/>
      <c r="M22" s="276"/>
    </row>
    <row r="23" spans="1:13" ht="21.75" customHeight="1">
      <c r="A23" s="239"/>
      <c r="B23" s="272" t="str">
        <f ca="1">IF(入力シート!B22=0," ",入力シート!B22)</f>
        <v/>
      </c>
      <c r="C23" s="13">
        <f>IF(入力シート!C22=" "," ",入力シート!C22)</f>
        <v>0</v>
      </c>
      <c r="D23" s="240" t="str">
        <f>IF(入力シート!D22=0," ",入力シート!D22)</f>
        <v xml:space="preserve"> </v>
      </c>
      <c r="E23" s="105">
        <f>IF(入力シート!L22=" "," ",ROUNDUP(入力シート!L22,-3)/1000)</f>
        <v>0</v>
      </c>
      <c r="F23" s="106">
        <f>IF(入力シート!L23=" "," ",ROUNDDOWN(入力シート!L23,-3)/1000)</f>
        <v>0</v>
      </c>
      <c r="G23" s="14">
        <f>E24-E23</f>
        <v>0</v>
      </c>
      <c r="H23" s="17" t="str">
        <f>IFERROR(IF(G23&gt;$H$13,"20万円以上増","　")," ")</f>
        <v>　</v>
      </c>
      <c r="I23" s="274" t="str">
        <f>IFERROR(IF((AND(G23&gt;$H$13,G24&gt;$H$14)),"変更申請"," ")," ")</f>
        <v xml:space="preserve"> </v>
      </c>
      <c r="J23" s="17" t="str">
        <f>IFERROR(IF(G23&lt;$J$13,"20万円以上減","　")," ")</f>
        <v>　</v>
      </c>
      <c r="K23" s="274" t="str">
        <f>IFERROR(IF((AND(G23&lt;$J$13,G24&lt;$J$14)),"変更申請"," ")," ")</f>
        <v xml:space="preserve"> </v>
      </c>
      <c r="L23" s="274" t="str">
        <f>IF((AND(E23&gt;1,E24=0)),"変更申請"," ")</f>
        <v xml:space="preserve"> </v>
      </c>
      <c r="M23" s="276" t="str">
        <f t="shared" ref="M23" si="6">IF((OR(I23="変更申請",K23="変更申請",L23="変更申請")),"〇"," ")</f>
        <v xml:space="preserve"> </v>
      </c>
    </row>
    <row r="24" spans="1:13" ht="21.75" customHeight="1" thickBot="1">
      <c r="A24" s="239"/>
      <c r="B24" s="273"/>
      <c r="C24" s="13" t="str">
        <f>IF(入力シート!C23=0," ",入力シート!C23)</f>
        <v xml:space="preserve"> </v>
      </c>
      <c r="D24" s="241"/>
      <c r="E24" s="20">
        <f>IF(入力シート!M22=" "," ",ROUNDUP(入力シート!M22,-3)/1000)</f>
        <v>0</v>
      </c>
      <c r="F24" s="64">
        <f>IF(入力シート!M23=" "," ",ROUNDDOWN(入力シート!M23,-3)/1000)</f>
        <v>0</v>
      </c>
      <c r="G24" s="15" t="e">
        <f>ROUND(G23/E23,3)</f>
        <v>#DIV/0!</v>
      </c>
      <c r="H24" s="18" t="str">
        <f>IFERROR(IF(G24&gt;$H$14,"20％以上増","　")," ")</f>
        <v xml:space="preserve"> </v>
      </c>
      <c r="I24" s="275"/>
      <c r="J24" s="18" t="str">
        <f>IFERROR(IF(G24&lt;$J$14,"20％以上減","　")," ")</f>
        <v xml:space="preserve"> </v>
      </c>
      <c r="K24" s="275"/>
      <c r="L24" s="275"/>
      <c r="M24" s="276"/>
    </row>
    <row r="25" spans="1:13" ht="21.75" customHeight="1">
      <c r="A25" s="239"/>
      <c r="B25" s="272" t="str">
        <f ca="1">IF(入力シート!B24=0," ",入力シート!B24)</f>
        <v/>
      </c>
      <c r="C25" s="13">
        <f>IF(入力シート!C24=" "," ",入力シート!C24)</f>
        <v>0</v>
      </c>
      <c r="D25" s="240" t="str">
        <f>IF(入力シート!D24=0," ",入力シート!D24)</f>
        <v xml:space="preserve"> </v>
      </c>
      <c r="E25" s="105">
        <f>IF(入力シート!L24=" "," ",ROUNDUP(入力シート!L24,-3)/1000)</f>
        <v>0</v>
      </c>
      <c r="F25" s="106">
        <f>IF(入力シート!L25=" "," ",ROUNDDOWN(入力シート!L25,-3)/1000)</f>
        <v>0</v>
      </c>
      <c r="G25" s="14">
        <f>E26-E25</f>
        <v>0</v>
      </c>
      <c r="H25" s="17" t="str">
        <f>IFERROR(IF(G25&gt;$H$13,"20万円以上増","　")," ")</f>
        <v>　</v>
      </c>
      <c r="I25" s="274" t="str">
        <f t="shared" ref="I25" si="7">IFERROR(IF((AND(G25&gt;$H$13,G26&gt;$H$14)),"変更申請"," ")," ")</f>
        <v xml:space="preserve"> </v>
      </c>
      <c r="J25" s="17" t="str">
        <f>IFERROR(IF(G25&lt;$J$13,"20万円以上減","　")," ")</f>
        <v>　</v>
      </c>
      <c r="K25" s="274" t="str">
        <f t="shared" ref="K25" si="8">IFERROR(IF((AND(G25&lt;$J$13,G26&lt;$J$14)),"変更申請"," ")," ")</f>
        <v xml:space="preserve"> </v>
      </c>
      <c r="L25" s="274" t="str">
        <f>IF((AND(E25&gt;1,E26=0)),"変更申請"," ")</f>
        <v xml:space="preserve"> </v>
      </c>
      <c r="M25" s="276" t="str">
        <f t="shared" ref="M25" si="9">IF((OR(I25="変更申請",K25="変更申請",L25="変更申請")),"〇"," ")</f>
        <v xml:space="preserve"> </v>
      </c>
    </row>
    <row r="26" spans="1:13" ht="21.75" customHeight="1" thickBot="1">
      <c r="A26" s="239"/>
      <c r="B26" s="273"/>
      <c r="C26" s="13" t="str">
        <f>IF(入力シート!C25=0," ",入力シート!C25)</f>
        <v xml:space="preserve"> </v>
      </c>
      <c r="D26" s="241"/>
      <c r="E26" s="20">
        <f>IF(入力シート!M24=" "," ",ROUNDUP(入力シート!M24,-3)/1000)</f>
        <v>0</v>
      </c>
      <c r="F26" s="64">
        <f>IF(入力シート!M25=" "," ",ROUNDDOWN(入力シート!M25,-3)/1000)</f>
        <v>0</v>
      </c>
      <c r="G26" s="15" t="e">
        <f>ROUND(G25/E25,3)</f>
        <v>#DIV/0!</v>
      </c>
      <c r="H26" s="18" t="str">
        <f>IFERROR(IF(G26&gt;$H$14,"20％以上増","　")," ")</f>
        <v xml:space="preserve"> </v>
      </c>
      <c r="I26" s="275"/>
      <c r="J26" s="18" t="str">
        <f>IFERROR(IF(G26&lt;$J$14,"20％以上減","　")," ")</f>
        <v xml:space="preserve"> </v>
      </c>
      <c r="K26" s="275"/>
      <c r="L26" s="275"/>
      <c r="M26" s="276"/>
    </row>
    <row r="27" spans="1:13" ht="21.75" customHeight="1">
      <c r="A27" s="239"/>
      <c r="B27" s="272" t="str">
        <f ca="1">IF(入力シート!B26=0," ",入力シート!B26)</f>
        <v/>
      </c>
      <c r="C27" s="13">
        <f>IF(入力シート!C26=" "," ",入力シート!C26)</f>
        <v>0</v>
      </c>
      <c r="D27" s="240" t="str">
        <f>IF(入力シート!D26=0," ",入力シート!D26)</f>
        <v xml:space="preserve"> </v>
      </c>
      <c r="E27" s="105">
        <f>IF(入力シート!L26=" "," ",ROUNDUP(入力シート!L26,-3)/1000)</f>
        <v>0</v>
      </c>
      <c r="F27" s="106">
        <f>IF(入力シート!L27=" "," ",ROUNDDOWN(入力シート!L27,-3)/1000)</f>
        <v>0</v>
      </c>
      <c r="G27" s="14">
        <f>E28-E27</f>
        <v>0</v>
      </c>
      <c r="H27" s="17" t="str">
        <f>IFERROR(IF(G27&gt;$H$13,"20万円以上増","　")," ")</f>
        <v>　</v>
      </c>
      <c r="I27" s="274" t="str">
        <f t="shared" ref="I27:I63" si="10">IFERROR(IF((AND(G27&gt;$H$13,G28&gt;$H$14)),"変更申請"," ")," ")</f>
        <v xml:space="preserve"> </v>
      </c>
      <c r="J27" s="17" t="str">
        <f>IFERROR(IF(G27&lt;$J$13,"20万円以上減","　")," ")</f>
        <v>　</v>
      </c>
      <c r="K27" s="274" t="str">
        <f t="shared" ref="K27" si="11">IFERROR(IF((AND(G27&lt;$J$13,G28&lt;$J$14)),"変更申請"," ")," ")</f>
        <v xml:space="preserve"> </v>
      </c>
      <c r="L27" s="274" t="str">
        <f>IF((AND(E27&gt;1,E28=0)),"変更申請"," ")</f>
        <v xml:space="preserve"> </v>
      </c>
      <c r="M27" s="276" t="str">
        <f t="shared" ref="M27" si="12">IF((OR(I27="変更申請",K27="変更申請",L27="変更申請")),"〇"," ")</f>
        <v xml:space="preserve"> </v>
      </c>
    </row>
    <row r="28" spans="1:13" ht="21.75" customHeight="1" thickBot="1">
      <c r="A28" s="239"/>
      <c r="B28" s="273"/>
      <c r="C28" s="13" t="str">
        <f>IF(入力シート!C27=0," ",入力シート!C27)</f>
        <v xml:space="preserve"> </v>
      </c>
      <c r="D28" s="241"/>
      <c r="E28" s="20">
        <f>IF(入力シート!M26=" "," ",ROUNDUP(入力シート!M26,-3)/1000)</f>
        <v>0</v>
      </c>
      <c r="F28" s="64">
        <f>IF(入力シート!M27=" "," ",ROUNDDOWN(入力シート!M27,-3)/1000)</f>
        <v>0</v>
      </c>
      <c r="G28" s="15" t="e">
        <f>ROUND(G27/E27,3)</f>
        <v>#DIV/0!</v>
      </c>
      <c r="H28" s="18" t="str">
        <f>IFERROR(IF(G28&gt;$H$14,"20％以上増","　")," ")</f>
        <v xml:space="preserve"> </v>
      </c>
      <c r="I28" s="275"/>
      <c r="J28" s="18" t="str">
        <f>IFERROR(IF(G28&lt;$J$14,"20％以上減","　")," ")</f>
        <v xml:space="preserve"> </v>
      </c>
      <c r="K28" s="275"/>
      <c r="L28" s="275"/>
      <c r="M28" s="276"/>
    </row>
    <row r="29" spans="1:13" ht="21.75" customHeight="1">
      <c r="A29" s="239"/>
      <c r="B29" s="272" t="str">
        <f ca="1">IF(入力シート!B28=0," ",入力シート!B28)</f>
        <v/>
      </c>
      <c r="C29" s="13">
        <f>IF(入力シート!C28=" "," ",入力シート!C28)</f>
        <v>0</v>
      </c>
      <c r="D29" s="240" t="str">
        <f>IF(入力シート!D28=0," ",入力シート!D28)</f>
        <v xml:space="preserve"> </v>
      </c>
      <c r="E29" s="105">
        <f>IF(入力シート!L28=" "," ",ROUNDUP(入力シート!L28,-3)/1000)</f>
        <v>0</v>
      </c>
      <c r="F29" s="106">
        <f>IF(入力シート!L29=" "," ",ROUNDDOWN(入力シート!L29,-3)/1000)</f>
        <v>0</v>
      </c>
      <c r="G29" s="14">
        <f>E30-E29</f>
        <v>0</v>
      </c>
      <c r="H29" s="17" t="str">
        <f>IFERROR(IF(G29&gt;$H$13,"20万円以上増","　")," ")</f>
        <v>　</v>
      </c>
      <c r="I29" s="274" t="str">
        <f t="shared" si="10"/>
        <v xml:space="preserve"> </v>
      </c>
      <c r="J29" s="17" t="str">
        <f>IFERROR(IF(G29&lt;$J$13,"20万円以上減","　")," ")</f>
        <v>　</v>
      </c>
      <c r="K29" s="274" t="str">
        <f>IFERROR(IF((AND(G29&lt;$J$13,G30&lt;$J$14)),"変更申請"," ")," ")</f>
        <v xml:space="preserve"> </v>
      </c>
      <c r="L29" s="274" t="str">
        <f>IF((AND(E29&gt;1,E30=0)),"変更申請"," ")</f>
        <v xml:space="preserve"> </v>
      </c>
      <c r="M29" s="276" t="str">
        <f t="shared" ref="M29" si="13">IF((OR(I29="変更申請",K29="変更申請",L29="変更申請")),"〇"," ")</f>
        <v xml:space="preserve"> </v>
      </c>
    </row>
    <row r="30" spans="1:13" ht="21.75" customHeight="1" thickBot="1">
      <c r="A30" s="239"/>
      <c r="B30" s="273"/>
      <c r="C30" s="13" t="str">
        <f>IF(入力シート!C29=0," ",入力シート!C29)</f>
        <v xml:space="preserve"> </v>
      </c>
      <c r="D30" s="241"/>
      <c r="E30" s="20">
        <f>IF(入力シート!M28=" "," ",ROUNDUP(入力シート!M28,-3)/1000)</f>
        <v>0</v>
      </c>
      <c r="F30" s="64">
        <f>IF(入力シート!M29=" "," ",ROUNDDOWN(入力シート!M29,-3)/1000)</f>
        <v>0</v>
      </c>
      <c r="G30" s="15" t="e">
        <f>ROUND(G29/E29,3)</f>
        <v>#DIV/0!</v>
      </c>
      <c r="H30" s="18" t="str">
        <f>IFERROR(IF(G30&gt;$H$14,"20％以上増","　")," ")</f>
        <v xml:space="preserve"> </v>
      </c>
      <c r="I30" s="275"/>
      <c r="J30" s="18" t="str">
        <f>IFERROR(IF(G30&lt;$J$14,"20％以上減","　")," ")</f>
        <v xml:space="preserve"> </v>
      </c>
      <c r="K30" s="275"/>
      <c r="L30" s="275"/>
      <c r="M30" s="276"/>
    </row>
    <row r="31" spans="1:13" ht="21.75" customHeight="1">
      <c r="A31" s="239"/>
      <c r="B31" s="272" t="str">
        <f ca="1">IF(入力シート!B30=0," ",入力シート!B30)</f>
        <v/>
      </c>
      <c r="C31" s="13">
        <f>IF(入力シート!C30=" "," ",入力シート!C30)</f>
        <v>0</v>
      </c>
      <c r="D31" s="240" t="str">
        <f>IF(入力シート!D30=0," ",入力シート!D30)</f>
        <v xml:space="preserve"> </v>
      </c>
      <c r="E31" s="105">
        <f>IF(入力シート!L30=" "," ",ROUNDUP(入力シート!L30,-3)/1000)</f>
        <v>0</v>
      </c>
      <c r="F31" s="106">
        <f>IF(入力シート!L31=" "," ",ROUNDDOWN(入力シート!L31,-3)/1000)</f>
        <v>0</v>
      </c>
      <c r="G31" s="14">
        <f>E32-E31</f>
        <v>0</v>
      </c>
      <c r="H31" s="17" t="str">
        <f>IFERROR(IF(G31&gt;$H$13,"20万円以上増","　")," ")</f>
        <v>　</v>
      </c>
      <c r="I31" s="274" t="str">
        <f t="shared" si="10"/>
        <v xml:space="preserve"> </v>
      </c>
      <c r="J31" s="17" t="str">
        <f>IFERROR(IF(G31&lt;$J$13,"20万円以上減","　")," ")</f>
        <v>　</v>
      </c>
      <c r="K31" s="274" t="str">
        <f t="shared" ref="K31" si="14">IFERROR(IF((AND(G31&lt;$J$13,G32&lt;$J$14)),"変更申請"," ")," ")</f>
        <v xml:space="preserve"> </v>
      </c>
      <c r="L31" s="274" t="str">
        <f>IF((AND(E31&gt;1,E32=0)),"変更申請"," ")</f>
        <v xml:space="preserve"> </v>
      </c>
      <c r="M31" s="276" t="str">
        <f t="shared" ref="M31" si="15">IF((OR(I31="変更申請",K31="変更申請",L31="変更申請")),"〇"," ")</f>
        <v xml:space="preserve"> </v>
      </c>
    </row>
    <row r="32" spans="1:13" ht="21.75" customHeight="1" thickBot="1">
      <c r="A32" s="239"/>
      <c r="B32" s="273"/>
      <c r="C32" s="13" t="str">
        <f>IF(入力シート!C31=0," ",入力シート!C31)</f>
        <v xml:space="preserve"> </v>
      </c>
      <c r="D32" s="241"/>
      <c r="E32" s="20">
        <f>IF(入力シート!M30=" "," ",ROUNDUP(入力シート!M30,-3)/1000)</f>
        <v>0</v>
      </c>
      <c r="F32" s="64">
        <f>IF(入力シート!M31=" "," ",ROUNDDOWN(入力シート!M31,-3)/1000)</f>
        <v>0</v>
      </c>
      <c r="G32" s="15" t="e">
        <f>ROUND(G31/E31,3)</f>
        <v>#DIV/0!</v>
      </c>
      <c r="H32" s="18" t="str">
        <f>IFERROR(IF(G32&gt;$H$14,"20％以上増","　")," ")</f>
        <v xml:space="preserve"> </v>
      </c>
      <c r="I32" s="275"/>
      <c r="J32" s="18" t="str">
        <f>IFERROR(IF(G32&lt;$J$14,"20％以上減","　")," ")</f>
        <v xml:space="preserve"> </v>
      </c>
      <c r="K32" s="275"/>
      <c r="L32" s="275"/>
      <c r="M32" s="276"/>
    </row>
    <row r="33" spans="1:13" ht="21.75" customHeight="1">
      <c r="A33" s="239"/>
      <c r="B33" s="272" t="str">
        <f ca="1">IF(入力シート!B32=0," ",入力シート!B32)</f>
        <v/>
      </c>
      <c r="C33" s="13">
        <f>IF(入力シート!C32=" "," ",入力シート!C32)</f>
        <v>0</v>
      </c>
      <c r="D33" s="240" t="str">
        <f>IF(入力シート!D32=0," ",入力シート!D32)</f>
        <v xml:space="preserve"> </v>
      </c>
      <c r="E33" s="105">
        <f>IF(入力シート!L32=" "," ",ROUNDUP(入力シート!L32,-3)/1000)</f>
        <v>0</v>
      </c>
      <c r="F33" s="106">
        <f>IF(入力シート!L33=" "," ",ROUNDDOWN(入力シート!L33,-3)/1000)</f>
        <v>0</v>
      </c>
      <c r="G33" s="14">
        <f>E34-E33</f>
        <v>0</v>
      </c>
      <c r="H33" s="17" t="str">
        <f>IFERROR(IF(G33&gt;$H$13,"20万円以上増","　")," ")</f>
        <v>　</v>
      </c>
      <c r="I33" s="274" t="str">
        <f t="shared" si="10"/>
        <v xml:space="preserve"> </v>
      </c>
      <c r="J33" s="17" t="str">
        <f>IFERROR(IF(G33&lt;$J$13,"20万円以上減","　")," ")</f>
        <v>　</v>
      </c>
      <c r="K33" s="274" t="str">
        <f t="shared" ref="K33" si="16">IFERROR(IF((AND(G33&lt;$J$13,G34&lt;$J$14)),"変更申請"," ")," ")</f>
        <v xml:space="preserve"> </v>
      </c>
      <c r="L33" s="274" t="str">
        <f>IF((AND(E33&gt;1,E34=0)),"変更申請"," ")</f>
        <v xml:space="preserve"> </v>
      </c>
      <c r="M33" s="276" t="str">
        <f t="shared" ref="M33" si="17">IF((OR(I33="変更申請",K33="変更申請",L33="変更申請")),"〇"," ")</f>
        <v xml:space="preserve"> </v>
      </c>
    </row>
    <row r="34" spans="1:13" ht="21.75" customHeight="1" thickBot="1">
      <c r="A34" s="239"/>
      <c r="B34" s="273"/>
      <c r="C34" s="13" t="str">
        <f>IF(入力シート!C33=0," ",入力シート!C33)</f>
        <v xml:space="preserve"> </v>
      </c>
      <c r="D34" s="241"/>
      <c r="E34" s="20">
        <f>IF(入力シート!M32=" "," ",ROUNDUP(入力シート!M32,-3)/1000)</f>
        <v>0</v>
      </c>
      <c r="F34" s="64">
        <f>IF(入力シート!M33=" "," ",ROUNDDOWN(入力シート!M33,-3)/1000)</f>
        <v>0</v>
      </c>
      <c r="G34" s="15" t="e">
        <f>ROUND(G33/E33,3)</f>
        <v>#DIV/0!</v>
      </c>
      <c r="H34" s="18" t="str">
        <f>IFERROR(IF(G34&gt;$H$14,"20％以上増","　")," ")</f>
        <v xml:space="preserve"> </v>
      </c>
      <c r="I34" s="275"/>
      <c r="J34" s="18" t="str">
        <f>IFERROR(IF(G34&lt;$J$14,"20％以上減","　")," ")</f>
        <v xml:space="preserve"> </v>
      </c>
      <c r="K34" s="275"/>
      <c r="L34" s="275"/>
      <c r="M34" s="276"/>
    </row>
    <row r="35" spans="1:13" ht="21.75" customHeight="1">
      <c r="A35" s="239"/>
      <c r="B35" s="272" t="str">
        <f ca="1">IF(入力シート!B34=0," ",入力シート!B34)</f>
        <v/>
      </c>
      <c r="C35" s="13">
        <f>IF(入力シート!C34=" "," ",入力シート!C34)</f>
        <v>0</v>
      </c>
      <c r="D35" s="240" t="str">
        <f>IF(入力シート!D34=0," ",入力シート!D34)</f>
        <v xml:space="preserve"> </v>
      </c>
      <c r="E35" s="105">
        <f>IF(入力シート!L34=" "," ",ROUNDUP(入力シート!L34,-3)/1000)</f>
        <v>0</v>
      </c>
      <c r="F35" s="106">
        <f>IF(入力シート!L35=" "," ",ROUNDDOWN(入力シート!L35,-3)/1000)</f>
        <v>0</v>
      </c>
      <c r="G35" s="14">
        <f>E36-E35</f>
        <v>0</v>
      </c>
      <c r="H35" s="17" t="str">
        <f>IFERROR(IF(G35&gt;$H$13,"20万円以上増","　")," ")</f>
        <v>　</v>
      </c>
      <c r="I35" s="274" t="str">
        <f t="shared" si="10"/>
        <v xml:space="preserve"> </v>
      </c>
      <c r="J35" s="17" t="str">
        <f>IFERROR(IF(G35&lt;$J$13,"20万円以上減","　")," ")</f>
        <v>　</v>
      </c>
      <c r="K35" s="274" t="str">
        <f t="shared" ref="K35" si="18">IFERROR(IF((AND(G35&lt;$J$13,G36&lt;$J$14)),"変更申請"," ")," ")</f>
        <v xml:space="preserve"> </v>
      </c>
      <c r="L35" s="274" t="str">
        <f>IF((AND(E35&gt;1,E36=0)),"変更申請"," ")</f>
        <v xml:space="preserve"> </v>
      </c>
      <c r="M35" s="276" t="str">
        <f t="shared" ref="M35" si="19">IF((OR(I35="変更申請",K35="変更申請",L35="変更申請")),"〇"," ")</f>
        <v xml:space="preserve"> </v>
      </c>
    </row>
    <row r="36" spans="1:13" ht="21.75" customHeight="1" thickBot="1">
      <c r="A36" s="239"/>
      <c r="B36" s="273"/>
      <c r="C36" s="13" t="str">
        <f>IF(入力シート!C35=0," ",入力シート!C35)</f>
        <v xml:space="preserve"> </v>
      </c>
      <c r="D36" s="241"/>
      <c r="E36" s="20">
        <f>IF(入力シート!M34=" "," ",ROUNDUP(入力シート!M34,-3)/1000)</f>
        <v>0</v>
      </c>
      <c r="F36" s="64">
        <f>IF(入力シート!M35=" "," ",ROUNDDOWN(入力シート!M35,-3)/1000)</f>
        <v>0</v>
      </c>
      <c r="G36" s="15" t="e">
        <f>ROUND(G35/E35,3)</f>
        <v>#DIV/0!</v>
      </c>
      <c r="H36" s="18" t="str">
        <f>IFERROR(IF(G36&gt;$H$14,"20％以上増","　")," ")</f>
        <v xml:space="preserve"> </v>
      </c>
      <c r="I36" s="275"/>
      <c r="J36" s="18" t="str">
        <f>IFERROR(IF(G36&lt;$J$14,"20％以上減","　")," ")</f>
        <v xml:space="preserve"> </v>
      </c>
      <c r="K36" s="275"/>
      <c r="L36" s="275"/>
      <c r="M36" s="276"/>
    </row>
    <row r="37" spans="1:13" ht="21.75" customHeight="1">
      <c r="A37" s="239"/>
      <c r="B37" s="272" t="str">
        <f ca="1">IF(入力シート!B36=0," ",入力シート!B36)</f>
        <v/>
      </c>
      <c r="C37" s="13">
        <f>IF(入力シート!C36=" "," ",入力シート!C36)</f>
        <v>0</v>
      </c>
      <c r="D37" s="240" t="str">
        <f>IF(入力シート!D36=0," ",入力シート!D36)</f>
        <v xml:space="preserve"> </v>
      </c>
      <c r="E37" s="105">
        <f>IF(入力シート!L36=" "," ",ROUNDUP(入力シート!L36,-3)/1000)</f>
        <v>0</v>
      </c>
      <c r="F37" s="106">
        <f>IF(入力シート!L37=" "," ",ROUNDDOWN(入力シート!L37,-3)/1000)</f>
        <v>0</v>
      </c>
      <c r="G37" s="14">
        <f>E38-E37</f>
        <v>0</v>
      </c>
      <c r="H37" s="17" t="str">
        <f>IFERROR(IF(G37&gt;$H$13,"20万円以上増","　")," ")</f>
        <v>　</v>
      </c>
      <c r="I37" s="274" t="str">
        <f t="shared" si="10"/>
        <v xml:space="preserve"> </v>
      </c>
      <c r="J37" s="17" t="str">
        <f>IFERROR(IF(G37&lt;$J$13,"20万円以上減","　")," ")</f>
        <v>　</v>
      </c>
      <c r="K37" s="274" t="str">
        <f>IFERROR(IF((AND(G37&lt;$J$13,G38&lt;$J$14)),"変更申請"," ")," ")</f>
        <v xml:space="preserve"> </v>
      </c>
      <c r="L37" s="274" t="str">
        <f>IF((AND(E37&gt;1,E38=0)),"変更申請"," ")</f>
        <v xml:space="preserve"> </v>
      </c>
      <c r="M37" s="276" t="str">
        <f t="shared" ref="M37" si="20">IF((OR(I37="変更申請",K37="変更申請",L37="変更申請")),"〇"," ")</f>
        <v xml:space="preserve"> </v>
      </c>
    </row>
    <row r="38" spans="1:13" ht="21.75" customHeight="1" thickBot="1">
      <c r="A38" s="239"/>
      <c r="B38" s="273"/>
      <c r="C38" s="13" t="str">
        <f>IF(入力シート!C37=0," ",入力シート!C37)</f>
        <v xml:space="preserve"> </v>
      </c>
      <c r="D38" s="241"/>
      <c r="E38" s="20">
        <f>IF(入力シート!M36=" "," ",ROUNDUP(入力シート!M36,-3)/1000)</f>
        <v>0</v>
      </c>
      <c r="F38" s="64">
        <f>IF(入力シート!M37=" "," ",ROUNDDOWN(入力シート!M37,-3)/1000)</f>
        <v>0</v>
      </c>
      <c r="G38" s="15" t="e">
        <f>ROUND(G37/E37,3)</f>
        <v>#DIV/0!</v>
      </c>
      <c r="H38" s="18" t="str">
        <f>IFERROR(IF(G38&gt;$H$14,"20％以上増","　")," ")</f>
        <v xml:space="preserve"> </v>
      </c>
      <c r="I38" s="275"/>
      <c r="J38" s="18" t="str">
        <f>IFERROR(IF(G38&lt;$J$14,"20％以上減","　")," ")</f>
        <v xml:space="preserve"> </v>
      </c>
      <c r="K38" s="275"/>
      <c r="L38" s="275"/>
      <c r="M38" s="276"/>
    </row>
    <row r="39" spans="1:13" ht="21.75" customHeight="1">
      <c r="A39" s="239"/>
      <c r="B39" s="272" t="str">
        <f ca="1">IF(入力シート!B38=0," ",入力シート!B38)</f>
        <v/>
      </c>
      <c r="C39" s="13">
        <f>IF(入力シート!C38=" "," ",入力シート!C38)</f>
        <v>0</v>
      </c>
      <c r="D39" s="240" t="str">
        <f>IF(入力シート!D38=0," ",入力シート!D38)</f>
        <v xml:space="preserve"> </v>
      </c>
      <c r="E39" s="105">
        <f>IF(入力シート!L38=" "," ",ROUNDUP(入力シート!L38,-3)/1000)</f>
        <v>0</v>
      </c>
      <c r="F39" s="106">
        <f>IF(入力シート!L39=" "," ",ROUNDDOWN(入力シート!L39,-3)/1000)</f>
        <v>0</v>
      </c>
      <c r="G39" s="14">
        <f>E40-E39</f>
        <v>0</v>
      </c>
      <c r="H39" s="17" t="str">
        <f>IFERROR(IF(G39&gt;$H$13,"20万円以上増","　")," ")</f>
        <v>　</v>
      </c>
      <c r="I39" s="274" t="str">
        <f t="shared" si="10"/>
        <v xml:space="preserve"> </v>
      </c>
      <c r="J39" s="17" t="str">
        <f>IFERROR(IF(G39&lt;$J$13,"20万円以上減","　")," ")</f>
        <v>　</v>
      </c>
      <c r="K39" s="274" t="str">
        <f t="shared" ref="K39" si="21">IFERROR(IF((AND(G39&lt;$J$13,G40&lt;$J$14)),"変更申請"," ")," ")</f>
        <v xml:space="preserve"> </v>
      </c>
      <c r="L39" s="274" t="str">
        <f>IF((AND(E39&gt;1,E40=0)),"変更申請"," ")</f>
        <v xml:space="preserve"> </v>
      </c>
      <c r="M39" s="276" t="str">
        <f t="shared" ref="M39" si="22">IF((OR(I39="変更申請",K39="変更申請",L39="変更申請")),"〇"," ")</f>
        <v xml:space="preserve"> </v>
      </c>
    </row>
    <row r="40" spans="1:13" ht="21.75" customHeight="1" thickBot="1">
      <c r="A40" s="239"/>
      <c r="B40" s="273"/>
      <c r="C40" s="13" t="str">
        <f>IF(入力シート!C39=0," ",入力シート!C39)</f>
        <v xml:space="preserve"> </v>
      </c>
      <c r="D40" s="241"/>
      <c r="E40" s="20">
        <f>IF(入力シート!M38=" "," ",ROUNDUP(入力シート!M38,-3)/1000)</f>
        <v>0</v>
      </c>
      <c r="F40" s="64">
        <f>IF(入力シート!M39=" "," ",ROUNDDOWN(入力シート!M39,-3)/1000)</f>
        <v>0</v>
      </c>
      <c r="G40" s="15" t="e">
        <f>ROUND(G39/E39,3)</f>
        <v>#DIV/0!</v>
      </c>
      <c r="H40" s="18" t="str">
        <f>IFERROR(IF(G40&gt;$H$14,"20％以上増","　")," ")</f>
        <v xml:space="preserve"> </v>
      </c>
      <c r="I40" s="275"/>
      <c r="J40" s="18" t="str">
        <f>IFERROR(IF(G40&lt;$J$14,"20％以上減","　")," ")</f>
        <v xml:space="preserve"> </v>
      </c>
      <c r="K40" s="275"/>
      <c r="L40" s="275"/>
      <c r="M40" s="276"/>
    </row>
    <row r="41" spans="1:13" ht="21.75" hidden="1" customHeight="1">
      <c r="A41" s="239"/>
      <c r="B41" s="272" t="str">
        <f ca="1">IF(入力シート!B40=0," ",入力シート!B40)</f>
        <v/>
      </c>
      <c r="C41" s="13">
        <f>IF(入力シート!C40=" "," ",入力シート!C40)</f>
        <v>0</v>
      </c>
      <c r="D41" s="240" t="str">
        <f>IF(入力シート!D40=0," ",入力シート!D40)</f>
        <v xml:space="preserve"> </v>
      </c>
      <c r="E41" s="105">
        <f>IF(入力シート!L40=" "," ",ROUNDUP(入力シート!L40,-3)/1000)</f>
        <v>0</v>
      </c>
      <c r="F41" s="106">
        <f>IF(入力シート!L41=" "," ",ROUNDDOWN(入力シート!L41,-3)/1000)</f>
        <v>0</v>
      </c>
      <c r="G41" s="14">
        <f>E42-E41</f>
        <v>0</v>
      </c>
      <c r="H41" s="17" t="str">
        <f>IFERROR(IF(G41&gt;$H$13,"20万円以上増","　")," ")</f>
        <v>　</v>
      </c>
      <c r="I41" s="274" t="str">
        <f t="shared" si="10"/>
        <v xml:space="preserve"> </v>
      </c>
      <c r="J41" s="17" t="str">
        <f>IFERROR(IF(G41&lt;$J$13,"20万円以上減","　")," ")</f>
        <v>　</v>
      </c>
      <c r="K41" s="274" t="str">
        <f t="shared" ref="K41" si="23">IFERROR(IF((AND(G41&lt;$J$13,G42&lt;$J$14)),"変更申請"," ")," ")</f>
        <v xml:space="preserve"> </v>
      </c>
      <c r="L41" s="274" t="str">
        <f>IF((AND(E41&gt;1,E42=0)),"変更申請"," ")</f>
        <v xml:space="preserve"> </v>
      </c>
      <c r="M41" s="276" t="str">
        <f t="shared" ref="M41" si="24">IF((OR(I41="変更申請",K41="変更申請",L41="変更申請")),"〇"," ")</f>
        <v xml:space="preserve"> </v>
      </c>
    </row>
    <row r="42" spans="1:13" ht="21.75" hidden="1" customHeight="1" thickBot="1">
      <c r="A42" s="239"/>
      <c r="B42" s="273"/>
      <c r="C42" s="13" t="str">
        <f>IF(入力シート!C41=0," ",入力シート!C41)</f>
        <v xml:space="preserve"> </v>
      </c>
      <c r="D42" s="241"/>
      <c r="E42" s="20">
        <f>IF(入力シート!M40=" "," ",ROUNDUP(入力シート!M40,-3)/1000)</f>
        <v>0</v>
      </c>
      <c r="F42" s="64">
        <f>IF(入力シート!M41=" "," ",ROUNDDOWN(入力シート!M41,-3)/1000)</f>
        <v>0</v>
      </c>
      <c r="G42" s="15" t="e">
        <f>ROUND(G41/E41,3)</f>
        <v>#DIV/0!</v>
      </c>
      <c r="H42" s="18" t="str">
        <f>IFERROR(IF(G42&gt;$H$14,"20％以上増","　")," ")</f>
        <v xml:space="preserve"> </v>
      </c>
      <c r="I42" s="275"/>
      <c r="J42" s="18" t="str">
        <f>IFERROR(IF(G42&lt;$J$14,"20％以上減","　")," ")</f>
        <v xml:space="preserve"> </v>
      </c>
      <c r="K42" s="275"/>
      <c r="L42" s="275"/>
      <c r="M42" s="276"/>
    </row>
    <row r="43" spans="1:13" ht="21.75" hidden="1" customHeight="1">
      <c r="A43" s="239"/>
      <c r="B43" s="272" t="str">
        <f ca="1">IF(入力シート!B42=0," ",入力シート!B42)</f>
        <v/>
      </c>
      <c r="C43" s="13">
        <f>IF(入力シート!C42=" "," ",入力シート!C42)</f>
        <v>0</v>
      </c>
      <c r="D43" s="240" t="str">
        <f>IF(入力シート!D42=0," ",入力シート!D42)</f>
        <v xml:space="preserve"> </v>
      </c>
      <c r="E43" s="105">
        <f>IF(入力シート!L42=" "," ",ROUNDUP(入力シート!L42,-3)/1000)</f>
        <v>0</v>
      </c>
      <c r="F43" s="106">
        <f>IF(入力シート!L43=" "," ",ROUNDDOWN(入力シート!L43,-3)/1000)</f>
        <v>0</v>
      </c>
      <c r="G43" s="14">
        <f>E44-E43</f>
        <v>0</v>
      </c>
      <c r="H43" s="17" t="str">
        <f>IFERROR(IF(G43&gt;$H$13,"20万円以上増","　")," ")</f>
        <v>　</v>
      </c>
      <c r="I43" s="274" t="str">
        <f t="shared" si="10"/>
        <v xml:space="preserve"> </v>
      </c>
      <c r="J43" s="17" t="str">
        <f>IFERROR(IF(G43&lt;$J$13,"20万円以上減","　")," ")</f>
        <v>　</v>
      </c>
      <c r="K43" s="274" t="str">
        <f t="shared" ref="K43" si="25">IFERROR(IF((AND(G43&lt;$J$13,G44&lt;$J$14)),"変更申請"," ")," ")</f>
        <v xml:space="preserve"> </v>
      </c>
      <c r="L43" s="274" t="str">
        <f>IF((AND(E43&gt;1,E44=0)),"変更申請"," ")</f>
        <v xml:space="preserve"> </v>
      </c>
      <c r="M43" s="276" t="str">
        <f t="shared" ref="M43" si="26">IF((OR(I43="変更申請",K43="変更申請",L43="変更申請")),"〇"," ")</f>
        <v xml:space="preserve"> </v>
      </c>
    </row>
    <row r="44" spans="1:13" ht="21.75" hidden="1" customHeight="1" thickBot="1">
      <c r="A44" s="239"/>
      <c r="B44" s="273"/>
      <c r="C44" s="13" t="str">
        <f>IF(入力シート!C43=0," ",入力シート!C43)</f>
        <v xml:space="preserve"> </v>
      </c>
      <c r="D44" s="241"/>
      <c r="E44" s="20">
        <f>IF(入力シート!M42=" "," ",ROUNDUP(入力シート!M42,-3)/1000)</f>
        <v>0</v>
      </c>
      <c r="F44" s="64">
        <f>IF(入力シート!M43=" "," ",ROUNDDOWN(入力シート!M43,-3)/1000)</f>
        <v>0</v>
      </c>
      <c r="G44" s="15" t="e">
        <f>ROUND(G43/E43,3)</f>
        <v>#DIV/0!</v>
      </c>
      <c r="H44" s="18" t="str">
        <f>IFERROR(IF(G44&gt;$H$14,"20％以上増","　")," ")</f>
        <v xml:space="preserve"> </v>
      </c>
      <c r="I44" s="275"/>
      <c r="J44" s="18" t="str">
        <f>IFERROR(IF(G44&lt;$J$14,"20％以上減","　")," ")</f>
        <v xml:space="preserve"> </v>
      </c>
      <c r="K44" s="275"/>
      <c r="L44" s="275"/>
      <c r="M44" s="276"/>
    </row>
    <row r="45" spans="1:13" ht="21.75" hidden="1" customHeight="1">
      <c r="A45" s="239"/>
      <c r="B45" s="272" t="str">
        <f ca="1">IF(入力シート!B44=0," ",入力シート!B44)</f>
        <v/>
      </c>
      <c r="C45" s="13">
        <f>IF(入力シート!C44=" "," ",入力シート!C44)</f>
        <v>0</v>
      </c>
      <c r="D45" s="240" t="str">
        <f>IF(入力シート!D44=0," ",入力シート!D44)</f>
        <v xml:space="preserve"> </v>
      </c>
      <c r="E45" s="105">
        <f>IF(入力シート!L44=" "," ",ROUNDUP(入力シート!L44,-3)/1000)</f>
        <v>0</v>
      </c>
      <c r="F45" s="106">
        <f>IF(入力シート!L45=" "," ",ROUNDDOWN(入力シート!L45,-3)/1000)</f>
        <v>0</v>
      </c>
      <c r="G45" s="14">
        <f>E46-E45</f>
        <v>0</v>
      </c>
      <c r="H45" s="17" t="str">
        <f>IFERROR(IF(G45&gt;$H$13,"20万円以上増","　")," ")</f>
        <v>　</v>
      </c>
      <c r="I45" s="274" t="str">
        <f t="shared" si="10"/>
        <v xml:space="preserve"> </v>
      </c>
      <c r="J45" s="17" t="str">
        <f>IFERROR(IF(G45&lt;$J$13,"20万円以上減","　")," ")</f>
        <v>　</v>
      </c>
      <c r="K45" s="274" t="str">
        <f>IFERROR(IF((AND(G45&lt;$J$13,G46&lt;$J$14)),"変更申請"," ")," ")</f>
        <v xml:space="preserve"> </v>
      </c>
      <c r="L45" s="274" t="str">
        <f>IF((AND(E45&gt;1,E46=0)),"変更申請"," ")</f>
        <v xml:space="preserve"> </v>
      </c>
      <c r="M45" s="276" t="str">
        <f t="shared" ref="M45" si="27">IF((OR(I45="変更申請",K45="変更申請",L45="変更申請")),"〇"," ")</f>
        <v xml:space="preserve"> </v>
      </c>
    </row>
    <row r="46" spans="1:13" ht="21.75" hidden="1" customHeight="1" thickBot="1">
      <c r="A46" s="239"/>
      <c r="B46" s="273"/>
      <c r="C46" s="13" t="str">
        <f>IF(入力シート!C45=0," ",入力シート!C45)</f>
        <v xml:space="preserve"> </v>
      </c>
      <c r="D46" s="241"/>
      <c r="E46" s="20">
        <f>IF(入力シート!M44=" "," ",ROUNDUP(入力シート!M44,-3)/1000)</f>
        <v>0</v>
      </c>
      <c r="F46" s="64">
        <f>IF(入力シート!M45=" "," ",ROUNDDOWN(入力シート!M45,-3)/1000)</f>
        <v>0</v>
      </c>
      <c r="G46" s="15" t="e">
        <f>ROUND(G45/E45,3)</f>
        <v>#DIV/0!</v>
      </c>
      <c r="H46" s="18" t="str">
        <f>IFERROR(IF(G46&gt;$H$14,"20％以上増","　")," ")</f>
        <v xml:space="preserve"> </v>
      </c>
      <c r="I46" s="275"/>
      <c r="J46" s="18" t="str">
        <f>IFERROR(IF(G46&lt;$J$14,"20％以上減","　")," ")</f>
        <v xml:space="preserve"> </v>
      </c>
      <c r="K46" s="275"/>
      <c r="L46" s="275"/>
      <c r="M46" s="276"/>
    </row>
    <row r="47" spans="1:13" ht="21.75" hidden="1" customHeight="1">
      <c r="A47" s="239"/>
      <c r="B47" s="272" t="str">
        <f ca="1">IF(入力シート!B46=0," ",入力シート!B46)</f>
        <v/>
      </c>
      <c r="C47" s="13">
        <f>IF(入力シート!C46=" "," ",入力シート!C46)</f>
        <v>0</v>
      </c>
      <c r="D47" s="240" t="str">
        <f>IF(入力シート!D46=0," ",入力シート!D46)</f>
        <v xml:space="preserve"> </v>
      </c>
      <c r="E47" s="105">
        <f>IF(入力シート!L46=" "," ",ROUNDUP(入力シート!L46,-3)/1000)</f>
        <v>0</v>
      </c>
      <c r="F47" s="106">
        <f>IF(入力シート!L47=" "," ",ROUNDDOWN(入力シート!L47,-3)/1000)</f>
        <v>0</v>
      </c>
      <c r="G47" s="14">
        <f>E48-E47</f>
        <v>0</v>
      </c>
      <c r="H47" s="17" t="str">
        <f>IFERROR(IF(G47&gt;$H$13,"20万円以上増","　")," ")</f>
        <v>　</v>
      </c>
      <c r="I47" s="274" t="str">
        <f t="shared" si="10"/>
        <v xml:space="preserve"> </v>
      </c>
      <c r="J47" s="17" t="str">
        <f>IFERROR(IF(G47&lt;$J$13,"20万円以上減","　")," ")</f>
        <v>　</v>
      </c>
      <c r="K47" s="274" t="str">
        <f t="shared" ref="K47" si="28">IFERROR(IF((AND(G47&lt;$J$13,G48&lt;$J$14)),"変更申請"," ")," ")</f>
        <v xml:space="preserve"> </v>
      </c>
      <c r="L47" s="274" t="str">
        <f>IF((AND(E47&gt;1,E48=0)),"変更申請"," ")</f>
        <v xml:space="preserve"> </v>
      </c>
      <c r="M47" s="276" t="str">
        <f t="shared" ref="M47" si="29">IF((OR(I47="変更申請",K47="変更申請",L47="変更申請")),"〇"," ")</f>
        <v xml:space="preserve"> </v>
      </c>
    </row>
    <row r="48" spans="1:13" ht="21.75" hidden="1" customHeight="1" thickBot="1">
      <c r="A48" s="239"/>
      <c r="B48" s="273"/>
      <c r="C48" s="13" t="str">
        <f>IF(入力シート!C47=0," ",入力シート!C47)</f>
        <v xml:space="preserve"> </v>
      </c>
      <c r="D48" s="241"/>
      <c r="E48" s="20">
        <f>IF(入力シート!M46=" "," ",ROUNDUP(入力シート!M46,-3)/1000)</f>
        <v>0</v>
      </c>
      <c r="F48" s="64">
        <f>IF(入力シート!M47=" "," ",ROUNDDOWN(入力シート!M47,-3)/1000)</f>
        <v>0</v>
      </c>
      <c r="G48" s="15" t="e">
        <f>ROUND(G47/E47,3)</f>
        <v>#DIV/0!</v>
      </c>
      <c r="H48" s="18" t="str">
        <f>IFERROR(IF(G48&gt;$H$14,"20％以上増","　")," ")</f>
        <v xml:space="preserve"> </v>
      </c>
      <c r="I48" s="275"/>
      <c r="J48" s="18" t="str">
        <f>IFERROR(IF(G48&lt;$J$14,"20％以上減","　")," ")</f>
        <v xml:space="preserve"> </v>
      </c>
      <c r="K48" s="275"/>
      <c r="L48" s="275"/>
      <c r="M48" s="276"/>
    </row>
    <row r="49" spans="1:13" ht="21.75" hidden="1" customHeight="1">
      <c r="A49" s="239"/>
      <c r="B49" s="272" t="str">
        <f ca="1">IF(入力シート!B48=0," ",入力シート!B48)</f>
        <v/>
      </c>
      <c r="C49" s="13">
        <f>IF(入力シート!C48=" "," ",入力シート!C48)</f>
        <v>0</v>
      </c>
      <c r="D49" s="240" t="str">
        <f>IF(入力シート!D48=0," ",入力シート!D48)</f>
        <v xml:space="preserve"> </v>
      </c>
      <c r="E49" s="105">
        <f>IF(入力シート!L48=" "," ",ROUNDUP(入力シート!L48,-3)/1000)</f>
        <v>0</v>
      </c>
      <c r="F49" s="106">
        <f>IF(入力シート!L49=" "," ",ROUNDDOWN(入力シート!L49,-3)/1000)</f>
        <v>0</v>
      </c>
      <c r="G49" s="14">
        <f>E50-E49</f>
        <v>0</v>
      </c>
      <c r="H49" s="17" t="str">
        <f>IFERROR(IF(G49&gt;$H$13,"20万円以上増","　")," ")</f>
        <v>　</v>
      </c>
      <c r="I49" s="274" t="str">
        <f t="shared" si="10"/>
        <v xml:space="preserve"> </v>
      </c>
      <c r="J49" s="17" t="str">
        <f>IFERROR(IF(G49&lt;$J$13,"20万円以上減","　")," ")</f>
        <v>　</v>
      </c>
      <c r="K49" s="274" t="str">
        <f>IFERROR(IF((AND(G49&lt;$J$13,G50&lt;$J$14)),"変更申請"," ")," ")</f>
        <v xml:space="preserve"> </v>
      </c>
      <c r="L49" s="274" t="str">
        <f t="shared" ref="L49" si="30">IF((AND(E49&gt;1,E50=0)),"変更申請"," ")</f>
        <v xml:space="preserve"> </v>
      </c>
      <c r="M49" s="276" t="str">
        <f t="shared" ref="M49" si="31">IF((OR(I49="変更申請",K49="変更申請",L49="変更申請")),"〇"," ")</f>
        <v xml:space="preserve"> </v>
      </c>
    </row>
    <row r="50" spans="1:13" ht="21.75" hidden="1" customHeight="1" thickBot="1">
      <c r="A50" s="239"/>
      <c r="B50" s="273"/>
      <c r="C50" s="13" t="str">
        <f>IF(入力シート!C49=0," ",入力シート!C49)</f>
        <v xml:space="preserve"> </v>
      </c>
      <c r="D50" s="241"/>
      <c r="E50" s="20">
        <f>IF(入力シート!M48=" "," ",ROUNDUP(入力シート!M48,-3)/1000)</f>
        <v>0</v>
      </c>
      <c r="F50" s="64">
        <f>IF(入力シート!M49=" "," ",ROUNDDOWN(入力シート!M49,-3)/1000)</f>
        <v>0</v>
      </c>
      <c r="G50" s="15" t="e">
        <f>ROUND(G49/E49,3)</f>
        <v>#DIV/0!</v>
      </c>
      <c r="H50" s="18" t="str">
        <f>IFERROR(IF(G50&gt;$H$14,"20％以上増","　")," ")</f>
        <v xml:space="preserve"> </v>
      </c>
      <c r="I50" s="275"/>
      <c r="J50" s="18" t="str">
        <f>IFERROR(IF(G50&lt;$J$14,"20％以上減","　")," ")</f>
        <v xml:space="preserve"> </v>
      </c>
      <c r="K50" s="275"/>
      <c r="L50" s="275"/>
      <c r="M50" s="276"/>
    </row>
    <row r="51" spans="1:13" ht="21.75" hidden="1" customHeight="1">
      <c r="A51" s="239"/>
      <c r="B51" s="272" t="str">
        <f ca="1">IF(入力シート!B50=0," ",入力シート!B50)</f>
        <v/>
      </c>
      <c r="C51" s="13">
        <f>IF(入力シート!C50=" "," ",入力シート!C50)</f>
        <v>0</v>
      </c>
      <c r="D51" s="240" t="str">
        <f>IF(入力シート!D50=0," ",入力シート!D50)</f>
        <v xml:space="preserve"> </v>
      </c>
      <c r="E51" s="105">
        <f>IF(入力シート!L50=" "," ",ROUNDUP(入力シート!L50,-3)/1000)</f>
        <v>0</v>
      </c>
      <c r="F51" s="106">
        <f>IF(入力シート!L51=" "," ",ROUNDDOWN(入力シート!L51,-3)/1000)</f>
        <v>0</v>
      </c>
      <c r="G51" s="14">
        <f>E52-E51</f>
        <v>0</v>
      </c>
      <c r="H51" s="17" t="str">
        <f>IFERROR(IF(G51&gt;$H$13,"20万円以上増","　")," ")</f>
        <v>　</v>
      </c>
      <c r="I51" s="274" t="str">
        <f t="shared" si="10"/>
        <v xml:space="preserve"> </v>
      </c>
      <c r="J51" s="17" t="str">
        <f>IFERROR(IF(G51&lt;$J$13,"20万円以上減","　")," ")</f>
        <v>　</v>
      </c>
      <c r="K51" s="274" t="str">
        <f t="shared" ref="K51" si="32">IFERROR(IF((AND(G51&lt;$J$13,G52&lt;$J$14)),"変更申請"," ")," ")</f>
        <v xml:space="preserve"> </v>
      </c>
      <c r="L51" s="274" t="str">
        <f t="shared" ref="L51" si="33">IF((AND(E51&gt;1,E52=0)),"変更申請"," ")</f>
        <v xml:space="preserve"> </v>
      </c>
      <c r="M51" s="276" t="str">
        <f t="shared" ref="M51" si="34">IF((OR(I51="変更申請",K51="変更申請",L51="変更申請")),"〇"," ")</f>
        <v xml:space="preserve"> </v>
      </c>
    </row>
    <row r="52" spans="1:13" ht="21.75" hidden="1" customHeight="1" thickBot="1">
      <c r="A52" s="239"/>
      <c r="B52" s="273"/>
      <c r="C52" s="13" t="str">
        <f>IF(入力シート!C51=0," ",入力シート!C51)</f>
        <v xml:space="preserve"> </v>
      </c>
      <c r="D52" s="241"/>
      <c r="E52" s="20">
        <f>IF(入力シート!M50=" "," ",ROUNDUP(入力シート!M50,-3)/1000)</f>
        <v>0</v>
      </c>
      <c r="F52" s="64">
        <f>IF(入力シート!M51=" "," ",ROUNDDOWN(入力シート!M51,-3)/1000)</f>
        <v>0</v>
      </c>
      <c r="G52" s="15" t="e">
        <f>ROUND(G51/E51,3)</f>
        <v>#DIV/0!</v>
      </c>
      <c r="H52" s="18" t="str">
        <f>IFERROR(IF(G52&gt;$H$14,"20％以上増","　")," ")</f>
        <v xml:space="preserve"> </v>
      </c>
      <c r="I52" s="275"/>
      <c r="J52" s="18" t="str">
        <f>IFERROR(IF(G52&lt;$J$14,"20％以上減","　")," ")</f>
        <v xml:space="preserve"> </v>
      </c>
      <c r="K52" s="275"/>
      <c r="L52" s="275"/>
      <c r="M52" s="276"/>
    </row>
    <row r="53" spans="1:13" ht="21.75" hidden="1" customHeight="1">
      <c r="A53" s="239"/>
      <c r="B53" s="272" t="str">
        <f ca="1">IF(入力シート!B52=0," ",入力シート!B52)</f>
        <v/>
      </c>
      <c r="C53" s="13">
        <f>IF(入力シート!C52=" "," ",入力シート!C52)</f>
        <v>0</v>
      </c>
      <c r="D53" s="240" t="str">
        <f>IF(入力シート!D52=0," ",入力シート!D52)</f>
        <v xml:space="preserve"> </v>
      </c>
      <c r="E53" s="105">
        <f>IF(入力シート!L52=" "," ",ROUNDUP(入力シート!L52,-3)/1000)</f>
        <v>0</v>
      </c>
      <c r="F53" s="106">
        <f>IF(入力シート!L53=" "," ",ROUNDDOWN(入力シート!L53,-3)/1000)</f>
        <v>0</v>
      </c>
      <c r="G53" s="14">
        <f>E54-E53</f>
        <v>0</v>
      </c>
      <c r="H53" s="17" t="str">
        <f>IFERROR(IF(G53&gt;$H$13,"20万円以上増","　")," ")</f>
        <v>　</v>
      </c>
      <c r="I53" s="274" t="str">
        <f t="shared" si="10"/>
        <v xml:space="preserve"> </v>
      </c>
      <c r="J53" s="17" t="str">
        <f>IFERROR(IF(G53&lt;$J$13,"20万円以上減","　")," ")</f>
        <v>　</v>
      </c>
      <c r="K53" s="274" t="str">
        <f t="shared" ref="K53" si="35">IFERROR(IF((AND(G53&lt;$J$13,G54&lt;$J$14)),"変更申請"," ")," ")</f>
        <v xml:space="preserve"> </v>
      </c>
      <c r="L53" s="274" t="str">
        <f t="shared" ref="L53" si="36">IF((AND(E53&gt;1,E54=0)),"変更申請"," ")</f>
        <v xml:space="preserve"> </v>
      </c>
      <c r="M53" s="276" t="str">
        <f t="shared" ref="M53" si="37">IF((OR(I53="変更申請",K53="変更申請",L53="変更申請")),"〇"," ")</f>
        <v xml:space="preserve"> </v>
      </c>
    </row>
    <row r="54" spans="1:13" ht="21.75" hidden="1" customHeight="1" thickBot="1">
      <c r="A54" s="239"/>
      <c r="B54" s="273"/>
      <c r="C54" s="13" t="str">
        <f>IF(入力シート!C53=0," ",入力シート!C53)</f>
        <v xml:space="preserve"> </v>
      </c>
      <c r="D54" s="241"/>
      <c r="E54" s="20">
        <f>IF(入力シート!M52=" "," ",ROUNDUP(入力シート!M52,-3)/1000)</f>
        <v>0</v>
      </c>
      <c r="F54" s="64">
        <f>IF(入力シート!M53=" "," ",ROUNDDOWN(入力シート!M53,-3)/1000)</f>
        <v>0</v>
      </c>
      <c r="G54" s="15" t="e">
        <f>ROUND(G53/E53,3)</f>
        <v>#DIV/0!</v>
      </c>
      <c r="H54" s="18" t="str">
        <f>IFERROR(IF(G54&gt;$H$14,"20％以上増","　")," ")</f>
        <v xml:space="preserve"> </v>
      </c>
      <c r="I54" s="275"/>
      <c r="J54" s="18" t="str">
        <f>IFERROR(IF(G54&lt;$J$14,"20％以上減","　")," ")</f>
        <v xml:space="preserve"> </v>
      </c>
      <c r="K54" s="275"/>
      <c r="L54" s="275"/>
      <c r="M54" s="276"/>
    </row>
    <row r="55" spans="1:13" ht="21.75" hidden="1" customHeight="1">
      <c r="A55" s="239"/>
      <c r="B55" s="272" t="str">
        <f ca="1">IF(入力シート!B54=0," ",入力シート!B54)</f>
        <v/>
      </c>
      <c r="C55" s="13">
        <f>IF(入力シート!C54=" "," ",入力シート!C54)</f>
        <v>0</v>
      </c>
      <c r="D55" s="240" t="str">
        <f>IF(入力シート!D54=0," ",入力シート!D54)</f>
        <v xml:space="preserve"> </v>
      </c>
      <c r="E55" s="105">
        <f>IF(入力シート!L54=" "," ",ROUNDUP(入力シート!L54,-3)/1000)</f>
        <v>0</v>
      </c>
      <c r="F55" s="106">
        <f>IF(入力シート!L55=" "," ",ROUNDDOWN(入力シート!L55,-3)/1000)</f>
        <v>0</v>
      </c>
      <c r="G55" s="14">
        <f>E56-E55</f>
        <v>0</v>
      </c>
      <c r="H55" s="17" t="str">
        <f>IFERROR(IF(G55&gt;$H$13,"20万円以上増","　")," ")</f>
        <v>　</v>
      </c>
      <c r="I55" s="274" t="str">
        <f t="shared" si="10"/>
        <v xml:space="preserve"> </v>
      </c>
      <c r="J55" s="17" t="str">
        <f>IFERROR(IF(G55&lt;$J$13,"20万円以上減","　")," ")</f>
        <v>　</v>
      </c>
      <c r="K55" s="274" t="str">
        <f>IFERROR(IF((AND(G55&lt;$J$13,G56&lt;$J$14)),"変更申請"," ")," ")</f>
        <v xml:space="preserve"> </v>
      </c>
      <c r="L55" s="274" t="str">
        <f t="shared" ref="L55" si="38">IF((AND(E55&gt;1,E56=0)),"変更申請"," ")</f>
        <v xml:space="preserve"> </v>
      </c>
      <c r="M55" s="276" t="str">
        <f t="shared" ref="M55" si="39">IF((OR(I55="変更申請",K55="変更申請",L55="変更申請")),"〇"," ")</f>
        <v xml:space="preserve"> </v>
      </c>
    </row>
    <row r="56" spans="1:13" ht="21.75" hidden="1" customHeight="1" thickBot="1">
      <c r="A56" s="239"/>
      <c r="B56" s="273"/>
      <c r="C56" s="13" t="str">
        <f>IF(入力シート!C55=0," ",入力シート!C55)</f>
        <v xml:space="preserve"> </v>
      </c>
      <c r="D56" s="241"/>
      <c r="E56" s="20">
        <f>IF(入力シート!M54=" "," ",ROUNDUP(入力シート!M54,-3)/1000)</f>
        <v>0</v>
      </c>
      <c r="F56" s="64">
        <f>IF(入力シート!M55=" "," ",ROUNDDOWN(入力シート!M55,-3)/1000)</f>
        <v>0</v>
      </c>
      <c r="G56" s="15" t="e">
        <f>ROUND(G55/E55,3)</f>
        <v>#DIV/0!</v>
      </c>
      <c r="H56" s="18" t="str">
        <f>IFERROR(IF(G56&gt;$H$14,"20％以上増","　")," ")</f>
        <v xml:space="preserve"> </v>
      </c>
      <c r="I56" s="275"/>
      <c r="J56" s="18" t="str">
        <f>IFERROR(IF(G56&lt;$J$14,"20％以上減","　")," ")</f>
        <v xml:space="preserve"> </v>
      </c>
      <c r="K56" s="275"/>
      <c r="L56" s="275"/>
      <c r="M56" s="276"/>
    </row>
    <row r="57" spans="1:13" ht="21.75" hidden="1" customHeight="1">
      <c r="A57" s="239"/>
      <c r="B57" s="272" t="str">
        <f ca="1">IF(入力シート!B56=0," ",入力シート!B56)</f>
        <v/>
      </c>
      <c r="C57" s="13">
        <f>IF(入力シート!C56=" "," ",入力シート!C56)</f>
        <v>0</v>
      </c>
      <c r="D57" s="240" t="str">
        <f>IF(入力シート!D56=0," ",入力シート!D56)</f>
        <v xml:space="preserve"> </v>
      </c>
      <c r="E57" s="105">
        <f>IF(入力シート!L56=" "," ",ROUNDUP(入力シート!L56,-3)/1000)</f>
        <v>0</v>
      </c>
      <c r="F57" s="106">
        <f>IF(入力シート!L57=" "," ",ROUNDDOWN(入力シート!L57,-3)/1000)</f>
        <v>0</v>
      </c>
      <c r="G57" s="14">
        <f>E58-E57</f>
        <v>0</v>
      </c>
      <c r="H57" s="17" t="str">
        <f>IFERROR(IF(G57&gt;$H$13,"20万円以上増","　")," ")</f>
        <v>　</v>
      </c>
      <c r="I57" s="274" t="str">
        <f t="shared" si="10"/>
        <v xml:space="preserve"> </v>
      </c>
      <c r="J57" s="17" t="str">
        <f>IFERROR(IF(G57&lt;$J$13,"20万円以上減","　")," ")</f>
        <v>　</v>
      </c>
      <c r="K57" s="274" t="str">
        <f t="shared" ref="K57" si="40">IFERROR(IF((AND(G57&lt;$J$13,G58&lt;$J$14)),"変更申請"," ")," ")</f>
        <v xml:space="preserve"> </v>
      </c>
      <c r="L57" s="274" t="str">
        <f t="shared" ref="L57" si="41">IF((AND(E57&gt;1,E58=0)),"変更申請"," ")</f>
        <v xml:space="preserve"> </v>
      </c>
      <c r="M57" s="276" t="str">
        <f t="shared" ref="M57" si="42">IF((OR(I57="変更申請",K57="変更申請",L57="変更申請")),"〇"," ")</f>
        <v xml:space="preserve"> </v>
      </c>
    </row>
    <row r="58" spans="1:13" ht="21.75" hidden="1" customHeight="1" thickBot="1">
      <c r="A58" s="239"/>
      <c r="B58" s="273"/>
      <c r="C58" s="13" t="str">
        <f>IF(入力シート!C57=0," ",入力シート!C57)</f>
        <v xml:space="preserve"> </v>
      </c>
      <c r="D58" s="241"/>
      <c r="E58" s="20">
        <f>IF(入力シート!M56=" "," ",ROUNDUP(入力シート!M56,-3)/1000)</f>
        <v>0</v>
      </c>
      <c r="F58" s="64">
        <f>IF(入力シート!M57=" "," ",ROUNDDOWN(入力シート!M57,-3)/1000)</f>
        <v>0</v>
      </c>
      <c r="G58" s="15" t="e">
        <f>ROUND(G57/E57,3)</f>
        <v>#DIV/0!</v>
      </c>
      <c r="H58" s="18" t="str">
        <f>IFERROR(IF(G58&gt;$H$14,"20％以上増","　")," ")</f>
        <v xml:space="preserve"> </v>
      </c>
      <c r="I58" s="275"/>
      <c r="J58" s="18" t="str">
        <f>IFERROR(IF(G58&lt;$J$14,"20％以上減","　")," ")</f>
        <v xml:space="preserve"> </v>
      </c>
      <c r="K58" s="275"/>
      <c r="L58" s="275"/>
      <c r="M58" s="276"/>
    </row>
    <row r="59" spans="1:13" ht="21.75" hidden="1" customHeight="1">
      <c r="A59" s="239"/>
      <c r="B59" s="272" t="str">
        <f ca="1">IF(入力シート!B58=0," ",入力シート!B58)</f>
        <v/>
      </c>
      <c r="C59" s="13">
        <f>IF(入力シート!C58=" "," ",入力シート!C58)</f>
        <v>0</v>
      </c>
      <c r="D59" s="240" t="str">
        <f>IF(入力シート!D58=0," ",入力シート!D58)</f>
        <v xml:space="preserve"> </v>
      </c>
      <c r="E59" s="105">
        <f>IF(入力シート!L58=" "," ",ROUNDUP(入力シート!L58,-3)/1000)</f>
        <v>0</v>
      </c>
      <c r="F59" s="106">
        <f>IF(入力シート!L59=" "," ",ROUNDDOWN(入力シート!L59,-3)/1000)</f>
        <v>0</v>
      </c>
      <c r="G59" s="14">
        <f>E60-E59</f>
        <v>0</v>
      </c>
      <c r="H59" s="17" t="str">
        <f>IFERROR(IF(G59&gt;$H$13,"20万円以上増","　")," ")</f>
        <v>　</v>
      </c>
      <c r="I59" s="274" t="str">
        <f t="shared" si="10"/>
        <v xml:space="preserve"> </v>
      </c>
      <c r="J59" s="17" t="str">
        <f>IFERROR(IF(G59&lt;$J$13,"20万円以上減","　")," ")</f>
        <v>　</v>
      </c>
      <c r="K59" s="274" t="str">
        <f t="shared" ref="K59" si="43">IFERROR(IF((AND(G59&lt;$J$13,G60&lt;$J$14)),"変更申請"," ")," ")</f>
        <v xml:space="preserve"> </v>
      </c>
      <c r="L59" s="274" t="str">
        <f t="shared" ref="L59" si="44">IF((AND(E59&gt;1,E60=0)),"変更申請"," ")</f>
        <v xml:space="preserve"> </v>
      </c>
      <c r="M59" s="276" t="str">
        <f t="shared" ref="M59" si="45">IF((OR(I59="変更申請",K59="変更申請",L59="変更申請")),"〇"," ")</f>
        <v xml:space="preserve"> </v>
      </c>
    </row>
    <row r="60" spans="1:13" ht="21.75" hidden="1" customHeight="1" thickBot="1">
      <c r="A60" s="239"/>
      <c r="B60" s="273"/>
      <c r="C60" s="13" t="str">
        <f>IF(入力シート!C59=0," ",入力シート!C59)</f>
        <v xml:space="preserve"> </v>
      </c>
      <c r="D60" s="241"/>
      <c r="E60" s="20">
        <f>IF(入力シート!M58=" "," ",ROUNDUP(入力シート!M58,-3)/1000)</f>
        <v>0</v>
      </c>
      <c r="F60" s="64">
        <f>IF(入力シート!M59=" "," ",ROUNDDOWN(入力シート!M59,-3)/1000)</f>
        <v>0</v>
      </c>
      <c r="G60" s="15" t="e">
        <f>ROUND(G59/E59,3)</f>
        <v>#DIV/0!</v>
      </c>
      <c r="H60" s="18" t="str">
        <f>IFERROR(IF(G60&gt;$H$14,"20％以上増","　")," ")</f>
        <v xml:space="preserve"> </v>
      </c>
      <c r="I60" s="275"/>
      <c r="J60" s="18" t="str">
        <f>IFERROR(IF(G60&lt;$J$14,"20％以上減","　")," ")</f>
        <v xml:space="preserve"> </v>
      </c>
      <c r="K60" s="275"/>
      <c r="L60" s="275"/>
      <c r="M60" s="276"/>
    </row>
    <row r="61" spans="1:13" ht="21.75" hidden="1" customHeight="1">
      <c r="A61" s="239"/>
      <c r="B61" s="272" t="str">
        <f ca="1">IF(入力シート!B60=0," ",入力シート!B60)</f>
        <v/>
      </c>
      <c r="C61" s="13">
        <f>IF(入力シート!C60=" "," ",入力シート!C60)</f>
        <v>0</v>
      </c>
      <c r="D61" s="240" t="str">
        <f>IF(入力シート!D60=0," ",入力シート!D60)</f>
        <v xml:space="preserve"> </v>
      </c>
      <c r="E61" s="105">
        <f>IF(入力シート!L60=" "," ",ROUNDUP(入力シート!L60,-3)/1000)</f>
        <v>0</v>
      </c>
      <c r="F61" s="106">
        <f>IF(入力シート!L61=" "," ",ROUNDDOWN(入力シート!L61,-3)/1000)</f>
        <v>0</v>
      </c>
      <c r="G61" s="14">
        <f>E62-E61</f>
        <v>0</v>
      </c>
      <c r="H61" s="17" t="str">
        <f>IFERROR(IF(G61&gt;$H$13,"20万円以上増","　")," ")</f>
        <v>　</v>
      </c>
      <c r="I61" s="274" t="str">
        <f t="shared" si="10"/>
        <v xml:space="preserve"> </v>
      </c>
      <c r="J61" s="17" t="str">
        <f>IFERROR(IF(G61&lt;$J$13,"20万円以上減","　")," ")</f>
        <v>　</v>
      </c>
      <c r="K61" s="274" t="str">
        <f t="shared" ref="K61" si="46">IFERROR(IF((AND(G61&lt;$J$13,G62&lt;$J$14)),"変更申請"," ")," ")</f>
        <v xml:space="preserve"> </v>
      </c>
      <c r="L61" s="274" t="str">
        <f t="shared" ref="L61" si="47">IF((AND(E61&gt;1,E62=0)),"変更申請"," ")</f>
        <v xml:space="preserve"> </v>
      </c>
      <c r="M61" s="276" t="str">
        <f t="shared" ref="M61" si="48">IF((OR(I61="変更申請",K61="変更申請",L61="変更申請")),"〇"," ")</f>
        <v xml:space="preserve"> </v>
      </c>
    </row>
    <row r="62" spans="1:13" ht="21.75" hidden="1" customHeight="1" thickBot="1">
      <c r="A62" s="239"/>
      <c r="B62" s="273"/>
      <c r="C62" s="13" t="str">
        <f>IF(入力シート!C61=0," ",入力シート!C61)</f>
        <v xml:space="preserve"> </v>
      </c>
      <c r="D62" s="241"/>
      <c r="E62" s="20">
        <f>IF(入力シート!M60=" "," ",ROUNDUP(入力シート!M60,-3)/1000)</f>
        <v>0</v>
      </c>
      <c r="F62" s="64">
        <f>IF(入力シート!M61=" "," ",ROUNDDOWN(入力シート!M61,-3)/1000)</f>
        <v>0</v>
      </c>
      <c r="G62" s="15" t="e">
        <f>ROUND(G61/E61,3)</f>
        <v>#DIV/0!</v>
      </c>
      <c r="H62" s="18" t="str">
        <f>IFERROR(IF(G62&gt;$H$14,"20％以上増","　")," ")</f>
        <v xml:space="preserve"> </v>
      </c>
      <c r="I62" s="275"/>
      <c r="J62" s="18" t="str">
        <f>IFERROR(IF(G62&lt;$J$14,"20％以上減","　")," ")</f>
        <v xml:space="preserve"> </v>
      </c>
      <c r="K62" s="275"/>
      <c r="L62" s="275"/>
      <c r="M62" s="276"/>
    </row>
    <row r="63" spans="1:13" ht="21.75" hidden="1" customHeight="1">
      <c r="A63" s="239"/>
      <c r="B63" s="272" t="str">
        <f ca="1">IF(入力シート!B62=0," ",入力シート!B62)</f>
        <v/>
      </c>
      <c r="C63" s="13">
        <f>IF(入力シート!C62=" "," ",入力シート!C62)</f>
        <v>0</v>
      </c>
      <c r="D63" s="240" t="str">
        <f>IF(入力シート!D62=0," ",入力シート!D62)</f>
        <v xml:space="preserve"> </v>
      </c>
      <c r="E63" s="105">
        <f>IF(入力シート!L62=" "," ",ROUNDUP(入力シート!L62,-3)/1000)</f>
        <v>0</v>
      </c>
      <c r="F63" s="106">
        <f>IF(入力シート!L63=" "," ",ROUNDDOWN(入力シート!L63,-3)/1000)</f>
        <v>0</v>
      </c>
      <c r="G63" s="14">
        <f>E64-E63</f>
        <v>0</v>
      </c>
      <c r="H63" s="17" t="str">
        <f>IFERROR(IF(G63&gt;$H$13,"20万円以上増","　")," ")</f>
        <v>　</v>
      </c>
      <c r="I63" s="274" t="str">
        <f t="shared" si="10"/>
        <v xml:space="preserve"> </v>
      </c>
      <c r="J63" s="17" t="str">
        <f>IFERROR(IF(G63&lt;$J$13,"20万円以上減","　")," ")</f>
        <v>　</v>
      </c>
      <c r="K63" s="274" t="str">
        <f>IFERROR(IF((AND(G63&lt;$J$13,G64&lt;$J$14)),"変更申請"," ")," ")</f>
        <v xml:space="preserve"> </v>
      </c>
      <c r="L63" s="274" t="str">
        <f t="shared" ref="L63" si="49">IF((AND(E63&gt;1,E64=0)),"変更申請"," ")</f>
        <v xml:space="preserve"> </v>
      </c>
      <c r="M63" s="276" t="str">
        <f>IF((OR(I63="変更申請",K63="変更申請",L63="変更申請")),"〇"," ")</f>
        <v xml:space="preserve"> </v>
      </c>
    </row>
    <row r="64" spans="1:13" ht="21.75" hidden="1" customHeight="1" thickBot="1">
      <c r="A64" s="239"/>
      <c r="B64" s="273"/>
      <c r="C64" s="13" t="str">
        <f>IF(入力シート!C63=0," ",入力シート!C63)</f>
        <v xml:space="preserve"> </v>
      </c>
      <c r="D64" s="241"/>
      <c r="E64" s="20">
        <f>IF(入力シート!M62=" "," ",ROUNDUP(入力シート!M62,-3)/1000)</f>
        <v>0</v>
      </c>
      <c r="F64" s="64">
        <f>IF(入力シート!M63=" "," ",ROUNDDOWN(入力シート!M63,-3)/1000)</f>
        <v>0</v>
      </c>
      <c r="G64" s="15" t="e">
        <f>ROUND(G63/E63,3)</f>
        <v>#DIV/0!</v>
      </c>
      <c r="H64" s="18" t="str">
        <f>IFERROR(IF(G64&gt;$H$14,"20％以上増","　")," ")</f>
        <v xml:space="preserve"> </v>
      </c>
      <c r="I64" s="275"/>
      <c r="J64" s="18" t="str">
        <f>IFERROR(IF(G64&lt;$J$14,"20％以上減","　")," ")</f>
        <v xml:space="preserve"> </v>
      </c>
      <c r="K64" s="275"/>
      <c r="L64" s="275"/>
      <c r="M64" s="276"/>
    </row>
    <row r="65" spans="1:13" ht="21.75" hidden="1" customHeight="1">
      <c r="A65" s="239"/>
      <c r="B65" s="272" t="str">
        <f ca="1">IF(入力シート!B64=0," ",入力シート!B64)</f>
        <v/>
      </c>
      <c r="C65" s="13">
        <f>IF(入力シート!C64=" "," ",入力シート!C64)</f>
        <v>0</v>
      </c>
      <c r="D65" s="240" t="str">
        <f>IF(入力シート!D64=0," ",入力シート!D64)</f>
        <v xml:space="preserve"> </v>
      </c>
      <c r="E65" s="105">
        <f>IF(入力シート!L64=" "," ",ROUNDUP(入力シート!L64,-3)/1000)</f>
        <v>0</v>
      </c>
      <c r="F65" s="106">
        <f>IF(入力シート!L65=" "," ",ROUNDDOWN(入力シート!L65,-3)/1000)</f>
        <v>0</v>
      </c>
      <c r="G65" s="14">
        <f>E66-E65</f>
        <v>0</v>
      </c>
      <c r="H65" s="17" t="str">
        <f>IFERROR(IF(G65&gt;$H$13,"20万円以上増","　")," ")</f>
        <v>　</v>
      </c>
      <c r="I65" s="274" t="str">
        <f t="shared" ref="I65" si="50">IFERROR(IF((AND(G65&gt;$H$13,G66&gt;$H$14)),"変更申請"," ")," ")</f>
        <v xml:space="preserve"> </v>
      </c>
      <c r="J65" s="17" t="str">
        <f>IFERROR(IF(G65&lt;$J$13,"20万円以上減","　")," ")</f>
        <v>　</v>
      </c>
      <c r="K65" s="274" t="str">
        <f>IFERROR(IF((AND(G65&lt;$J$13,G66&lt;$J$14)),"変更申請"," ")," ")</f>
        <v xml:space="preserve"> </v>
      </c>
      <c r="L65" s="274" t="str">
        <f>IF((AND(E65&gt;1,E66=0)),"変更申請"," ")</f>
        <v xml:space="preserve"> </v>
      </c>
      <c r="M65" s="276" t="str">
        <f t="shared" ref="M65" si="51">IF((OR(I65="変更申請",K65="変更申請",L65="変更申請")),"〇"," ")</f>
        <v xml:space="preserve"> </v>
      </c>
    </row>
    <row r="66" spans="1:13" ht="21.75" hidden="1" customHeight="1" thickBot="1">
      <c r="A66" s="239"/>
      <c r="B66" s="273"/>
      <c r="C66" s="13" t="str">
        <f>IF(入力シート!C65=0," ",入力シート!C65)</f>
        <v xml:space="preserve"> </v>
      </c>
      <c r="D66" s="241"/>
      <c r="E66" s="20">
        <f>IF(入力シート!M64=" "," ",ROUNDUP(入力シート!M64,-3)/1000)</f>
        <v>0</v>
      </c>
      <c r="F66" s="64">
        <f>IF(入力シート!M65=" "," ",ROUNDDOWN(入力シート!M65,-3)/1000)</f>
        <v>0</v>
      </c>
      <c r="G66" s="15" t="e">
        <f>ROUND(G65/E65,3)</f>
        <v>#DIV/0!</v>
      </c>
      <c r="H66" s="18" t="str">
        <f>IFERROR(IF(G66&gt;$H$14,"20％以上増","　")," ")</f>
        <v xml:space="preserve"> </v>
      </c>
      <c r="I66" s="275"/>
      <c r="J66" s="18" t="str">
        <f>IFERROR(IF(G66&lt;$J$14,"20％以上減","　")," ")</f>
        <v xml:space="preserve"> </v>
      </c>
      <c r="K66" s="275"/>
      <c r="L66" s="275"/>
      <c r="M66" s="276"/>
    </row>
    <row r="67" spans="1:13" ht="21.75" hidden="1" customHeight="1">
      <c r="A67" s="239"/>
      <c r="B67" s="272" t="str">
        <f ca="1">IF(入力シート!B66=0," ",入力シート!B66)</f>
        <v/>
      </c>
      <c r="C67" s="13">
        <f>IF(入力シート!C66=" "," ",入力シート!C66)</f>
        <v>0</v>
      </c>
      <c r="D67" s="240" t="str">
        <f>IF(入力シート!D66=0," ",入力シート!D66)</f>
        <v xml:space="preserve"> </v>
      </c>
      <c r="E67" s="105">
        <f>IF(入力シート!L66=" "," ",ROUNDUP(入力シート!L66,-3)/1000)</f>
        <v>0</v>
      </c>
      <c r="F67" s="106">
        <f>IF(入力シート!L67=" "," ",ROUNDDOWN(入力シート!L67,-3)/1000)</f>
        <v>0</v>
      </c>
      <c r="G67" s="14">
        <f>E68-E67</f>
        <v>0</v>
      </c>
      <c r="H67" s="17" t="str">
        <f>IFERROR(IF(G67&gt;$H$13,"20万円以上増","　")," ")</f>
        <v>　</v>
      </c>
      <c r="I67" s="274" t="str">
        <f t="shared" ref="I67" si="52">IFERROR(IF((AND(G67&gt;$H$13,G68&gt;$H$14)),"変更申請"," ")," ")</f>
        <v xml:space="preserve"> </v>
      </c>
      <c r="J67" s="17" t="str">
        <f>IFERROR(IF(G67&lt;$J$13,"20万円以上減","　")," ")</f>
        <v>　</v>
      </c>
      <c r="K67" s="274" t="str">
        <f t="shared" ref="K67" si="53">IFERROR(IF((AND(G67&lt;$J$13,G68&lt;$J$14)),"変更申請"," ")," ")</f>
        <v xml:space="preserve"> </v>
      </c>
      <c r="L67" s="274" t="str">
        <f>IF((AND(E67&gt;1,E68=0)),"変更申請"," ")</f>
        <v xml:space="preserve"> </v>
      </c>
      <c r="M67" s="276" t="str">
        <f t="shared" ref="M67" si="54">IF((OR(I67="変更申請",K67="変更申請",L67="変更申請")),"〇"," ")</f>
        <v xml:space="preserve"> </v>
      </c>
    </row>
    <row r="68" spans="1:13" ht="21.75" hidden="1" customHeight="1" thickBot="1">
      <c r="A68" s="239"/>
      <c r="B68" s="273"/>
      <c r="C68" s="13" t="str">
        <f>IF(入力シート!C67=0," ",入力シート!C67)</f>
        <v xml:space="preserve"> </v>
      </c>
      <c r="D68" s="241"/>
      <c r="E68" s="20">
        <f>IF(入力シート!M66=" "," ",ROUNDUP(入力シート!M66,-3)/1000)</f>
        <v>0</v>
      </c>
      <c r="F68" s="64">
        <f>IF(入力シート!M67=" "," ",ROUNDDOWN(入力シート!M67,-3)/1000)</f>
        <v>0</v>
      </c>
      <c r="G68" s="15" t="e">
        <f>ROUND(G67/E67,3)</f>
        <v>#DIV/0!</v>
      </c>
      <c r="H68" s="18" t="str">
        <f>IFERROR(IF(G68&gt;$H$14,"20％以上増","　")," ")</f>
        <v xml:space="preserve"> </v>
      </c>
      <c r="I68" s="275"/>
      <c r="J68" s="18" t="str">
        <f>IFERROR(IF(G68&lt;$J$14,"20％以上減","　")," ")</f>
        <v xml:space="preserve"> </v>
      </c>
      <c r="K68" s="275"/>
      <c r="L68" s="275"/>
      <c r="M68" s="276"/>
    </row>
    <row r="69" spans="1:13" ht="21.75" hidden="1" customHeight="1">
      <c r="A69" s="239"/>
      <c r="B69" s="272" t="str">
        <f ca="1">IF(入力シート!B68=0," ",入力シート!B68)</f>
        <v/>
      </c>
      <c r="C69" s="13">
        <f>IF(入力シート!C68=" "," ",入力シート!C68)</f>
        <v>0</v>
      </c>
      <c r="D69" s="240" t="str">
        <f>IF(入力シート!D68=0," ",入力シート!D68)</f>
        <v xml:space="preserve"> </v>
      </c>
      <c r="E69" s="105">
        <f>IF(入力シート!L68=" "," ",ROUNDUP(入力シート!L68,-3)/1000)</f>
        <v>0</v>
      </c>
      <c r="F69" s="106">
        <f>IF(入力シート!L69=" "," ",ROUNDDOWN(入力シート!L69,-3)/1000)</f>
        <v>0</v>
      </c>
      <c r="G69" s="14">
        <f>E70-E69</f>
        <v>0</v>
      </c>
      <c r="H69" s="17" t="str">
        <f>IFERROR(IF(G69&gt;$H$13,"20万円以上増","　")," ")</f>
        <v>　</v>
      </c>
      <c r="I69" s="274" t="str">
        <f t="shared" ref="I69" si="55">IFERROR(IF((AND(G69&gt;$H$13,G70&gt;$H$14)),"変更申請"," ")," ")</f>
        <v xml:space="preserve"> </v>
      </c>
      <c r="J69" s="17" t="str">
        <f>IFERROR(IF(G69&lt;$J$13,"20万円以上減","　")," ")</f>
        <v>　</v>
      </c>
      <c r="K69" s="274" t="str">
        <f>IFERROR(IF((AND(G69&lt;$J$13,G70&lt;$J$14)),"変更申請"," ")," ")</f>
        <v xml:space="preserve"> </v>
      </c>
      <c r="L69" s="274" t="str">
        <f t="shared" ref="L69" si="56">IF((AND(E69&gt;1,E70=0)),"変更申請"," ")</f>
        <v xml:space="preserve"> </v>
      </c>
      <c r="M69" s="276" t="str">
        <f t="shared" ref="M69" si="57">IF((OR(I69="変更申請",K69="変更申請",L69="変更申請")),"〇"," ")</f>
        <v xml:space="preserve"> </v>
      </c>
    </row>
    <row r="70" spans="1:13" ht="21.75" hidden="1" customHeight="1" thickBot="1">
      <c r="A70" s="239"/>
      <c r="B70" s="273"/>
      <c r="C70" s="13" t="str">
        <f>IF(入力シート!C69=0," ",入力シート!C69)</f>
        <v xml:space="preserve"> </v>
      </c>
      <c r="D70" s="241"/>
      <c r="E70" s="20">
        <f>IF(入力シート!M68=" "," ",ROUNDUP(入力シート!M68,-3)/1000)</f>
        <v>0</v>
      </c>
      <c r="F70" s="64">
        <f>IF(入力シート!M69=" "," ",ROUNDDOWN(入力シート!M69,-3)/1000)</f>
        <v>0</v>
      </c>
      <c r="G70" s="15" t="e">
        <f>ROUND(G69/E69,3)</f>
        <v>#DIV/0!</v>
      </c>
      <c r="H70" s="18" t="str">
        <f>IFERROR(IF(G70&gt;$H$14,"20％以上増","　")," ")</f>
        <v xml:space="preserve"> </v>
      </c>
      <c r="I70" s="275"/>
      <c r="J70" s="18" t="str">
        <f>IFERROR(IF(G70&lt;$J$14,"20％以上減","　")," ")</f>
        <v xml:space="preserve"> </v>
      </c>
      <c r="K70" s="275"/>
      <c r="L70" s="275"/>
      <c r="M70" s="276"/>
    </row>
    <row r="71" spans="1:13" ht="21.75" hidden="1" customHeight="1">
      <c r="A71" s="239"/>
      <c r="B71" s="272" t="str">
        <f ca="1">IF(入力シート!B70=0," ",入力シート!B70)</f>
        <v/>
      </c>
      <c r="C71" s="13">
        <f>IF(入力シート!C70=" "," ",入力シート!C70)</f>
        <v>0</v>
      </c>
      <c r="D71" s="240" t="str">
        <f>IF(入力シート!D70=0," ",入力シート!D70)</f>
        <v xml:space="preserve"> </v>
      </c>
      <c r="E71" s="105">
        <f>IF(入力シート!L70=" "," ",ROUNDUP(入力シート!L70,-3)/1000)</f>
        <v>0</v>
      </c>
      <c r="F71" s="106">
        <f>IF(入力シート!L71=" "," ",ROUNDDOWN(入力シート!L71,-3)/1000)</f>
        <v>0</v>
      </c>
      <c r="G71" s="14">
        <f>E72-E71</f>
        <v>0</v>
      </c>
      <c r="H71" s="17" t="str">
        <f>IFERROR(IF(G71&gt;$H$13,"20万円以上増","　")," ")</f>
        <v>　</v>
      </c>
      <c r="I71" s="274" t="str">
        <f t="shared" ref="I71" si="58">IFERROR(IF((AND(G71&gt;$H$13,G72&gt;$H$14)),"変更申請"," ")," ")</f>
        <v xml:space="preserve"> </v>
      </c>
      <c r="J71" s="17" t="str">
        <f>IFERROR(IF(G71&lt;$J$13,"20万円以上減","　")," ")</f>
        <v>　</v>
      </c>
      <c r="K71" s="274" t="str">
        <f t="shared" ref="K71" si="59">IFERROR(IF((AND(G71&lt;$J$13,G72&lt;$J$14)),"変更申請"," ")," ")</f>
        <v xml:space="preserve"> </v>
      </c>
      <c r="L71" s="274" t="str">
        <f t="shared" ref="L71" si="60">IF((AND(E71&gt;1,E72=0)),"変更申請"," ")</f>
        <v xml:space="preserve"> </v>
      </c>
      <c r="M71" s="276" t="str">
        <f t="shared" ref="M71" si="61">IF((OR(I71="変更申請",K71="変更申請",L71="変更申請")),"〇"," ")</f>
        <v xml:space="preserve"> </v>
      </c>
    </row>
    <row r="72" spans="1:13" ht="21.75" hidden="1" customHeight="1" thickBot="1">
      <c r="A72" s="239"/>
      <c r="B72" s="273"/>
      <c r="C72" s="13" t="str">
        <f>IF(入力シート!C71=0," ",入力シート!C71)</f>
        <v xml:space="preserve"> </v>
      </c>
      <c r="D72" s="241"/>
      <c r="E72" s="20">
        <f>IF(入力シート!M70=" "," ",ROUNDUP(入力シート!M70,-3)/1000)</f>
        <v>0</v>
      </c>
      <c r="F72" s="64">
        <f>IF(入力シート!M71=" "," ",ROUNDDOWN(入力シート!M71,-3)/1000)</f>
        <v>0</v>
      </c>
      <c r="G72" s="15" t="e">
        <f>ROUND(G71/E71,3)</f>
        <v>#DIV/0!</v>
      </c>
      <c r="H72" s="18" t="str">
        <f>IFERROR(IF(G72&gt;$H$14,"20％以上増","　")," ")</f>
        <v xml:space="preserve"> </v>
      </c>
      <c r="I72" s="275"/>
      <c r="J72" s="18" t="str">
        <f>IFERROR(IF(G72&lt;$J$14,"20％以上減","　")," ")</f>
        <v xml:space="preserve"> </v>
      </c>
      <c r="K72" s="275"/>
      <c r="L72" s="275"/>
      <c r="M72" s="276"/>
    </row>
    <row r="73" spans="1:13" ht="21.75" hidden="1" customHeight="1">
      <c r="A73" s="239"/>
      <c r="B73" s="272" t="str">
        <f ca="1">IF(入力シート!B72=0," ",入力シート!B72)</f>
        <v/>
      </c>
      <c r="C73" s="13">
        <f>IF(入力シート!C72=" "," ",入力シート!C72)</f>
        <v>0</v>
      </c>
      <c r="D73" s="240" t="str">
        <f>IF(入力シート!D72=0," ",入力シート!D72)</f>
        <v xml:space="preserve"> </v>
      </c>
      <c r="E73" s="105">
        <f>IF(入力シート!L72=" "," ",ROUNDUP(入力シート!L72,-3)/1000)</f>
        <v>0</v>
      </c>
      <c r="F73" s="106">
        <f>IF(入力シート!L73=" "," ",ROUNDDOWN(入力シート!L73,-3)/1000)</f>
        <v>0</v>
      </c>
      <c r="G73" s="14">
        <f>E74-E73</f>
        <v>0</v>
      </c>
      <c r="H73" s="17" t="str">
        <f>IFERROR(IF(G73&gt;$H$13,"20万円以上増","　")," ")</f>
        <v>　</v>
      </c>
      <c r="I73" s="274" t="str">
        <f t="shared" ref="I73" si="62">IFERROR(IF((AND(G73&gt;$H$13,G74&gt;$H$14)),"変更申請"," ")," ")</f>
        <v xml:space="preserve"> </v>
      </c>
      <c r="J73" s="17" t="str">
        <f>IFERROR(IF(G73&lt;$J$13,"20万円以上減","　")," ")</f>
        <v>　</v>
      </c>
      <c r="K73" s="274" t="str">
        <f t="shared" ref="K73" si="63">IFERROR(IF((AND(G73&lt;$J$13,G74&lt;$J$14)),"変更申請"," ")," ")</f>
        <v xml:space="preserve"> </v>
      </c>
      <c r="L73" s="274" t="str">
        <f t="shared" ref="L73" si="64">IF((AND(E73&gt;1,E74=0)),"変更申請"," ")</f>
        <v xml:space="preserve"> </v>
      </c>
      <c r="M73" s="276" t="str">
        <f t="shared" ref="M73" si="65">IF((OR(I73="変更申請",K73="変更申請",L73="変更申請")),"〇"," ")</f>
        <v xml:space="preserve"> </v>
      </c>
    </row>
    <row r="74" spans="1:13" ht="21.75" hidden="1" customHeight="1" thickBot="1">
      <c r="A74" s="239"/>
      <c r="B74" s="273"/>
      <c r="C74" s="13" t="str">
        <f>IF(入力シート!C73=0," ",入力シート!C73)</f>
        <v xml:space="preserve"> </v>
      </c>
      <c r="D74" s="241"/>
      <c r="E74" s="20">
        <f>IF(入力シート!M72=" "," ",ROUNDUP(入力シート!M72,-3)/1000)</f>
        <v>0</v>
      </c>
      <c r="F74" s="64">
        <f>IF(入力シート!M73=" "," ",ROUNDDOWN(入力シート!M73,-3)/1000)</f>
        <v>0</v>
      </c>
      <c r="G74" s="15" t="e">
        <f>ROUND(G73/E73,3)</f>
        <v>#DIV/0!</v>
      </c>
      <c r="H74" s="18" t="str">
        <f>IFERROR(IF(G74&gt;$H$14,"20％以上増","　")," ")</f>
        <v xml:space="preserve"> </v>
      </c>
      <c r="I74" s="275"/>
      <c r="J74" s="18" t="str">
        <f>IFERROR(IF(G74&lt;$J$14,"20％以上減","　")," ")</f>
        <v xml:space="preserve"> </v>
      </c>
      <c r="K74" s="275"/>
      <c r="L74" s="275"/>
      <c r="M74" s="276"/>
    </row>
    <row r="75" spans="1:13" ht="21.75" hidden="1" customHeight="1">
      <c r="A75" s="239"/>
      <c r="B75" s="272" t="str">
        <f ca="1">IF(入力シート!B74=0," ",入力シート!B74)</f>
        <v/>
      </c>
      <c r="C75" s="13">
        <f>IF(入力シート!C74=" "," ",入力シート!C74)</f>
        <v>0</v>
      </c>
      <c r="D75" s="240" t="str">
        <f>IF(入力シート!D74=0," ",入力シート!D74)</f>
        <v xml:space="preserve"> </v>
      </c>
      <c r="E75" s="105">
        <f>IF(入力シート!L74=" "," ",ROUNDUP(入力シート!L74,-3)/1000)</f>
        <v>0</v>
      </c>
      <c r="F75" s="106">
        <f>IF(入力シート!L75=" "," ",ROUNDDOWN(入力シート!L75,-3)/1000)</f>
        <v>0</v>
      </c>
      <c r="G75" s="14">
        <f>E76-E75</f>
        <v>0</v>
      </c>
      <c r="H75" s="17" t="str">
        <f>IFERROR(IF(G75&gt;$H$13,"20万円以上増","　")," ")</f>
        <v>　</v>
      </c>
      <c r="I75" s="274" t="str">
        <f t="shared" ref="I75" si="66">IFERROR(IF((AND(G75&gt;$H$13,G76&gt;$H$14)),"変更申請"," ")," ")</f>
        <v xml:space="preserve"> </v>
      </c>
      <c r="J75" s="17" t="str">
        <f>IFERROR(IF(G75&lt;$J$13,"20万円以上減","　")," ")</f>
        <v>　</v>
      </c>
      <c r="K75" s="274" t="str">
        <f>IFERROR(IF((AND(G75&lt;$J$13,G76&lt;$J$14)),"変更申請"," ")," ")</f>
        <v xml:space="preserve"> </v>
      </c>
      <c r="L75" s="274" t="str">
        <f t="shared" ref="L75" si="67">IF((AND(E75&gt;1,E76=0)),"変更申請"," ")</f>
        <v xml:space="preserve"> </v>
      </c>
      <c r="M75" s="276" t="str">
        <f t="shared" ref="M75" si="68">IF((OR(I75="変更申請",K75="変更申請",L75="変更申請")),"〇"," ")</f>
        <v xml:space="preserve"> </v>
      </c>
    </row>
    <row r="76" spans="1:13" ht="21.75" hidden="1" customHeight="1" thickBot="1">
      <c r="A76" s="239"/>
      <c r="B76" s="273"/>
      <c r="C76" s="13" t="str">
        <f>IF(入力シート!C75=0," ",入力シート!C75)</f>
        <v xml:space="preserve"> </v>
      </c>
      <c r="D76" s="241"/>
      <c r="E76" s="20">
        <f>IF(入力シート!M74=" "," ",ROUNDUP(入力シート!M74,-3)/1000)</f>
        <v>0</v>
      </c>
      <c r="F76" s="64">
        <f>IF(入力シート!M75=" "," ",ROUNDDOWN(入力シート!M75,-3)/1000)</f>
        <v>0</v>
      </c>
      <c r="G76" s="15" t="e">
        <f>ROUND(G75/E75,3)</f>
        <v>#DIV/0!</v>
      </c>
      <c r="H76" s="18" t="str">
        <f>IFERROR(IF(G76&gt;$H$14,"20％以上増","　")," ")</f>
        <v xml:space="preserve"> </v>
      </c>
      <c r="I76" s="275"/>
      <c r="J76" s="18" t="str">
        <f>IFERROR(IF(G76&lt;$J$14,"20％以上減","　")," ")</f>
        <v xml:space="preserve"> </v>
      </c>
      <c r="K76" s="275"/>
      <c r="L76" s="275"/>
      <c r="M76" s="276"/>
    </row>
    <row r="77" spans="1:13" ht="21.75" hidden="1" customHeight="1">
      <c r="A77" s="239"/>
      <c r="B77" s="272" t="str">
        <f ca="1">IF(入力シート!B76=0," ",入力シート!B76)</f>
        <v/>
      </c>
      <c r="C77" s="13">
        <f>IF(入力シート!C76=" "," ",入力シート!C76)</f>
        <v>0</v>
      </c>
      <c r="D77" s="240" t="str">
        <f>IF(入力シート!D76=0," ",入力シート!D76)</f>
        <v xml:space="preserve"> </v>
      </c>
      <c r="E77" s="105">
        <f>IF(入力シート!L76=" "," ",ROUNDUP(入力シート!L76,-3)/1000)</f>
        <v>0</v>
      </c>
      <c r="F77" s="106">
        <f>IF(入力シート!L77=" "," ",ROUNDDOWN(入力シート!L77,-3)/1000)</f>
        <v>0</v>
      </c>
      <c r="G77" s="14">
        <f>E78-E77</f>
        <v>0</v>
      </c>
      <c r="H77" s="17" t="str">
        <f>IFERROR(IF(G77&gt;$H$13,"20万円以上増","　")," ")</f>
        <v>　</v>
      </c>
      <c r="I77" s="274" t="str">
        <f t="shared" ref="I77" si="69">IFERROR(IF((AND(G77&gt;$H$13,G78&gt;$H$14)),"変更申請"," ")," ")</f>
        <v xml:space="preserve"> </v>
      </c>
      <c r="J77" s="17" t="str">
        <f>IFERROR(IF(G77&lt;$J$13,"20万円以上減","　")," ")</f>
        <v>　</v>
      </c>
      <c r="K77" s="274" t="str">
        <f t="shared" ref="K77" si="70">IFERROR(IF((AND(G77&lt;$J$13,G78&lt;$J$14)),"変更申請"," ")," ")</f>
        <v xml:space="preserve"> </v>
      </c>
      <c r="L77" s="274" t="str">
        <f t="shared" ref="L77" si="71">IF((AND(E77&gt;1,E78=0)),"変更申請"," ")</f>
        <v xml:space="preserve"> </v>
      </c>
      <c r="M77" s="276" t="str">
        <f t="shared" ref="M77" si="72">IF((OR(I77="変更申請",K77="変更申請",L77="変更申請")),"〇"," ")</f>
        <v xml:space="preserve"> </v>
      </c>
    </row>
    <row r="78" spans="1:13" ht="21.75" hidden="1" customHeight="1" thickBot="1">
      <c r="A78" s="239"/>
      <c r="B78" s="273"/>
      <c r="C78" s="13" t="str">
        <f>IF(入力シート!C77=0," ",入力シート!C77)</f>
        <v xml:space="preserve"> </v>
      </c>
      <c r="D78" s="241"/>
      <c r="E78" s="20">
        <f>IF(入力シート!M76=" "," ",ROUNDUP(入力シート!M76,-3)/1000)</f>
        <v>0</v>
      </c>
      <c r="F78" s="64">
        <f>IF(入力シート!M77=" "," ",ROUNDDOWN(入力シート!M77,-3)/1000)</f>
        <v>0</v>
      </c>
      <c r="G78" s="15" t="e">
        <f>ROUND(G77/E77,3)</f>
        <v>#DIV/0!</v>
      </c>
      <c r="H78" s="18" t="str">
        <f>IFERROR(IF(G78&gt;$H$14,"20％以上増","　")," ")</f>
        <v xml:space="preserve"> </v>
      </c>
      <c r="I78" s="275"/>
      <c r="J78" s="18" t="str">
        <f>IFERROR(IF(G78&lt;$J$14,"20％以上減","　")," ")</f>
        <v xml:space="preserve"> </v>
      </c>
      <c r="K78" s="275"/>
      <c r="L78" s="275"/>
      <c r="M78" s="276"/>
    </row>
    <row r="79" spans="1:13" ht="21.75" hidden="1" customHeight="1">
      <c r="A79" s="239"/>
      <c r="B79" s="272" t="str">
        <f ca="1">IF(入力シート!B78=0," ",入力シート!B78)</f>
        <v/>
      </c>
      <c r="C79" s="13">
        <f>IF(入力シート!C78=" "," ",入力シート!C78)</f>
        <v>0</v>
      </c>
      <c r="D79" s="240" t="str">
        <f>IF(入力シート!D78=0," ",入力シート!D78)</f>
        <v xml:space="preserve"> </v>
      </c>
      <c r="E79" s="105">
        <f>IF(入力シート!L78=" "," ",ROUNDUP(入力シート!L78,-3)/1000)</f>
        <v>0</v>
      </c>
      <c r="F79" s="106">
        <f>IF(入力シート!L79=" "," ",ROUNDDOWN(入力シート!L79,-3)/1000)</f>
        <v>0</v>
      </c>
      <c r="G79" s="14">
        <f>E80-E79</f>
        <v>0</v>
      </c>
      <c r="H79" s="17" t="str">
        <f>IFERROR(IF(G79&gt;$H$13,"20万円以上増","　")," ")</f>
        <v>　</v>
      </c>
      <c r="I79" s="274" t="str">
        <f t="shared" ref="I79" si="73">IFERROR(IF((AND(G79&gt;$H$13,G80&gt;$H$14)),"変更申請"," ")," ")</f>
        <v xml:space="preserve"> </v>
      </c>
      <c r="J79" s="17" t="str">
        <f>IFERROR(IF(G79&lt;$J$13,"20万円以上減","　")," ")</f>
        <v>　</v>
      </c>
      <c r="K79" s="274" t="str">
        <f t="shared" ref="K79" si="74">IFERROR(IF((AND(G79&lt;$J$13,G80&lt;$J$14)),"変更申請"," ")," ")</f>
        <v xml:space="preserve"> </v>
      </c>
      <c r="L79" s="274" t="str">
        <f t="shared" ref="L79" si="75">IF((AND(E79&gt;1,E80=0)),"変更申請"," ")</f>
        <v xml:space="preserve"> </v>
      </c>
      <c r="M79" s="276" t="str">
        <f t="shared" ref="M79" si="76">IF((OR(I79="変更申請",K79="変更申請",L79="変更申請")),"〇"," ")</f>
        <v xml:space="preserve"> </v>
      </c>
    </row>
    <row r="80" spans="1:13" ht="21.75" hidden="1" customHeight="1" thickBot="1">
      <c r="A80" s="239"/>
      <c r="B80" s="273"/>
      <c r="C80" s="13" t="str">
        <f>IF(入力シート!C79=0," ",入力シート!C79)</f>
        <v xml:space="preserve"> </v>
      </c>
      <c r="D80" s="241"/>
      <c r="E80" s="20">
        <f>IF(入力シート!M78=" "," ",ROUNDUP(入力シート!M78,-3)/1000)</f>
        <v>0</v>
      </c>
      <c r="F80" s="64">
        <f>IF(入力シート!M79=" "," ",ROUNDDOWN(入力シート!M79,-3)/1000)</f>
        <v>0</v>
      </c>
      <c r="G80" s="15" t="e">
        <f>ROUND(G79/E79,3)</f>
        <v>#DIV/0!</v>
      </c>
      <c r="H80" s="18" t="str">
        <f>IFERROR(IF(G80&gt;$H$14,"20％以上増","　")," ")</f>
        <v xml:space="preserve"> </v>
      </c>
      <c r="I80" s="275"/>
      <c r="J80" s="18" t="str">
        <f>IFERROR(IF(G80&lt;$J$14,"20％以上減","　")," ")</f>
        <v xml:space="preserve"> </v>
      </c>
      <c r="K80" s="275"/>
      <c r="L80" s="275"/>
      <c r="M80" s="276"/>
    </row>
    <row r="81" spans="1:13" ht="21.75" hidden="1" customHeight="1">
      <c r="A81" s="239"/>
      <c r="B81" s="272" t="str">
        <f ca="1">IF(入力シート!B80=0," ",入力シート!B80)</f>
        <v/>
      </c>
      <c r="C81" s="13">
        <f>IF(入力シート!C80=" "," ",入力シート!C80)</f>
        <v>0</v>
      </c>
      <c r="D81" s="240" t="str">
        <f>IF(入力シート!D80=0," ",入力シート!D80)</f>
        <v xml:space="preserve"> </v>
      </c>
      <c r="E81" s="105">
        <f>IF(入力シート!L80=" "," ",ROUNDUP(入力シート!L80,-3)/1000)</f>
        <v>0</v>
      </c>
      <c r="F81" s="106">
        <f>IF(入力シート!L81=" "," ",ROUNDDOWN(入力シート!L81,-3)/1000)</f>
        <v>0</v>
      </c>
      <c r="G81" s="14">
        <f>E82-E81</f>
        <v>0</v>
      </c>
      <c r="H81" s="17" t="str">
        <f>IFERROR(IF(G81&gt;$H$13,"20万円以上増","　")," ")</f>
        <v>　</v>
      </c>
      <c r="I81" s="274" t="str">
        <f t="shared" ref="I81" si="77">IFERROR(IF((AND(G81&gt;$H$13,G82&gt;$H$14)),"変更申請"," ")," ")</f>
        <v xml:space="preserve"> </v>
      </c>
      <c r="J81" s="17" t="str">
        <f>IFERROR(IF(G81&lt;$J$13,"20万円以上減","　")," ")</f>
        <v>　</v>
      </c>
      <c r="K81" s="274" t="str">
        <f t="shared" ref="K81" si="78">IFERROR(IF((AND(G81&lt;$J$13,G82&lt;$J$14)),"変更申請"," ")," ")</f>
        <v xml:space="preserve"> </v>
      </c>
      <c r="L81" s="274" t="str">
        <f t="shared" ref="L81" si="79">IF((AND(E81&gt;1,E82=0)),"変更申請"," ")</f>
        <v xml:space="preserve"> </v>
      </c>
      <c r="M81" s="276" t="str">
        <f t="shared" ref="M81" si="80">IF((OR(I81="変更申請",K81="変更申請",L81="変更申請")),"〇"," ")</f>
        <v xml:space="preserve"> </v>
      </c>
    </row>
    <row r="82" spans="1:13" ht="21.75" hidden="1" customHeight="1" thickBot="1">
      <c r="A82" s="239"/>
      <c r="B82" s="273"/>
      <c r="C82" s="13" t="str">
        <f>IF(入力シート!C81=0," ",入力シート!C81)</f>
        <v xml:space="preserve"> </v>
      </c>
      <c r="D82" s="241"/>
      <c r="E82" s="20">
        <f>IF(入力シート!M80=" "," ",ROUNDUP(入力シート!M80,-3)/1000)</f>
        <v>0</v>
      </c>
      <c r="F82" s="64">
        <f>IF(入力シート!M81=" "," ",ROUNDDOWN(入力シート!M81,-3)/1000)</f>
        <v>0</v>
      </c>
      <c r="G82" s="15" t="e">
        <f>ROUND(G81/E81,3)</f>
        <v>#DIV/0!</v>
      </c>
      <c r="H82" s="18" t="str">
        <f>IFERROR(IF(G82&gt;$H$14,"20％以上増","　")," ")</f>
        <v xml:space="preserve"> </v>
      </c>
      <c r="I82" s="275"/>
      <c r="J82" s="18" t="str">
        <f>IFERROR(IF(G82&lt;$J$14,"20％以上減","　")," ")</f>
        <v xml:space="preserve"> </v>
      </c>
      <c r="K82" s="275"/>
      <c r="L82" s="275"/>
      <c r="M82" s="276"/>
    </row>
    <row r="83" spans="1:13" ht="21.75" hidden="1" customHeight="1">
      <c r="A83" s="239"/>
      <c r="B83" s="272" t="str">
        <f ca="1">IF(入力シート!B82=0," ",入力シート!B82)</f>
        <v/>
      </c>
      <c r="C83" s="13">
        <f>IF(入力シート!C82=" "," ",入力シート!C82)</f>
        <v>0</v>
      </c>
      <c r="D83" s="240" t="str">
        <f>IF(入力シート!D82=0," ",入力シート!D82)</f>
        <v xml:space="preserve"> </v>
      </c>
      <c r="E83" s="105">
        <f>IF(入力シート!L82=" "," ",ROUNDUP(入力シート!L82,-3)/1000)</f>
        <v>0</v>
      </c>
      <c r="F83" s="106">
        <f>IF(入力シート!L83=" "," ",ROUNDDOWN(入力シート!L83,-3)/1000)</f>
        <v>0</v>
      </c>
      <c r="G83" s="14">
        <f>E84-E83</f>
        <v>0</v>
      </c>
      <c r="H83" s="17" t="str">
        <f>IFERROR(IF(G83&gt;$H$13,"20万円以上増","　")," ")</f>
        <v>　</v>
      </c>
      <c r="I83" s="274" t="str">
        <f t="shared" ref="I83" si="81">IFERROR(IF((AND(G83&gt;$H$13,G84&gt;$H$14)),"変更申請"," ")," ")</f>
        <v xml:space="preserve"> </v>
      </c>
      <c r="J83" s="17" t="str">
        <f>IFERROR(IF(G83&lt;$J$13,"20万円以上減","　")," ")</f>
        <v>　</v>
      </c>
      <c r="K83" s="274" t="str">
        <f>IFERROR(IF((AND(G83&lt;$J$13,G84&lt;$J$14)),"変更申請"," ")," ")</f>
        <v xml:space="preserve"> </v>
      </c>
      <c r="L83" s="274" t="str">
        <f t="shared" ref="L83" si="82">IF((AND(E83&gt;1,E84=0)),"変更申請"," ")</f>
        <v xml:space="preserve"> </v>
      </c>
      <c r="M83" s="276" t="str">
        <f>IF((OR(I83="変更申請",K83="変更申請",L83="変更申請")),"〇"," ")</f>
        <v xml:space="preserve"> </v>
      </c>
    </row>
    <row r="84" spans="1:13" ht="21.75" hidden="1" customHeight="1" thickBot="1">
      <c r="A84" s="239"/>
      <c r="B84" s="273"/>
      <c r="C84" s="13" t="str">
        <f>IF(入力シート!C83=0," ",入力シート!C83)</f>
        <v xml:space="preserve"> </v>
      </c>
      <c r="D84" s="241"/>
      <c r="E84" s="20">
        <f>IF(入力シート!M82=" "," ",ROUNDUP(入力シート!M82,-3)/1000)</f>
        <v>0</v>
      </c>
      <c r="F84" s="64">
        <f>IF(入力シート!M83=" "," ",ROUNDDOWN(入力シート!M83,-3)/1000)</f>
        <v>0</v>
      </c>
      <c r="G84" s="15" t="e">
        <f>ROUND(G83/E83,3)</f>
        <v>#DIV/0!</v>
      </c>
      <c r="H84" s="18" t="str">
        <f>IFERROR(IF(G84&gt;$H$14,"20％以上増","　")," ")</f>
        <v xml:space="preserve"> </v>
      </c>
      <c r="I84" s="275"/>
      <c r="J84" s="18" t="str">
        <f>IFERROR(IF(G84&lt;$J$14,"20％以上減","　")," ")</f>
        <v xml:space="preserve"> </v>
      </c>
      <c r="K84" s="275"/>
      <c r="L84" s="275"/>
      <c r="M84" s="276"/>
    </row>
    <row r="85" spans="1:13" ht="21.75" customHeight="1" thickBot="1">
      <c r="A85" s="277" t="s">
        <v>3</v>
      </c>
      <c r="B85" s="278"/>
      <c r="C85" s="279"/>
      <c r="D85" s="283"/>
      <c r="E85" s="21">
        <f>SUM(E15,E17,E19,E21,E23,E25,E27,E29,E31,E33,E35,E37,E39,E41,E43,E45,E47,E49,E51,E53,E55,E57,E59,E61,E63)+SUM(E65,E67,E69,E71,E73,E75,E77,E79,E81,E83)</f>
        <v>0</v>
      </c>
      <c r="F85" s="98">
        <f>SUM(F15,F17,F19,F21,F23,F25,F27,F29,F31,F33,F35,F37,F39,F41,F43,F45,F47,F49,F51,F53,F55,F57,F59,F61,F63)+SUM(F65,F67,F69,F71,F73,F75,F77,F79,F81,F83)</f>
        <v>0</v>
      </c>
      <c r="G85" s="14">
        <f>F86-F85</f>
        <v>0</v>
      </c>
      <c r="H85" s="15">
        <v>-9.9000000000000005E-2</v>
      </c>
    </row>
    <row r="86" spans="1:13" ht="29.25" customHeight="1" thickBot="1">
      <c r="A86" s="280"/>
      <c r="B86" s="281"/>
      <c r="C86" s="282"/>
      <c r="D86" s="284"/>
      <c r="E86" s="100">
        <f>SUM(E16,E18,E20,E22,E24,E26,E28,E30,E32,E34,E36,E38,E40,E42,E44,E46,E48,E50,E52,E54,E56,E58,E60,E62,E64)+SUM(E66,E68,E70,E72,E74,E76,E78,E80,E82,E84)</f>
        <v>0</v>
      </c>
      <c r="F86" s="101">
        <f>SUM(F16,F18,F20,F22,F24,F26,F28,F30,F32,F34,F36,F38,F40,F42,F44,F46,F48,F50,F52,F54,F56,F58,F60,F62,F64)+SUM(F66,F68,F70,F72,F74,F76,F78,F80,F82,F84)</f>
        <v>0</v>
      </c>
      <c r="G86" s="15" t="e">
        <f>ROUND(G85/F85,3)</f>
        <v>#DIV/0!</v>
      </c>
      <c r="H86" s="26" t="str">
        <f>IFERROR(IF(G86&lt;H85,"10％以上減","　")," ")</f>
        <v xml:space="preserve"> </v>
      </c>
      <c r="I86" s="27" t="str">
        <f>IFERROR(IF(G86&lt;$H$85,"変更申請"," ")," ")</f>
        <v xml:space="preserve"> </v>
      </c>
    </row>
    <row r="88" spans="1:13">
      <c r="A88" s="244" t="s">
        <v>14</v>
      </c>
      <c r="B88" s="244"/>
      <c r="C88" s="244"/>
      <c r="D88" s="244"/>
      <c r="E88" s="244"/>
      <c r="F88" s="244"/>
      <c r="G88" s="244"/>
    </row>
    <row r="89" spans="1:13">
      <c r="A89" s="244" t="s">
        <v>15</v>
      </c>
      <c r="B89" s="244"/>
      <c r="C89" s="244"/>
      <c r="D89" s="244"/>
      <c r="E89" s="244"/>
      <c r="F89" s="244"/>
      <c r="G89" s="244"/>
    </row>
  </sheetData>
  <sheetProtection sheet="1" formatCells="0" formatColumns="0" formatRows="0"/>
  <mergeCells count="263">
    <mergeCell ref="A12:A14"/>
    <mergeCell ref="B12:C12"/>
    <mergeCell ref="D12:D14"/>
    <mergeCell ref="E12:E14"/>
    <mergeCell ref="F12:F14"/>
    <mergeCell ref="B13:B14"/>
    <mergeCell ref="A3:F3"/>
    <mergeCell ref="A5:B6"/>
    <mergeCell ref="C5:D6"/>
    <mergeCell ref="E5:E6"/>
    <mergeCell ref="F5:F6"/>
    <mergeCell ref="A8:B9"/>
    <mergeCell ref="C8:C9"/>
    <mergeCell ref="D8:D9"/>
    <mergeCell ref="M15:M16"/>
    <mergeCell ref="A17:A18"/>
    <mergeCell ref="B17:B18"/>
    <mergeCell ref="D17:D18"/>
    <mergeCell ref="I17:I18"/>
    <mergeCell ref="K17:K18"/>
    <mergeCell ref="L17:L18"/>
    <mergeCell ref="M17:M18"/>
    <mergeCell ref="A15:A16"/>
    <mergeCell ref="B15:B16"/>
    <mergeCell ref="D15:D16"/>
    <mergeCell ref="I15:I16"/>
    <mergeCell ref="K15:K16"/>
    <mergeCell ref="L15:L16"/>
    <mergeCell ref="M19:M20"/>
    <mergeCell ref="A21:A22"/>
    <mergeCell ref="B21:B22"/>
    <mergeCell ref="D21:D22"/>
    <mergeCell ref="I21:I22"/>
    <mergeCell ref="K21:K22"/>
    <mergeCell ref="L21:L22"/>
    <mergeCell ref="M21:M22"/>
    <mergeCell ref="A19:A20"/>
    <mergeCell ref="B19:B20"/>
    <mergeCell ref="D19:D20"/>
    <mergeCell ref="I19:I20"/>
    <mergeCell ref="K19:K20"/>
    <mergeCell ref="L19:L20"/>
    <mergeCell ref="M23:M24"/>
    <mergeCell ref="A25:A26"/>
    <mergeCell ref="B25:B26"/>
    <mergeCell ref="D25:D26"/>
    <mergeCell ref="I25:I26"/>
    <mergeCell ref="K25:K26"/>
    <mergeCell ref="L25:L26"/>
    <mergeCell ref="M25:M26"/>
    <mergeCell ref="A23:A24"/>
    <mergeCell ref="B23:B24"/>
    <mergeCell ref="D23:D24"/>
    <mergeCell ref="I23:I24"/>
    <mergeCell ref="K23:K24"/>
    <mergeCell ref="L23:L24"/>
    <mergeCell ref="M27:M28"/>
    <mergeCell ref="A29:A30"/>
    <mergeCell ref="B29:B30"/>
    <mergeCell ref="D29:D30"/>
    <mergeCell ref="I29:I30"/>
    <mergeCell ref="K29:K30"/>
    <mergeCell ref="L29:L30"/>
    <mergeCell ref="M29:M30"/>
    <mergeCell ref="A27:A28"/>
    <mergeCell ref="B27:B28"/>
    <mergeCell ref="D27:D28"/>
    <mergeCell ref="I27:I28"/>
    <mergeCell ref="K27:K28"/>
    <mergeCell ref="L27:L28"/>
    <mergeCell ref="M31:M32"/>
    <mergeCell ref="A33:A34"/>
    <mergeCell ref="B33:B34"/>
    <mergeCell ref="D33:D34"/>
    <mergeCell ref="I33:I34"/>
    <mergeCell ref="K33:K34"/>
    <mergeCell ref="L33:L34"/>
    <mergeCell ref="M33:M34"/>
    <mergeCell ref="A31:A32"/>
    <mergeCell ref="B31:B32"/>
    <mergeCell ref="D31:D32"/>
    <mergeCell ref="I31:I32"/>
    <mergeCell ref="K31:K32"/>
    <mergeCell ref="L31:L32"/>
    <mergeCell ref="M35:M36"/>
    <mergeCell ref="A37:A38"/>
    <mergeCell ref="B37:B38"/>
    <mergeCell ref="D37:D38"/>
    <mergeCell ref="I37:I38"/>
    <mergeCell ref="K37:K38"/>
    <mergeCell ref="L37:L38"/>
    <mergeCell ref="M37:M38"/>
    <mergeCell ref="A35:A36"/>
    <mergeCell ref="B35:B36"/>
    <mergeCell ref="D35:D36"/>
    <mergeCell ref="I35:I36"/>
    <mergeCell ref="K35:K36"/>
    <mergeCell ref="L35:L36"/>
    <mergeCell ref="M39:M40"/>
    <mergeCell ref="A41:A42"/>
    <mergeCell ref="B41:B42"/>
    <mergeCell ref="D41:D42"/>
    <mergeCell ref="I41:I42"/>
    <mergeCell ref="K41:K42"/>
    <mergeCell ref="L41:L42"/>
    <mergeCell ref="M41:M42"/>
    <mergeCell ref="A39:A40"/>
    <mergeCell ref="B39:B40"/>
    <mergeCell ref="D39:D40"/>
    <mergeCell ref="I39:I40"/>
    <mergeCell ref="K39:K40"/>
    <mergeCell ref="L39:L40"/>
    <mergeCell ref="M43:M44"/>
    <mergeCell ref="A45:A46"/>
    <mergeCell ref="B45:B46"/>
    <mergeCell ref="D45:D46"/>
    <mergeCell ref="I45:I46"/>
    <mergeCell ref="K45:K46"/>
    <mergeCell ref="L45:L46"/>
    <mergeCell ref="M45:M46"/>
    <mergeCell ref="A43:A44"/>
    <mergeCell ref="B43:B44"/>
    <mergeCell ref="D43:D44"/>
    <mergeCell ref="I43:I44"/>
    <mergeCell ref="K43:K44"/>
    <mergeCell ref="L43:L44"/>
    <mergeCell ref="M47:M48"/>
    <mergeCell ref="A49:A50"/>
    <mergeCell ref="B49:B50"/>
    <mergeCell ref="D49:D50"/>
    <mergeCell ref="I49:I50"/>
    <mergeCell ref="K49:K50"/>
    <mergeCell ref="L49:L50"/>
    <mergeCell ref="M49:M50"/>
    <mergeCell ref="A47:A48"/>
    <mergeCell ref="B47:B48"/>
    <mergeCell ref="D47:D48"/>
    <mergeCell ref="I47:I48"/>
    <mergeCell ref="K47:K48"/>
    <mergeCell ref="L47:L48"/>
    <mergeCell ref="M51:M52"/>
    <mergeCell ref="A53:A54"/>
    <mergeCell ref="B53:B54"/>
    <mergeCell ref="D53:D54"/>
    <mergeCell ref="I53:I54"/>
    <mergeCell ref="K53:K54"/>
    <mergeCell ref="L53:L54"/>
    <mergeCell ref="M53:M54"/>
    <mergeCell ref="A51:A52"/>
    <mergeCell ref="B51:B52"/>
    <mergeCell ref="D51:D52"/>
    <mergeCell ref="I51:I52"/>
    <mergeCell ref="K51:K52"/>
    <mergeCell ref="L51:L52"/>
    <mergeCell ref="M55:M56"/>
    <mergeCell ref="A57:A58"/>
    <mergeCell ref="B57:B58"/>
    <mergeCell ref="D57:D58"/>
    <mergeCell ref="I57:I58"/>
    <mergeCell ref="K57:K58"/>
    <mergeCell ref="L57:L58"/>
    <mergeCell ref="M57:M58"/>
    <mergeCell ref="A55:A56"/>
    <mergeCell ref="B55:B56"/>
    <mergeCell ref="D55:D56"/>
    <mergeCell ref="I55:I56"/>
    <mergeCell ref="K55:K56"/>
    <mergeCell ref="L55:L56"/>
    <mergeCell ref="M59:M60"/>
    <mergeCell ref="A61:A62"/>
    <mergeCell ref="B61:B62"/>
    <mergeCell ref="D61:D62"/>
    <mergeCell ref="I61:I62"/>
    <mergeCell ref="K61:K62"/>
    <mergeCell ref="L61:L62"/>
    <mergeCell ref="M61:M62"/>
    <mergeCell ref="A59:A60"/>
    <mergeCell ref="B59:B60"/>
    <mergeCell ref="D59:D60"/>
    <mergeCell ref="I59:I60"/>
    <mergeCell ref="K59:K60"/>
    <mergeCell ref="L59:L60"/>
    <mergeCell ref="M63:M64"/>
    <mergeCell ref="A65:A66"/>
    <mergeCell ref="B65:B66"/>
    <mergeCell ref="D65:D66"/>
    <mergeCell ref="I65:I66"/>
    <mergeCell ref="K65:K66"/>
    <mergeCell ref="L65:L66"/>
    <mergeCell ref="M65:M66"/>
    <mergeCell ref="A63:A64"/>
    <mergeCell ref="B63:B64"/>
    <mergeCell ref="D63:D64"/>
    <mergeCell ref="I63:I64"/>
    <mergeCell ref="K63:K64"/>
    <mergeCell ref="L63:L64"/>
    <mergeCell ref="M67:M68"/>
    <mergeCell ref="A69:A70"/>
    <mergeCell ref="B69:B70"/>
    <mergeCell ref="D69:D70"/>
    <mergeCell ref="I69:I70"/>
    <mergeCell ref="K69:K70"/>
    <mergeCell ref="L69:L70"/>
    <mergeCell ref="M69:M70"/>
    <mergeCell ref="A67:A68"/>
    <mergeCell ref="B67:B68"/>
    <mergeCell ref="D67:D68"/>
    <mergeCell ref="I67:I68"/>
    <mergeCell ref="K67:K68"/>
    <mergeCell ref="L67:L68"/>
    <mergeCell ref="M71:M72"/>
    <mergeCell ref="A73:A74"/>
    <mergeCell ref="B73:B74"/>
    <mergeCell ref="D73:D74"/>
    <mergeCell ref="I73:I74"/>
    <mergeCell ref="K73:K74"/>
    <mergeCell ref="L73:L74"/>
    <mergeCell ref="M73:M74"/>
    <mergeCell ref="A71:A72"/>
    <mergeCell ref="B71:B72"/>
    <mergeCell ref="D71:D72"/>
    <mergeCell ref="I71:I72"/>
    <mergeCell ref="K71:K72"/>
    <mergeCell ref="L71:L72"/>
    <mergeCell ref="M75:M76"/>
    <mergeCell ref="A77:A78"/>
    <mergeCell ref="B77:B78"/>
    <mergeCell ref="D77:D78"/>
    <mergeCell ref="I77:I78"/>
    <mergeCell ref="K77:K78"/>
    <mergeCell ref="L77:L78"/>
    <mergeCell ref="M77:M78"/>
    <mergeCell ref="A75:A76"/>
    <mergeCell ref="B75:B76"/>
    <mergeCell ref="D75:D76"/>
    <mergeCell ref="I75:I76"/>
    <mergeCell ref="K75:K76"/>
    <mergeCell ref="L75:L76"/>
    <mergeCell ref="M79:M80"/>
    <mergeCell ref="A81:A82"/>
    <mergeCell ref="B81:B82"/>
    <mergeCell ref="D81:D82"/>
    <mergeCell ref="I81:I82"/>
    <mergeCell ref="K81:K82"/>
    <mergeCell ref="L81:L82"/>
    <mergeCell ref="M81:M82"/>
    <mergeCell ref="A79:A80"/>
    <mergeCell ref="B79:B80"/>
    <mergeCell ref="D79:D80"/>
    <mergeCell ref="I79:I80"/>
    <mergeCell ref="K79:K80"/>
    <mergeCell ref="L79:L80"/>
    <mergeCell ref="M83:M84"/>
    <mergeCell ref="A85:C86"/>
    <mergeCell ref="D85:D86"/>
    <mergeCell ref="A88:G88"/>
    <mergeCell ref="A89:G89"/>
    <mergeCell ref="A83:A84"/>
    <mergeCell ref="B83:B84"/>
    <mergeCell ref="D83:D84"/>
    <mergeCell ref="I83:I84"/>
    <mergeCell ref="K83:K84"/>
    <mergeCell ref="L83:L84"/>
  </mergeCells>
  <phoneticPr fontId="6"/>
  <conditionalFormatting sqref="E16:F16">
    <cfRule type="expression" dxfId="108" priority="71">
      <formula>L15="〇"</formula>
    </cfRule>
  </conditionalFormatting>
  <conditionalFormatting sqref="E18:F18">
    <cfRule type="expression" dxfId="107" priority="35">
      <formula>L17="〇"</formula>
    </cfRule>
  </conditionalFormatting>
  <conditionalFormatting sqref="E20:F20">
    <cfRule type="expression" dxfId="106" priority="34">
      <formula>L19="〇"</formula>
    </cfRule>
  </conditionalFormatting>
  <conditionalFormatting sqref="E22:F22">
    <cfRule type="expression" dxfId="105" priority="33">
      <formula>L21="〇"</formula>
    </cfRule>
  </conditionalFormatting>
  <conditionalFormatting sqref="E24:F24">
    <cfRule type="expression" dxfId="104" priority="32">
      <formula>L23="〇"</formula>
    </cfRule>
  </conditionalFormatting>
  <conditionalFormatting sqref="E26:F26">
    <cfRule type="expression" dxfId="103" priority="31">
      <formula>L25="〇"</formula>
    </cfRule>
  </conditionalFormatting>
  <conditionalFormatting sqref="E28:F28">
    <cfRule type="expression" dxfId="102" priority="30">
      <formula>L27="〇"</formula>
    </cfRule>
  </conditionalFormatting>
  <conditionalFormatting sqref="E30:F30">
    <cfRule type="expression" dxfId="101" priority="29">
      <formula>L29="〇"</formula>
    </cfRule>
  </conditionalFormatting>
  <conditionalFormatting sqref="E32:F32">
    <cfRule type="expression" dxfId="100" priority="28">
      <formula>L31="〇"</formula>
    </cfRule>
  </conditionalFormatting>
  <conditionalFormatting sqref="E34:F34">
    <cfRule type="expression" dxfId="99" priority="27">
      <formula>L33="〇"</formula>
    </cfRule>
  </conditionalFormatting>
  <conditionalFormatting sqref="E36:F36">
    <cfRule type="expression" dxfId="98" priority="26">
      <formula>L35="〇"</formula>
    </cfRule>
  </conditionalFormatting>
  <conditionalFormatting sqref="E38:F38">
    <cfRule type="expression" dxfId="97" priority="25">
      <formula>L37="〇"</formula>
    </cfRule>
  </conditionalFormatting>
  <conditionalFormatting sqref="E40:F40">
    <cfRule type="expression" dxfId="96" priority="24">
      <formula>L39="〇"</formula>
    </cfRule>
  </conditionalFormatting>
  <conditionalFormatting sqref="E42:F42">
    <cfRule type="expression" dxfId="95" priority="23">
      <formula>L41="〇"</formula>
    </cfRule>
  </conditionalFormatting>
  <conditionalFormatting sqref="E44:F44">
    <cfRule type="expression" dxfId="94" priority="22">
      <formula>L43="〇"</formula>
    </cfRule>
  </conditionalFormatting>
  <conditionalFormatting sqref="E46:F46">
    <cfRule type="expression" dxfId="93" priority="21">
      <formula>L45="〇"</formula>
    </cfRule>
  </conditionalFormatting>
  <conditionalFormatting sqref="E48:F48">
    <cfRule type="expression" dxfId="92" priority="20">
      <formula>L47="〇"</formula>
    </cfRule>
  </conditionalFormatting>
  <conditionalFormatting sqref="E50:F50">
    <cfRule type="expression" dxfId="91" priority="19">
      <formula>L49="〇"</formula>
    </cfRule>
  </conditionalFormatting>
  <conditionalFormatting sqref="E52:F52">
    <cfRule type="expression" dxfId="90" priority="18">
      <formula>L51="〇"</formula>
    </cfRule>
  </conditionalFormatting>
  <conditionalFormatting sqref="E54:F54">
    <cfRule type="expression" dxfId="89" priority="17">
      <formula>L53="〇"</formula>
    </cfRule>
  </conditionalFormatting>
  <conditionalFormatting sqref="E56:F56">
    <cfRule type="expression" dxfId="88" priority="16">
      <formula>L55="〇"</formula>
    </cfRule>
  </conditionalFormatting>
  <conditionalFormatting sqref="E58:F58">
    <cfRule type="expression" dxfId="87" priority="15">
      <formula>L57="〇"</formula>
    </cfRule>
  </conditionalFormatting>
  <conditionalFormatting sqref="E60:F60">
    <cfRule type="expression" dxfId="86" priority="14">
      <formula>L59="〇"</formula>
    </cfRule>
  </conditionalFormatting>
  <conditionalFormatting sqref="E62:F62">
    <cfRule type="expression" dxfId="85" priority="13">
      <formula>L61="〇"</formula>
    </cfRule>
  </conditionalFormatting>
  <conditionalFormatting sqref="E64:F64">
    <cfRule type="expression" dxfId="84" priority="12">
      <formula>L63="〇"</formula>
    </cfRule>
  </conditionalFormatting>
  <conditionalFormatting sqref="E66:F66">
    <cfRule type="expression" dxfId="83" priority="11">
      <formula>L65="〇"</formula>
    </cfRule>
  </conditionalFormatting>
  <conditionalFormatting sqref="E68:F68">
    <cfRule type="expression" dxfId="82" priority="10">
      <formula>L67="〇"</formula>
    </cfRule>
  </conditionalFormatting>
  <conditionalFormatting sqref="E70:F70">
    <cfRule type="expression" dxfId="81" priority="9">
      <formula>L69="〇"</formula>
    </cfRule>
  </conditionalFormatting>
  <conditionalFormatting sqref="E72:F72">
    <cfRule type="expression" dxfId="80" priority="8">
      <formula>L71="〇"</formula>
    </cfRule>
  </conditionalFormatting>
  <conditionalFormatting sqref="E74:F74">
    <cfRule type="expression" dxfId="79" priority="7">
      <formula>L73="〇"</formula>
    </cfRule>
  </conditionalFormatting>
  <conditionalFormatting sqref="E76:F76">
    <cfRule type="expression" dxfId="78" priority="5">
      <formula>L75="〇"</formula>
    </cfRule>
  </conditionalFormatting>
  <conditionalFormatting sqref="E78:F78">
    <cfRule type="expression" dxfId="77" priority="4">
      <formula>L77="〇"</formula>
    </cfRule>
  </conditionalFormatting>
  <conditionalFormatting sqref="E80:F80">
    <cfRule type="expression" dxfId="76" priority="3">
      <formula>L79="〇"</formula>
    </cfRule>
  </conditionalFormatting>
  <conditionalFormatting sqref="E82:F82">
    <cfRule type="expression" dxfId="75" priority="2">
      <formula>L81="〇"</formula>
    </cfRule>
  </conditionalFormatting>
  <conditionalFormatting sqref="E84:F84">
    <cfRule type="expression" dxfId="74" priority="1">
      <formula>L83="〇"</formula>
    </cfRule>
  </conditionalFormatting>
  <pageMargins left="1.0629921259842521" right="0.35433070866141736" top="0.82677165354330717" bottom="0.35433070866141736" header="0.31496062992125984" footer="0.31496062992125984"/>
  <pageSetup paperSize="9" fitToHeight="0"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M89"/>
  <sheetViews>
    <sheetView view="pageBreakPreview" zoomScaleNormal="100" zoomScaleSheetLayoutView="100" workbookViewId="0">
      <pane ySplit="14" topLeftCell="A15" activePane="bottomLeft" state="frozen"/>
      <selection pane="bottomLeft" activeCell="A15" sqref="A15:A16"/>
    </sheetView>
  </sheetViews>
  <sheetFormatPr defaultRowHeight="12"/>
  <cols>
    <col min="1" max="2" width="5" style="1" bestFit="1" customWidth="1"/>
    <col min="3" max="3" width="43.125" style="1" customWidth="1"/>
    <col min="4" max="4" width="7.625" style="1" customWidth="1"/>
    <col min="5" max="7" width="11.125" style="1" customWidth="1"/>
    <col min="8" max="8" width="12.25" style="1" customWidth="1"/>
    <col min="9" max="9" width="11.125" style="1" customWidth="1"/>
    <col min="10" max="10" width="12.25" style="1" customWidth="1"/>
    <col min="11" max="11" width="11.125" style="1" customWidth="1"/>
    <col min="12" max="12" width="9" style="1"/>
    <col min="13" max="13" width="8.5" style="25" bestFit="1" customWidth="1"/>
    <col min="14" max="16384" width="9" style="1"/>
  </cols>
  <sheetData>
    <row r="1" spans="1:13">
      <c r="A1" s="1" t="s">
        <v>13</v>
      </c>
    </row>
    <row r="3" spans="1:13">
      <c r="A3" s="256" t="s">
        <v>12</v>
      </c>
      <c r="B3" s="256"/>
      <c r="C3" s="256"/>
      <c r="D3" s="256"/>
      <c r="E3" s="256"/>
      <c r="F3" s="256"/>
    </row>
    <row r="5" spans="1:13">
      <c r="A5" s="245" t="s">
        <v>7</v>
      </c>
      <c r="B5" s="245"/>
      <c r="C5" s="213" t="str">
        <f>入力シート!$C$5</f>
        <v>〇〇市</v>
      </c>
      <c r="D5" s="214"/>
      <c r="E5" s="257" t="s">
        <v>5</v>
      </c>
      <c r="F5" s="245" t="str">
        <f>入力シート!$C$7</f>
        <v>令和７年度</v>
      </c>
    </row>
    <row r="6" spans="1:13">
      <c r="A6" s="246"/>
      <c r="B6" s="246"/>
      <c r="C6" s="215"/>
      <c r="D6" s="216"/>
      <c r="E6" s="258"/>
      <c r="F6" s="246"/>
    </row>
    <row r="8" spans="1:13">
      <c r="A8" s="245" t="s">
        <v>9</v>
      </c>
      <c r="B8" s="245"/>
      <c r="C8" s="247">
        <f>F86</f>
        <v>0</v>
      </c>
      <c r="D8" s="249" t="s">
        <v>10</v>
      </c>
    </row>
    <row r="9" spans="1:13">
      <c r="A9" s="246"/>
      <c r="B9" s="246"/>
      <c r="C9" s="248"/>
      <c r="D9" s="250"/>
    </row>
    <row r="11" spans="1:13" ht="12.75" thickBot="1">
      <c r="A11" s="1" t="s">
        <v>8</v>
      </c>
      <c r="F11" s="4" t="s">
        <v>18</v>
      </c>
    </row>
    <row r="12" spans="1:13">
      <c r="A12" s="259" t="s">
        <v>4</v>
      </c>
      <c r="B12" s="262" t="s">
        <v>27</v>
      </c>
      <c r="C12" s="262"/>
      <c r="D12" s="262" t="s">
        <v>28</v>
      </c>
      <c r="E12" s="262" t="s">
        <v>29</v>
      </c>
      <c r="F12" s="265" t="s">
        <v>0</v>
      </c>
      <c r="H12" s="1" t="s">
        <v>57</v>
      </c>
      <c r="J12" s="1" t="s">
        <v>58</v>
      </c>
      <c r="L12" s="95" t="s">
        <v>70</v>
      </c>
      <c r="M12" s="25" t="s">
        <v>71</v>
      </c>
    </row>
    <row r="13" spans="1:13">
      <c r="A13" s="260"/>
      <c r="B13" s="263" t="s">
        <v>1</v>
      </c>
      <c r="C13" s="2" t="s">
        <v>30</v>
      </c>
      <c r="D13" s="263"/>
      <c r="E13" s="263"/>
      <c r="F13" s="266"/>
      <c r="H13" s="16">
        <v>199</v>
      </c>
      <c r="J13" s="16">
        <v>-199</v>
      </c>
    </row>
    <row r="14" spans="1:13" ht="12.75" thickBot="1">
      <c r="A14" s="285"/>
      <c r="B14" s="287"/>
      <c r="C14" s="22" t="s">
        <v>31</v>
      </c>
      <c r="D14" s="286"/>
      <c r="E14" s="287"/>
      <c r="F14" s="288"/>
      <c r="H14" s="15">
        <v>0.19900000000000001</v>
      </c>
      <c r="J14" s="15">
        <v>-0.19900000000000001</v>
      </c>
    </row>
    <row r="15" spans="1:13" ht="21.75" customHeight="1">
      <c r="A15" s="289"/>
      <c r="B15" s="262" t="str">
        <f ca="1">IF(入力シート!B14=0," ",入力シート!B14)</f>
        <v/>
      </c>
      <c r="C15" s="23">
        <f>IF(入力シート!C14=" "," ",入力シート!C14)</f>
        <v>0</v>
      </c>
      <c r="D15" s="240" t="str">
        <f>IF(入力シート!D14=0," ",入力シート!D14)</f>
        <v xml:space="preserve"> </v>
      </c>
      <c r="E15" s="24">
        <f>IF(入力シート!M14=" "," ",ROUNDUP(入力シート!M14,-3)/1000)</f>
        <v>0</v>
      </c>
      <c r="F15" s="63">
        <f>IF(入力シート!M15=" "," ",ROUNDDOWN(入力シート!M15,-3)/1000)</f>
        <v>0</v>
      </c>
      <c r="G15" s="14">
        <f>E16-E15</f>
        <v>0</v>
      </c>
      <c r="H15" s="17" t="str">
        <f>IFERROR(IF(G15&gt;$H$13,"20万円以上増","　")," ")</f>
        <v>　</v>
      </c>
      <c r="I15" s="274" t="str">
        <f>IFERROR(IF((AND(G15&gt;$H$13,G16&gt;$H$14)),"変更申請"," ")," ")</f>
        <v xml:space="preserve"> </v>
      </c>
      <c r="J15" s="17" t="str">
        <f>IFERROR(IF(G15&lt;$J$13,"20万円以上減","　")," ")</f>
        <v>　</v>
      </c>
      <c r="K15" s="274" t="str">
        <f>IFERROR(IF((AND(G15&lt;$J$13,G16&lt;$J$14)),"変更申請"," ")," ")</f>
        <v xml:space="preserve"> </v>
      </c>
      <c r="L15" s="274" t="str">
        <f>IF((AND(E15&gt;1,E16=0)),"変更申請"," ")</f>
        <v xml:space="preserve"> </v>
      </c>
      <c r="M15" s="276" t="str">
        <f>IF((OR(I15="変更申請",K15="変更申請",L15="変更申請")),"〇"," ")</f>
        <v xml:space="preserve"> </v>
      </c>
    </row>
    <row r="16" spans="1:13" ht="21.75" customHeight="1" thickBot="1">
      <c r="A16" s="239"/>
      <c r="B16" s="273"/>
      <c r="C16" s="13" t="str">
        <f>IF(入力シート!C15=0," ",入力シート!C15)</f>
        <v xml:space="preserve"> </v>
      </c>
      <c r="D16" s="241"/>
      <c r="E16" s="20">
        <f>IF(入力シート!N14=" "," ",ROUNDUP(入力シート!N14,-3)/1000)</f>
        <v>0</v>
      </c>
      <c r="F16" s="64">
        <f>IF(入力シート!N15=" "," ",ROUNDDOWN(入力シート!N15,-3)/1000)</f>
        <v>0</v>
      </c>
      <c r="G16" s="15" t="e">
        <f>ROUND(G15/E15,3)</f>
        <v>#DIV/0!</v>
      </c>
      <c r="H16" s="18" t="str">
        <f>IFERROR(IF(G16&gt;$H$14,"20％以上増","　")," ")</f>
        <v xml:space="preserve"> </v>
      </c>
      <c r="I16" s="275"/>
      <c r="J16" s="18" t="str">
        <f>IFERROR(IF(G16&lt;$J$14,"20％以上減","　")," ")</f>
        <v xml:space="preserve"> </v>
      </c>
      <c r="K16" s="275"/>
      <c r="L16" s="275"/>
      <c r="M16" s="276"/>
    </row>
    <row r="17" spans="1:13" ht="21.75" customHeight="1">
      <c r="A17" s="239"/>
      <c r="B17" s="272" t="str">
        <f ca="1">IF(入力シート!B16=0," ",入力シート!B16)</f>
        <v/>
      </c>
      <c r="C17" s="13">
        <f>IF(入力シート!C16=" "," ",入力シート!C16)</f>
        <v>0</v>
      </c>
      <c r="D17" s="240" t="str">
        <f>IF(入力シート!D16=0," ",入力シート!D16)</f>
        <v xml:space="preserve"> </v>
      </c>
      <c r="E17" s="19">
        <f>IF(入力シート!M16=" "," ",ROUNDUP(入力シート!M16,-3)/1000)</f>
        <v>0</v>
      </c>
      <c r="F17" s="65">
        <f>IF(入力シート!M17=" "," ",ROUNDDOWN(入力シート!M17,-3)/1000)</f>
        <v>0</v>
      </c>
      <c r="G17" s="14">
        <f>E18-E17</f>
        <v>0</v>
      </c>
      <c r="H17" s="17" t="str">
        <f>IFERROR(IF(G17&gt;$H$13,"20万円以上増","　")," ")</f>
        <v>　</v>
      </c>
      <c r="I17" s="274" t="str">
        <f>IFERROR(IF((AND(G17&gt;$H$13,G18&gt;$H$14)),"変更申請"," ")," ")</f>
        <v xml:space="preserve"> </v>
      </c>
      <c r="J17" s="17" t="str">
        <f>IFERROR(IF(G17&lt;$J$13,"20万円以上減","　")," ")</f>
        <v>　</v>
      </c>
      <c r="K17" s="274" t="str">
        <f t="shared" ref="K17" si="0">IFERROR(IF((AND(G17&lt;$J$13,G18&lt;$J$14)),"変更申請"," ")," ")</f>
        <v xml:space="preserve"> </v>
      </c>
      <c r="L17" s="274" t="str">
        <f>IF((AND(E17&gt;1,E18=0)),"変更申請"," ")</f>
        <v xml:space="preserve"> </v>
      </c>
      <c r="M17" s="276" t="str">
        <f t="shared" ref="M17" si="1">IF((OR(I17="変更申請",K17="変更申請",L17="変更申請")),"〇"," ")</f>
        <v xml:space="preserve"> </v>
      </c>
    </row>
    <row r="18" spans="1:13" ht="21.75" customHeight="1" thickBot="1">
      <c r="A18" s="239"/>
      <c r="B18" s="273"/>
      <c r="C18" s="13" t="str">
        <f>IF(入力シート!C17=0," ",入力シート!C17)</f>
        <v xml:space="preserve"> </v>
      </c>
      <c r="D18" s="241"/>
      <c r="E18" s="96">
        <f>IF(入力シート!N16=" "," ",ROUNDUP(入力シート!N16,-3)/1000)</f>
        <v>0</v>
      </c>
      <c r="F18" s="97">
        <f>IF(入力シート!N17=" "," ",ROUNDDOWN(入力シート!N17,-3)/1000)</f>
        <v>0</v>
      </c>
      <c r="G18" s="15" t="e">
        <f>ROUND(G17/E17,3)</f>
        <v>#DIV/0!</v>
      </c>
      <c r="H18" s="18" t="str">
        <f>IFERROR(IF(G18&gt;$H$14,"20％以上増","　")," ")</f>
        <v xml:space="preserve"> </v>
      </c>
      <c r="I18" s="275"/>
      <c r="J18" s="18" t="str">
        <f>IFERROR(IF(G18&lt;$J$14,"20％以上減","　")," ")</f>
        <v xml:space="preserve"> </v>
      </c>
      <c r="K18" s="275"/>
      <c r="L18" s="275"/>
      <c r="M18" s="276"/>
    </row>
    <row r="19" spans="1:13" ht="21.75" customHeight="1">
      <c r="A19" s="239"/>
      <c r="B19" s="272" t="str">
        <f ca="1">IF(入力シート!B18=0," ",入力シート!B18)</f>
        <v/>
      </c>
      <c r="C19" s="13">
        <f>IF(入力シート!C18=" "," ",入力シート!C18)</f>
        <v>0</v>
      </c>
      <c r="D19" s="240" t="str">
        <f>IF(入力シート!D18=0," ",入力シート!D18)</f>
        <v xml:space="preserve"> </v>
      </c>
      <c r="E19" s="105">
        <f>IF(入力シート!M18=" "," ",ROUNDUP(入力シート!M18,-3)/1000)</f>
        <v>0</v>
      </c>
      <c r="F19" s="106">
        <f>IF(入力シート!M19=" "," ",ROUNDDOWN(入力シート!M19,-3)/1000)</f>
        <v>0</v>
      </c>
      <c r="G19" s="14">
        <f>E20-E19</f>
        <v>0</v>
      </c>
      <c r="H19" s="17" t="str">
        <f>IFERROR(IF(G19&gt;$H$13,"20万円以上増","　")," ")</f>
        <v>　</v>
      </c>
      <c r="I19" s="274" t="str">
        <f>IFERROR(IF((AND(G19&gt;$H$13,G20&gt;$H$14)),"変更申請"," ")," ")</f>
        <v xml:space="preserve"> </v>
      </c>
      <c r="J19" s="17" t="str">
        <f>IFERROR(IF(G19&lt;$J$13,"20万円以上減","　")," ")</f>
        <v>　</v>
      </c>
      <c r="K19" s="274" t="str">
        <f t="shared" ref="K19" si="2">IFERROR(IF((AND(G19&lt;$J$13,G20&lt;$J$14)),"変更申請"," ")," ")</f>
        <v xml:space="preserve"> </v>
      </c>
      <c r="L19" s="274" t="str">
        <f>IF((AND(E19&gt;1,E20=0)),"変更申請"," ")</f>
        <v xml:space="preserve"> </v>
      </c>
      <c r="M19" s="276" t="str">
        <f t="shared" ref="M19" si="3">IF((OR(I19="変更申請",K19="変更申請",L19="変更申請")),"〇"," ")</f>
        <v xml:space="preserve"> </v>
      </c>
    </row>
    <row r="20" spans="1:13" ht="21.75" customHeight="1" thickBot="1">
      <c r="A20" s="239"/>
      <c r="B20" s="273"/>
      <c r="C20" s="13" t="str">
        <f>IF(入力シート!C19=0," ",入力シート!C19)</f>
        <v xml:space="preserve"> </v>
      </c>
      <c r="D20" s="241"/>
      <c r="E20" s="20">
        <f>IF(入力シート!N18=" "," ",ROUNDUP(入力シート!N18,-3)/1000)</f>
        <v>0</v>
      </c>
      <c r="F20" s="64">
        <f>IF(入力シート!N19=" "," ",ROUNDDOWN(入力シート!N19,-3)/1000)</f>
        <v>0</v>
      </c>
      <c r="G20" s="15" t="e">
        <f>ROUND(G19/E19,3)</f>
        <v>#DIV/0!</v>
      </c>
      <c r="H20" s="18" t="str">
        <f>IFERROR(IF(G20&gt;$H$14,"20％以上増","　")," ")</f>
        <v xml:space="preserve"> </v>
      </c>
      <c r="I20" s="275"/>
      <c r="J20" s="18" t="str">
        <f>IFERROR(IF(G20&lt;$J$14,"20％以上減","　")," ")</f>
        <v xml:space="preserve"> </v>
      </c>
      <c r="K20" s="275"/>
      <c r="L20" s="275"/>
      <c r="M20" s="276"/>
    </row>
    <row r="21" spans="1:13" ht="21.75" customHeight="1">
      <c r="A21" s="239"/>
      <c r="B21" s="272" t="str">
        <f ca="1">IF(入力シート!B20=0," ",入力シート!B20)</f>
        <v/>
      </c>
      <c r="C21" s="13">
        <f>IF(入力シート!C20=" "," ",入力シート!C20)</f>
        <v>0</v>
      </c>
      <c r="D21" s="240" t="str">
        <f>IF(入力シート!D20=0," ",入力シート!D20)</f>
        <v xml:space="preserve"> </v>
      </c>
      <c r="E21" s="105">
        <f>IF(入力シート!M20=" "," ",ROUNDUP(入力シート!M20,-3)/1000)</f>
        <v>0</v>
      </c>
      <c r="F21" s="106">
        <f>IF(入力シート!M21=" "," ",ROUNDDOWN(入力シート!M21,-3)/1000)</f>
        <v>0</v>
      </c>
      <c r="G21" s="14">
        <f>E22-E21</f>
        <v>0</v>
      </c>
      <c r="H21" s="17" t="str">
        <f>IFERROR(IF(G21&gt;$H$13,"20万円以上増","　")," ")</f>
        <v>　</v>
      </c>
      <c r="I21" s="274" t="str">
        <f>IFERROR(IF((AND(G21&gt;$H$13,G22&gt;$H$14)),"変更申請"," ")," ")</f>
        <v xml:space="preserve"> </v>
      </c>
      <c r="J21" s="17" t="str">
        <f>IFERROR(IF(G21&lt;$J$13,"20万円以上減","　")," ")</f>
        <v>　</v>
      </c>
      <c r="K21" s="274" t="str">
        <f t="shared" ref="K21" si="4">IFERROR(IF((AND(G21&lt;$J$13,G22&lt;$J$14)),"変更申請"," ")," ")</f>
        <v xml:space="preserve"> </v>
      </c>
      <c r="L21" s="274" t="str">
        <f>IF((AND(E21&gt;1,E22=0)),"変更申請"," ")</f>
        <v xml:space="preserve"> </v>
      </c>
      <c r="M21" s="276" t="str">
        <f t="shared" ref="M21" si="5">IF((OR(I21="変更申請",K21="変更申請",L21="変更申請")),"〇"," ")</f>
        <v xml:space="preserve"> </v>
      </c>
    </row>
    <row r="22" spans="1:13" ht="21.75" customHeight="1" thickBot="1">
      <c r="A22" s="239"/>
      <c r="B22" s="273"/>
      <c r="C22" s="13" t="str">
        <f>IF(入力シート!C21=0," ",入力シート!C21)</f>
        <v xml:space="preserve"> </v>
      </c>
      <c r="D22" s="241"/>
      <c r="E22" s="20">
        <f>IF(入力シート!N20=" "," ",ROUNDUP(入力シート!N20,-3)/1000)</f>
        <v>0</v>
      </c>
      <c r="F22" s="64">
        <f>IF(入力シート!N21=" "," ",ROUNDDOWN(入力シート!N21,-3)/1000)</f>
        <v>0</v>
      </c>
      <c r="G22" s="15" t="e">
        <f>ROUND(G21/E21,3)</f>
        <v>#DIV/0!</v>
      </c>
      <c r="H22" s="18" t="str">
        <f>IFERROR(IF(G22&gt;$H$14,"20％以上増","　")," ")</f>
        <v xml:space="preserve"> </v>
      </c>
      <c r="I22" s="275"/>
      <c r="J22" s="18" t="str">
        <f>IFERROR(IF(G22&lt;$J$14,"20％以上減","　")," ")</f>
        <v xml:space="preserve"> </v>
      </c>
      <c r="K22" s="275"/>
      <c r="L22" s="275"/>
      <c r="M22" s="276"/>
    </row>
    <row r="23" spans="1:13" ht="21.75" customHeight="1">
      <c r="A23" s="239"/>
      <c r="B23" s="272" t="str">
        <f ca="1">IF(入力シート!B22=0," ",入力シート!B22)</f>
        <v/>
      </c>
      <c r="C23" s="13">
        <f>IF(入力シート!C22=" "," ",入力シート!C22)</f>
        <v>0</v>
      </c>
      <c r="D23" s="240" t="str">
        <f>IF(入力シート!D22=0," ",入力シート!D22)</f>
        <v xml:space="preserve"> </v>
      </c>
      <c r="E23" s="105">
        <f>IF(入力シート!M22=" "," ",ROUNDUP(入力シート!M22,-3)/1000)</f>
        <v>0</v>
      </c>
      <c r="F23" s="106">
        <f>IF(入力シート!M23=" "," ",ROUNDDOWN(入力シート!M23,-3)/1000)</f>
        <v>0</v>
      </c>
      <c r="G23" s="14">
        <f>E24-E23</f>
        <v>0</v>
      </c>
      <c r="H23" s="17" t="str">
        <f>IFERROR(IF(G23&gt;$H$13,"20万円以上増","　")," ")</f>
        <v>　</v>
      </c>
      <c r="I23" s="274" t="str">
        <f>IFERROR(IF((AND(G23&gt;$H$13,G24&gt;$H$14)),"変更申請"," ")," ")</f>
        <v xml:space="preserve"> </v>
      </c>
      <c r="J23" s="17" t="str">
        <f>IFERROR(IF(G23&lt;$J$13,"20万円以上減","　")," ")</f>
        <v>　</v>
      </c>
      <c r="K23" s="274" t="str">
        <f>IFERROR(IF((AND(G23&lt;$J$13,G24&lt;$J$14)),"変更申請"," ")," ")</f>
        <v xml:space="preserve"> </v>
      </c>
      <c r="L23" s="274" t="str">
        <f>IF((AND(E23&gt;1,E24=0)),"変更申請"," ")</f>
        <v xml:space="preserve"> </v>
      </c>
      <c r="M23" s="276" t="str">
        <f t="shared" ref="M23" si="6">IF((OR(I23="変更申請",K23="変更申請",L23="変更申請")),"〇"," ")</f>
        <v xml:space="preserve"> </v>
      </c>
    </row>
    <row r="24" spans="1:13" ht="21.75" customHeight="1" thickBot="1">
      <c r="A24" s="239"/>
      <c r="B24" s="273"/>
      <c r="C24" s="13" t="str">
        <f>IF(入力シート!C23=0," ",入力シート!C23)</f>
        <v xml:space="preserve"> </v>
      </c>
      <c r="D24" s="241"/>
      <c r="E24" s="20">
        <f>IF(入力シート!N22=" "," ",ROUNDUP(入力シート!N22,-3)/1000)</f>
        <v>0</v>
      </c>
      <c r="F24" s="64">
        <f>IF(入力シート!N23=" "," ",ROUNDDOWN(入力シート!N23,-3)/1000)</f>
        <v>0</v>
      </c>
      <c r="G24" s="15" t="e">
        <f>ROUND(G23/E23,3)</f>
        <v>#DIV/0!</v>
      </c>
      <c r="H24" s="18" t="str">
        <f>IFERROR(IF(G24&gt;$H$14,"20％以上増","　")," ")</f>
        <v xml:space="preserve"> </v>
      </c>
      <c r="I24" s="275"/>
      <c r="J24" s="18" t="str">
        <f>IFERROR(IF(G24&lt;$J$14,"20％以上減","　")," ")</f>
        <v xml:space="preserve"> </v>
      </c>
      <c r="K24" s="275"/>
      <c r="L24" s="275"/>
      <c r="M24" s="276"/>
    </row>
    <row r="25" spans="1:13" ht="21.75" customHeight="1">
      <c r="A25" s="239"/>
      <c r="B25" s="272" t="str">
        <f ca="1">IF(入力シート!B24=0," ",入力シート!B24)</f>
        <v/>
      </c>
      <c r="C25" s="13">
        <f>IF(入力シート!C24=" "," ",入力シート!C24)</f>
        <v>0</v>
      </c>
      <c r="D25" s="240" t="str">
        <f>IF(入力シート!D24=0," ",入力シート!D24)</f>
        <v xml:space="preserve"> </v>
      </c>
      <c r="E25" s="19">
        <f>IF(入力シート!M24=" "," ",ROUNDUP(入力シート!M24,-3)/1000)</f>
        <v>0</v>
      </c>
      <c r="F25" s="65">
        <f>IF(入力シート!M25=" "," ",ROUNDDOWN(入力シート!M25,-3)/1000)</f>
        <v>0</v>
      </c>
      <c r="G25" s="14">
        <f>E26-E25</f>
        <v>0</v>
      </c>
      <c r="H25" s="17" t="str">
        <f>IFERROR(IF(G25&gt;$H$13,"20万円以上増","　")," ")</f>
        <v>　</v>
      </c>
      <c r="I25" s="274" t="str">
        <f t="shared" ref="I25" si="7">IFERROR(IF((AND(G25&gt;$H$13,G26&gt;$H$14)),"変更申請"," ")," ")</f>
        <v xml:space="preserve"> </v>
      </c>
      <c r="J25" s="17" t="str">
        <f>IFERROR(IF(G25&lt;$J$13,"20万円以上減","　")," ")</f>
        <v>　</v>
      </c>
      <c r="K25" s="274" t="str">
        <f t="shared" ref="K25" si="8">IFERROR(IF((AND(G25&lt;$J$13,G26&lt;$J$14)),"変更申請"," ")," ")</f>
        <v xml:space="preserve"> </v>
      </c>
      <c r="L25" s="274" t="str">
        <f>IF((AND(E25&gt;1,E26=0)),"変更申請"," ")</f>
        <v xml:space="preserve"> </v>
      </c>
      <c r="M25" s="276" t="str">
        <f t="shared" ref="M25" si="9">IF((OR(I25="変更申請",K25="変更申請",L25="変更申請")),"〇"," ")</f>
        <v xml:space="preserve"> </v>
      </c>
    </row>
    <row r="26" spans="1:13" ht="21.75" customHeight="1" thickBot="1">
      <c r="A26" s="239"/>
      <c r="B26" s="273"/>
      <c r="C26" s="13" t="str">
        <f>IF(入力シート!C25=0," ",入力シート!C25)</f>
        <v xml:space="preserve"> </v>
      </c>
      <c r="D26" s="241"/>
      <c r="E26" s="96">
        <f>IF(入力シート!N24=" "," ",ROUNDUP(入力シート!N24,-3)/1000)</f>
        <v>0</v>
      </c>
      <c r="F26" s="97">
        <f>IF(入力シート!N25=" "," ",ROUNDDOWN(入力シート!N25,-3)/1000)</f>
        <v>0</v>
      </c>
      <c r="G26" s="15" t="e">
        <f>ROUND(G25/E25,3)</f>
        <v>#DIV/0!</v>
      </c>
      <c r="H26" s="18" t="str">
        <f>IFERROR(IF(G26&gt;$H$14,"20％以上増","　")," ")</f>
        <v xml:space="preserve"> </v>
      </c>
      <c r="I26" s="275"/>
      <c r="J26" s="18" t="str">
        <f>IFERROR(IF(G26&lt;$J$14,"20％以上減","　")," ")</f>
        <v xml:space="preserve"> </v>
      </c>
      <c r="K26" s="275"/>
      <c r="L26" s="275"/>
      <c r="M26" s="276"/>
    </row>
    <row r="27" spans="1:13" ht="21.75" customHeight="1">
      <c r="A27" s="239"/>
      <c r="B27" s="272" t="str">
        <f ca="1">IF(入力シート!B26=0," ",入力シート!B26)</f>
        <v/>
      </c>
      <c r="C27" s="13">
        <f>IF(入力シート!C26=" "," ",入力シート!C26)</f>
        <v>0</v>
      </c>
      <c r="D27" s="240" t="str">
        <f>IF(入力シート!D26=0," ",入力シート!D26)</f>
        <v xml:space="preserve"> </v>
      </c>
      <c r="E27" s="105">
        <f>IF(入力シート!M26=" "," ",ROUNDUP(入力シート!M26,-3)/1000)</f>
        <v>0</v>
      </c>
      <c r="F27" s="106">
        <f>IF(入力シート!M27=" "," ",ROUNDDOWN(入力シート!M27,-3)/1000)</f>
        <v>0</v>
      </c>
      <c r="G27" s="14">
        <f>E28-E27</f>
        <v>0</v>
      </c>
      <c r="H27" s="17" t="str">
        <f>IFERROR(IF(G27&gt;$H$13,"20万円以上増","　")," ")</f>
        <v>　</v>
      </c>
      <c r="I27" s="274" t="str">
        <f t="shared" ref="I27:I63" si="10">IFERROR(IF((AND(G27&gt;$H$13,G28&gt;$H$14)),"変更申請"," ")," ")</f>
        <v xml:space="preserve"> </v>
      </c>
      <c r="J27" s="17" t="str">
        <f>IFERROR(IF(G27&lt;$J$13,"20万円以上減","　")," ")</f>
        <v>　</v>
      </c>
      <c r="K27" s="274" t="str">
        <f t="shared" ref="K27" si="11">IFERROR(IF((AND(G27&lt;$J$13,G28&lt;$J$14)),"変更申請"," ")," ")</f>
        <v xml:space="preserve"> </v>
      </c>
      <c r="L27" s="274" t="str">
        <f>IF((AND(E27&gt;1,E28=0)),"変更申請"," ")</f>
        <v xml:space="preserve"> </v>
      </c>
      <c r="M27" s="276" t="str">
        <f t="shared" ref="M27" si="12">IF((OR(I27="変更申請",K27="変更申請",L27="変更申請")),"〇"," ")</f>
        <v xml:space="preserve"> </v>
      </c>
    </row>
    <row r="28" spans="1:13" ht="21.75" customHeight="1" thickBot="1">
      <c r="A28" s="239"/>
      <c r="B28" s="273"/>
      <c r="C28" s="13" t="str">
        <f>IF(入力シート!C27=0," ",入力シート!C27)</f>
        <v xml:space="preserve"> </v>
      </c>
      <c r="D28" s="241"/>
      <c r="E28" s="20">
        <f>IF(入力シート!N26=" "," ",ROUNDUP(入力シート!N26,-3)/1000)</f>
        <v>0</v>
      </c>
      <c r="F28" s="64">
        <f>IF(入力シート!N27=" "," ",ROUNDDOWN(入力シート!N27,-3)/1000)</f>
        <v>0</v>
      </c>
      <c r="G28" s="15" t="e">
        <f>ROUND(G27/E27,3)</f>
        <v>#DIV/0!</v>
      </c>
      <c r="H28" s="18" t="str">
        <f>IFERROR(IF(G28&gt;$H$14,"20％以上増","　")," ")</f>
        <v xml:space="preserve"> </v>
      </c>
      <c r="I28" s="275"/>
      <c r="J28" s="18" t="str">
        <f>IFERROR(IF(G28&lt;$J$14,"20％以上減","　")," ")</f>
        <v xml:space="preserve"> </v>
      </c>
      <c r="K28" s="275"/>
      <c r="L28" s="275"/>
      <c r="M28" s="276"/>
    </row>
    <row r="29" spans="1:13" ht="21.75" customHeight="1">
      <c r="A29" s="239"/>
      <c r="B29" s="272" t="str">
        <f ca="1">IF(入力シート!B28=0," ",入力シート!B28)</f>
        <v/>
      </c>
      <c r="C29" s="13">
        <f>IF(入力シート!C28=" "," ",入力シート!C28)</f>
        <v>0</v>
      </c>
      <c r="D29" s="240" t="str">
        <f>IF(入力シート!D28=0," ",入力シート!D28)</f>
        <v xml:space="preserve"> </v>
      </c>
      <c r="E29" s="105">
        <f>IF(入力シート!M28=" "," ",ROUNDUP(入力シート!M28,-3)/1000)</f>
        <v>0</v>
      </c>
      <c r="F29" s="106">
        <f>IF(入力シート!M29=" "," ",ROUNDDOWN(入力シート!M29,-3)/1000)</f>
        <v>0</v>
      </c>
      <c r="G29" s="14">
        <f>E30-E29</f>
        <v>0</v>
      </c>
      <c r="H29" s="17" t="str">
        <f>IFERROR(IF(G29&gt;$H$13,"20万円以上増","　")," ")</f>
        <v>　</v>
      </c>
      <c r="I29" s="274" t="str">
        <f t="shared" si="10"/>
        <v xml:space="preserve"> </v>
      </c>
      <c r="J29" s="17" t="str">
        <f>IFERROR(IF(G29&lt;$J$13,"20万円以上減","　")," ")</f>
        <v>　</v>
      </c>
      <c r="K29" s="274" t="str">
        <f>IFERROR(IF((AND(G29&lt;$J$13,G30&lt;$J$14)),"変更申請"," ")," ")</f>
        <v xml:space="preserve"> </v>
      </c>
      <c r="L29" s="274" t="str">
        <f>IF((AND(E29&gt;1,E30=0)),"変更申請"," ")</f>
        <v xml:space="preserve"> </v>
      </c>
      <c r="M29" s="276" t="str">
        <f t="shared" ref="M29" si="13">IF((OR(I29="変更申請",K29="変更申請",L29="変更申請")),"〇"," ")</f>
        <v xml:space="preserve"> </v>
      </c>
    </row>
    <row r="30" spans="1:13" ht="21.75" customHeight="1" thickBot="1">
      <c r="A30" s="239"/>
      <c r="B30" s="273"/>
      <c r="C30" s="13" t="str">
        <f>IF(入力シート!C29=0," ",入力シート!C29)</f>
        <v xml:space="preserve"> </v>
      </c>
      <c r="D30" s="241"/>
      <c r="E30" s="20">
        <f>IF(入力シート!N28=" "," ",ROUNDUP(入力シート!N28,-3)/1000)</f>
        <v>0</v>
      </c>
      <c r="F30" s="64">
        <f>IF(入力シート!N29=" "," ",ROUNDDOWN(入力シート!N29,-3)/1000)</f>
        <v>0</v>
      </c>
      <c r="G30" s="15" t="e">
        <f>ROUND(G29/E29,3)</f>
        <v>#DIV/0!</v>
      </c>
      <c r="H30" s="18" t="str">
        <f>IFERROR(IF(G30&gt;$H$14,"20％以上増","　")," ")</f>
        <v xml:space="preserve"> </v>
      </c>
      <c r="I30" s="275"/>
      <c r="J30" s="18" t="str">
        <f>IFERROR(IF(G30&lt;$J$14,"20％以上減","　")," ")</f>
        <v xml:space="preserve"> </v>
      </c>
      <c r="K30" s="275"/>
      <c r="L30" s="275"/>
      <c r="M30" s="276"/>
    </row>
    <row r="31" spans="1:13" ht="21.75" customHeight="1">
      <c r="A31" s="239"/>
      <c r="B31" s="272" t="str">
        <f ca="1">IF(入力シート!B30=0," ",入力シート!B30)</f>
        <v/>
      </c>
      <c r="C31" s="13">
        <f>IF(入力シート!C30=" "," ",入力シート!C30)</f>
        <v>0</v>
      </c>
      <c r="D31" s="240" t="str">
        <f>IF(入力シート!D30=0," ",入力シート!D30)</f>
        <v xml:space="preserve"> </v>
      </c>
      <c r="E31" s="105">
        <f>IF(入力シート!M30=" "," ",ROUNDUP(入力シート!M30,-3)/1000)</f>
        <v>0</v>
      </c>
      <c r="F31" s="106">
        <f>IF(入力シート!M31=" "," ",ROUNDDOWN(入力シート!M31,-3)/1000)</f>
        <v>0</v>
      </c>
      <c r="G31" s="14">
        <f>E32-E31</f>
        <v>0</v>
      </c>
      <c r="H31" s="17" t="str">
        <f>IFERROR(IF(G31&gt;$H$13,"20万円以上増","　")," ")</f>
        <v>　</v>
      </c>
      <c r="I31" s="274" t="str">
        <f t="shared" si="10"/>
        <v xml:space="preserve"> </v>
      </c>
      <c r="J31" s="17" t="str">
        <f>IFERROR(IF(G31&lt;$J$13,"20万円以上減","　")," ")</f>
        <v>　</v>
      </c>
      <c r="K31" s="274" t="str">
        <f t="shared" ref="K31" si="14">IFERROR(IF((AND(G31&lt;$J$13,G32&lt;$J$14)),"変更申請"," ")," ")</f>
        <v xml:space="preserve"> </v>
      </c>
      <c r="L31" s="274" t="str">
        <f>IF((AND(E31&gt;1,E32=0)),"変更申請"," ")</f>
        <v xml:space="preserve"> </v>
      </c>
      <c r="M31" s="276" t="str">
        <f t="shared" ref="M31" si="15">IF((OR(I31="変更申請",K31="変更申請",L31="変更申請")),"〇"," ")</f>
        <v xml:space="preserve"> </v>
      </c>
    </row>
    <row r="32" spans="1:13" ht="21.75" customHeight="1" thickBot="1">
      <c r="A32" s="239"/>
      <c r="B32" s="273"/>
      <c r="C32" s="13" t="str">
        <f>IF(入力シート!C31=0," ",入力シート!C31)</f>
        <v xml:space="preserve"> </v>
      </c>
      <c r="D32" s="241"/>
      <c r="E32" s="20">
        <f>IF(入力シート!N30=" "," ",ROUNDUP(入力シート!N30,-3)/1000)</f>
        <v>0</v>
      </c>
      <c r="F32" s="64">
        <f>IF(入力シート!N31=" "," ",ROUNDDOWN(入力シート!N31,-3)/1000)</f>
        <v>0</v>
      </c>
      <c r="G32" s="15" t="e">
        <f>ROUND(G31/E31,3)</f>
        <v>#DIV/0!</v>
      </c>
      <c r="H32" s="18" t="str">
        <f>IFERROR(IF(G32&gt;$H$14,"20％以上増","　")," ")</f>
        <v xml:space="preserve"> </v>
      </c>
      <c r="I32" s="275"/>
      <c r="J32" s="18" t="str">
        <f>IFERROR(IF(G32&lt;$J$14,"20％以上減","　")," ")</f>
        <v xml:space="preserve"> </v>
      </c>
      <c r="K32" s="275"/>
      <c r="L32" s="275"/>
      <c r="M32" s="276"/>
    </row>
    <row r="33" spans="1:13" ht="21.75" customHeight="1">
      <c r="A33" s="239"/>
      <c r="B33" s="272" t="str">
        <f ca="1">IF(入力シート!B32=0," ",入力シート!B32)</f>
        <v/>
      </c>
      <c r="C33" s="13">
        <f>IF(入力シート!C32=" "," ",入力シート!C32)</f>
        <v>0</v>
      </c>
      <c r="D33" s="240" t="str">
        <f>IF(入力シート!D32=0," ",入力シート!D32)</f>
        <v xml:space="preserve"> </v>
      </c>
      <c r="E33" s="19">
        <f>IF(入力シート!M32=" "," ",ROUNDUP(入力シート!M32,-3)/1000)</f>
        <v>0</v>
      </c>
      <c r="F33" s="65">
        <f>IF(入力シート!M33=" "," ",ROUNDDOWN(入力シート!M33,-3)/1000)</f>
        <v>0</v>
      </c>
      <c r="G33" s="14">
        <f>E34-E33</f>
        <v>0</v>
      </c>
      <c r="H33" s="17" t="str">
        <f>IFERROR(IF(G33&gt;$H$13,"20万円以上増","　")," ")</f>
        <v>　</v>
      </c>
      <c r="I33" s="274" t="str">
        <f t="shared" si="10"/>
        <v xml:space="preserve"> </v>
      </c>
      <c r="J33" s="17" t="str">
        <f>IFERROR(IF(G33&lt;$J$13,"20万円以上減","　")," ")</f>
        <v>　</v>
      </c>
      <c r="K33" s="274" t="str">
        <f t="shared" ref="K33" si="16">IFERROR(IF((AND(G33&lt;$J$13,G34&lt;$J$14)),"変更申請"," ")," ")</f>
        <v xml:space="preserve"> </v>
      </c>
      <c r="L33" s="274" t="str">
        <f>IF((AND(E33&gt;1,E34=0)),"変更申請"," ")</f>
        <v xml:space="preserve"> </v>
      </c>
      <c r="M33" s="276" t="str">
        <f t="shared" ref="M33" si="17">IF((OR(I33="変更申請",K33="変更申請",L33="変更申請")),"〇"," ")</f>
        <v xml:space="preserve"> </v>
      </c>
    </row>
    <row r="34" spans="1:13" ht="21.75" customHeight="1" thickBot="1">
      <c r="A34" s="239"/>
      <c r="B34" s="273"/>
      <c r="C34" s="13" t="str">
        <f>IF(入力シート!C33=0," ",入力シート!C33)</f>
        <v xml:space="preserve"> </v>
      </c>
      <c r="D34" s="241"/>
      <c r="E34" s="96">
        <f>IF(入力シート!N32=" "," ",ROUNDUP(入力シート!N32,-3)/1000)</f>
        <v>0</v>
      </c>
      <c r="F34" s="97">
        <f>IF(入力シート!N33=" "," ",ROUNDDOWN(入力シート!N33,-3)/1000)</f>
        <v>0</v>
      </c>
      <c r="G34" s="15" t="e">
        <f>ROUND(G33/E33,3)</f>
        <v>#DIV/0!</v>
      </c>
      <c r="H34" s="18" t="str">
        <f>IFERROR(IF(G34&gt;$H$14,"20％以上増","　")," ")</f>
        <v xml:space="preserve"> </v>
      </c>
      <c r="I34" s="275"/>
      <c r="J34" s="18" t="str">
        <f>IFERROR(IF(G34&lt;$J$14,"20％以上減","　")," ")</f>
        <v xml:space="preserve"> </v>
      </c>
      <c r="K34" s="275"/>
      <c r="L34" s="275"/>
      <c r="M34" s="276"/>
    </row>
    <row r="35" spans="1:13" ht="21.75" customHeight="1">
      <c r="A35" s="239"/>
      <c r="B35" s="272" t="str">
        <f ca="1">IF(入力シート!B34=0," ",入力シート!B34)</f>
        <v/>
      </c>
      <c r="C35" s="13">
        <f>IF(入力シート!C34=" "," ",入力シート!C34)</f>
        <v>0</v>
      </c>
      <c r="D35" s="240" t="str">
        <f>IF(入力シート!D34=0," ",入力シート!D34)</f>
        <v xml:space="preserve"> </v>
      </c>
      <c r="E35" s="105">
        <f>IF(入力シート!M34=" "," ",ROUNDUP(入力シート!M34,-3)/1000)</f>
        <v>0</v>
      </c>
      <c r="F35" s="106">
        <f>IF(入力シート!M35=" "," ",ROUNDDOWN(入力シート!M35,-3)/1000)</f>
        <v>0</v>
      </c>
      <c r="G35" s="14">
        <f>E36-E35</f>
        <v>0</v>
      </c>
      <c r="H35" s="17" t="str">
        <f>IFERROR(IF(G35&gt;$H$13,"20万円以上増","　")," ")</f>
        <v>　</v>
      </c>
      <c r="I35" s="274" t="str">
        <f t="shared" si="10"/>
        <v xml:space="preserve"> </v>
      </c>
      <c r="J35" s="17" t="str">
        <f>IFERROR(IF(G35&lt;$J$13,"20万円以上減","　")," ")</f>
        <v>　</v>
      </c>
      <c r="K35" s="274" t="str">
        <f t="shared" ref="K35" si="18">IFERROR(IF((AND(G35&lt;$J$13,G36&lt;$J$14)),"変更申請"," ")," ")</f>
        <v xml:space="preserve"> </v>
      </c>
      <c r="L35" s="274" t="str">
        <f>IF((AND(E35&gt;1,E36=0)),"変更申請"," ")</f>
        <v xml:space="preserve"> </v>
      </c>
      <c r="M35" s="276" t="str">
        <f t="shared" ref="M35" si="19">IF((OR(I35="変更申請",K35="変更申請",L35="変更申請")),"〇"," ")</f>
        <v xml:space="preserve"> </v>
      </c>
    </row>
    <row r="36" spans="1:13" ht="21.75" customHeight="1" thickBot="1">
      <c r="A36" s="239"/>
      <c r="B36" s="273"/>
      <c r="C36" s="13" t="str">
        <f>IF(入力シート!C35=0," ",入力シート!C35)</f>
        <v xml:space="preserve"> </v>
      </c>
      <c r="D36" s="241"/>
      <c r="E36" s="20">
        <f>IF(入力シート!N34=" "," ",ROUNDUP(入力シート!N34,-3)/1000)</f>
        <v>0</v>
      </c>
      <c r="F36" s="64">
        <f>IF(入力シート!N35=" "," ",ROUNDDOWN(入力シート!N35,-3)/1000)</f>
        <v>0</v>
      </c>
      <c r="G36" s="15" t="e">
        <f>ROUND(G35/E35,3)</f>
        <v>#DIV/0!</v>
      </c>
      <c r="H36" s="18" t="str">
        <f>IFERROR(IF(G36&gt;$H$14,"20％以上増","　")," ")</f>
        <v xml:space="preserve"> </v>
      </c>
      <c r="I36" s="275"/>
      <c r="J36" s="18" t="str">
        <f>IFERROR(IF(G36&lt;$J$14,"20％以上減","　")," ")</f>
        <v xml:space="preserve"> </v>
      </c>
      <c r="K36" s="275"/>
      <c r="L36" s="275"/>
      <c r="M36" s="276"/>
    </row>
    <row r="37" spans="1:13" ht="21.75" customHeight="1">
      <c r="A37" s="239"/>
      <c r="B37" s="272" t="str">
        <f ca="1">IF(入力シート!B36=0," ",入力シート!B36)</f>
        <v/>
      </c>
      <c r="C37" s="13">
        <f>IF(入力シート!C36=" "," ",入力シート!C36)</f>
        <v>0</v>
      </c>
      <c r="D37" s="240" t="str">
        <f>IF(入力シート!D36=0," ",入力シート!D36)</f>
        <v xml:space="preserve"> </v>
      </c>
      <c r="E37" s="105">
        <f>IF(入力シート!M36=" "," ",ROUNDUP(入力シート!M36,-3)/1000)</f>
        <v>0</v>
      </c>
      <c r="F37" s="106">
        <f>IF(入力シート!M37=" "," ",ROUNDDOWN(入力シート!M37,-3)/1000)</f>
        <v>0</v>
      </c>
      <c r="G37" s="14">
        <f>E38-E37</f>
        <v>0</v>
      </c>
      <c r="H37" s="17" t="str">
        <f>IFERROR(IF(G37&gt;$H$13,"20万円以上増","　")," ")</f>
        <v>　</v>
      </c>
      <c r="I37" s="274" t="str">
        <f t="shared" si="10"/>
        <v xml:space="preserve"> </v>
      </c>
      <c r="J37" s="17" t="str">
        <f>IFERROR(IF(G37&lt;$J$13,"20万円以上減","　")," ")</f>
        <v>　</v>
      </c>
      <c r="K37" s="274" t="str">
        <f>IFERROR(IF((AND(G37&lt;$J$13,G38&lt;$J$14)),"変更申請"," ")," ")</f>
        <v xml:space="preserve"> </v>
      </c>
      <c r="L37" s="274" t="str">
        <f>IF((AND(E37&gt;1,E38=0)),"変更申請"," ")</f>
        <v xml:space="preserve"> </v>
      </c>
      <c r="M37" s="276" t="str">
        <f t="shared" ref="M37" si="20">IF((OR(I37="変更申請",K37="変更申請",L37="変更申請")),"〇"," ")</f>
        <v xml:space="preserve"> </v>
      </c>
    </row>
    <row r="38" spans="1:13" ht="21.75" customHeight="1" thickBot="1">
      <c r="A38" s="239"/>
      <c r="B38" s="273"/>
      <c r="C38" s="13" t="str">
        <f>IF(入力シート!C37=0," ",入力シート!C37)</f>
        <v xml:space="preserve"> </v>
      </c>
      <c r="D38" s="241"/>
      <c r="E38" s="20">
        <f>IF(入力シート!N36=" "," ",ROUNDUP(入力シート!N36,-3)/1000)</f>
        <v>0</v>
      </c>
      <c r="F38" s="64">
        <f>IF(入力シート!N37=" "," ",ROUNDDOWN(入力シート!N37,-3)/1000)</f>
        <v>0</v>
      </c>
      <c r="G38" s="15" t="e">
        <f>ROUND(G37/E37,3)</f>
        <v>#DIV/0!</v>
      </c>
      <c r="H38" s="18" t="str">
        <f>IFERROR(IF(G38&gt;$H$14,"20％以上増","　")," ")</f>
        <v xml:space="preserve"> </v>
      </c>
      <c r="I38" s="275"/>
      <c r="J38" s="18" t="str">
        <f>IFERROR(IF(G38&lt;$J$14,"20％以上減","　")," ")</f>
        <v xml:space="preserve"> </v>
      </c>
      <c r="K38" s="275"/>
      <c r="L38" s="275"/>
      <c r="M38" s="276"/>
    </row>
    <row r="39" spans="1:13" ht="21.75" customHeight="1">
      <c r="A39" s="239"/>
      <c r="B39" s="272" t="str">
        <f ca="1">IF(入力シート!B38=0," ",入力シート!B38)</f>
        <v/>
      </c>
      <c r="C39" s="13">
        <f>IF(入力シート!C38=" "," ",入力シート!C38)</f>
        <v>0</v>
      </c>
      <c r="D39" s="240" t="str">
        <f>IF(入力シート!D38=0," ",入力シート!D38)</f>
        <v xml:space="preserve"> </v>
      </c>
      <c r="E39" s="105">
        <f>IF(入力シート!M38=" "," ",ROUNDUP(入力シート!M38,-3)/1000)</f>
        <v>0</v>
      </c>
      <c r="F39" s="106">
        <f>IF(入力シート!M39=" "," ",ROUNDDOWN(入力シート!M39,-3)/1000)</f>
        <v>0</v>
      </c>
      <c r="G39" s="14">
        <f>E40-E39</f>
        <v>0</v>
      </c>
      <c r="H39" s="17" t="str">
        <f>IFERROR(IF(G39&gt;$H$13,"20万円以上増","　")," ")</f>
        <v>　</v>
      </c>
      <c r="I39" s="274" t="str">
        <f t="shared" si="10"/>
        <v xml:space="preserve"> </v>
      </c>
      <c r="J39" s="17" t="str">
        <f>IFERROR(IF(G39&lt;$J$13,"20万円以上減","　")," ")</f>
        <v>　</v>
      </c>
      <c r="K39" s="274" t="str">
        <f t="shared" ref="K39" si="21">IFERROR(IF((AND(G39&lt;$J$13,G40&lt;$J$14)),"変更申請"," ")," ")</f>
        <v xml:space="preserve"> </v>
      </c>
      <c r="L39" s="274" t="str">
        <f>IF((AND(E39&gt;1,E40=0)),"変更申請"," ")</f>
        <v xml:space="preserve"> </v>
      </c>
      <c r="M39" s="276" t="str">
        <f t="shared" ref="M39" si="22">IF((OR(I39="変更申請",K39="変更申請",L39="変更申請")),"〇"," ")</f>
        <v xml:space="preserve"> </v>
      </c>
    </row>
    <row r="40" spans="1:13" ht="21.75" customHeight="1" thickBot="1">
      <c r="A40" s="239"/>
      <c r="B40" s="273"/>
      <c r="C40" s="13" t="str">
        <f>IF(入力シート!C39=0," ",入力シート!C39)</f>
        <v xml:space="preserve"> </v>
      </c>
      <c r="D40" s="241"/>
      <c r="E40" s="20">
        <f>IF(入力シート!N38=" "," ",ROUNDUP(入力シート!N38,-3)/1000)</f>
        <v>0</v>
      </c>
      <c r="F40" s="64">
        <f>IF(入力シート!N39=" "," ",ROUNDDOWN(入力シート!N39,-3)/1000)</f>
        <v>0</v>
      </c>
      <c r="G40" s="15" t="e">
        <f>ROUND(G39/E39,3)</f>
        <v>#DIV/0!</v>
      </c>
      <c r="H40" s="18" t="str">
        <f>IFERROR(IF(G40&gt;$H$14,"20％以上増","　")," ")</f>
        <v xml:space="preserve"> </v>
      </c>
      <c r="I40" s="275"/>
      <c r="J40" s="18" t="str">
        <f>IFERROR(IF(G40&lt;$J$14,"20％以上減","　")," ")</f>
        <v xml:space="preserve"> </v>
      </c>
      <c r="K40" s="275"/>
      <c r="L40" s="275"/>
      <c r="M40" s="276"/>
    </row>
    <row r="41" spans="1:13" ht="21.75" hidden="1" customHeight="1">
      <c r="A41" s="239"/>
      <c r="B41" s="272" t="str">
        <f ca="1">IF(入力シート!B40=0," ",入力シート!B40)</f>
        <v/>
      </c>
      <c r="C41" s="13">
        <f>IF(入力シート!C40=" "," ",入力シート!C40)</f>
        <v>0</v>
      </c>
      <c r="D41" s="240" t="str">
        <f>IF(入力シート!D40=0," ",入力シート!D40)</f>
        <v xml:space="preserve"> </v>
      </c>
      <c r="E41" s="19">
        <f>IF(入力シート!M40=" "," ",ROUNDUP(入力シート!M40,-3)/1000)</f>
        <v>0</v>
      </c>
      <c r="F41" s="65">
        <f>IF(入力シート!M41=" "," ",ROUNDDOWN(入力シート!M41,-3)/1000)</f>
        <v>0</v>
      </c>
      <c r="G41" s="14">
        <f>E42-E41</f>
        <v>0</v>
      </c>
      <c r="H41" s="17" t="str">
        <f>IFERROR(IF(G41&gt;$H$13,"20万円以上増","　")," ")</f>
        <v>　</v>
      </c>
      <c r="I41" s="274" t="str">
        <f t="shared" si="10"/>
        <v xml:space="preserve"> </v>
      </c>
      <c r="J41" s="17" t="str">
        <f>IFERROR(IF(G41&lt;$J$13,"20万円以上減","　")," ")</f>
        <v>　</v>
      </c>
      <c r="K41" s="274" t="str">
        <f t="shared" ref="K41" si="23">IFERROR(IF((AND(G41&lt;$J$13,G42&lt;$J$14)),"変更申請"," ")," ")</f>
        <v xml:space="preserve"> </v>
      </c>
      <c r="L41" s="274" t="str">
        <f>IF((AND(E41&gt;1,E42=0)),"変更申請"," ")</f>
        <v xml:space="preserve"> </v>
      </c>
      <c r="M41" s="276" t="str">
        <f t="shared" ref="M41" si="24">IF((OR(I41="変更申請",K41="変更申請",L41="変更申請")),"〇"," ")</f>
        <v xml:space="preserve"> </v>
      </c>
    </row>
    <row r="42" spans="1:13" ht="21.75" hidden="1" customHeight="1" thickBot="1">
      <c r="A42" s="239"/>
      <c r="B42" s="273"/>
      <c r="C42" s="13" t="str">
        <f>IF(入力シート!C41=0," ",入力シート!C41)</f>
        <v xml:space="preserve"> </v>
      </c>
      <c r="D42" s="241"/>
      <c r="E42" s="96">
        <f>IF(入力シート!N40=" "," ",ROUNDUP(入力シート!N40,-3)/1000)</f>
        <v>0</v>
      </c>
      <c r="F42" s="97">
        <f>IF(入力シート!N41=" "," ",ROUNDDOWN(入力シート!N41,-3)/1000)</f>
        <v>0</v>
      </c>
      <c r="G42" s="15" t="e">
        <f>ROUND(G41/E41,3)</f>
        <v>#DIV/0!</v>
      </c>
      <c r="H42" s="18" t="str">
        <f>IFERROR(IF(G42&gt;$H$14,"20％以上増","　")," ")</f>
        <v xml:space="preserve"> </v>
      </c>
      <c r="I42" s="275"/>
      <c r="J42" s="18" t="str">
        <f>IFERROR(IF(G42&lt;$J$14,"20％以上減","　")," ")</f>
        <v xml:space="preserve"> </v>
      </c>
      <c r="K42" s="275"/>
      <c r="L42" s="275"/>
      <c r="M42" s="276"/>
    </row>
    <row r="43" spans="1:13" ht="21.75" hidden="1" customHeight="1">
      <c r="A43" s="239"/>
      <c r="B43" s="272" t="str">
        <f ca="1">IF(入力シート!B42=0," ",入力シート!B42)</f>
        <v/>
      </c>
      <c r="C43" s="13">
        <f>IF(入力シート!C42=" "," ",入力シート!C42)</f>
        <v>0</v>
      </c>
      <c r="D43" s="240" t="str">
        <f>IF(入力シート!D42=0," ",入力シート!D42)</f>
        <v xml:space="preserve"> </v>
      </c>
      <c r="E43" s="105">
        <f>IF(入力シート!M42=" "," ",ROUNDUP(入力シート!M42,-3)/1000)</f>
        <v>0</v>
      </c>
      <c r="F43" s="106">
        <f>IF(入力シート!M43=" "," ",ROUNDDOWN(入力シート!M43,-3)/1000)</f>
        <v>0</v>
      </c>
      <c r="G43" s="14">
        <f>E44-E43</f>
        <v>0</v>
      </c>
      <c r="H43" s="17" t="str">
        <f>IFERROR(IF(G43&gt;$H$13,"20万円以上増","　")," ")</f>
        <v>　</v>
      </c>
      <c r="I43" s="274" t="str">
        <f t="shared" si="10"/>
        <v xml:space="preserve"> </v>
      </c>
      <c r="J43" s="17" t="str">
        <f>IFERROR(IF(G43&lt;$J$13,"20万円以上減","　")," ")</f>
        <v>　</v>
      </c>
      <c r="K43" s="274" t="str">
        <f t="shared" ref="K43" si="25">IFERROR(IF((AND(G43&lt;$J$13,G44&lt;$J$14)),"変更申請"," ")," ")</f>
        <v xml:space="preserve"> </v>
      </c>
      <c r="L43" s="274" t="str">
        <f>IF((AND(E43&gt;1,E44=0)),"変更申請"," ")</f>
        <v xml:space="preserve"> </v>
      </c>
      <c r="M43" s="276" t="str">
        <f t="shared" ref="M43" si="26">IF((OR(I43="変更申請",K43="変更申請",L43="変更申請")),"〇"," ")</f>
        <v xml:space="preserve"> </v>
      </c>
    </row>
    <row r="44" spans="1:13" ht="21.75" hidden="1" customHeight="1" thickBot="1">
      <c r="A44" s="239"/>
      <c r="B44" s="273"/>
      <c r="C44" s="13" t="str">
        <f>IF(入力シート!C43=0," ",入力シート!C43)</f>
        <v xml:space="preserve"> </v>
      </c>
      <c r="D44" s="241"/>
      <c r="E44" s="20">
        <f>IF(入力シート!N42=" "," ",ROUNDUP(入力シート!N42,-3)/1000)</f>
        <v>0</v>
      </c>
      <c r="F44" s="64">
        <f>IF(入力シート!N43=" "," ",ROUNDDOWN(入力シート!N43,-3)/1000)</f>
        <v>0</v>
      </c>
      <c r="G44" s="15" t="e">
        <f>ROUND(G43/E43,3)</f>
        <v>#DIV/0!</v>
      </c>
      <c r="H44" s="18" t="str">
        <f>IFERROR(IF(G44&gt;$H$14,"20％以上増","　")," ")</f>
        <v xml:space="preserve"> </v>
      </c>
      <c r="I44" s="275"/>
      <c r="J44" s="18" t="str">
        <f>IFERROR(IF(G44&lt;$J$14,"20％以上減","　")," ")</f>
        <v xml:space="preserve"> </v>
      </c>
      <c r="K44" s="275"/>
      <c r="L44" s="275"/>
      <c r="M44" s="276"/>
    </row>
    <row r="45" spans="1:13" ht="21.75" hidden="1" customHeight="1">
      <c r="A45" s="239"/>
      <c r="B45" s="272" t="str">
        <f ca="1">IF(入力シート!B44=0," ",入力シート!B44)</f>
        <v/>
      </c>
      <c r="C45" s="13">
        <f>IF(入力シート!C44=" "," ",入力シート!C44)</f>
        <v>0</v>
      </c>
      <c r="D45" s="240" t="str">
        <f>IF(入力シート!D44=0," ",入力シート!D44)</f>
        <v xml:space="preserve"> </v>
      </c>
      <c r="E45" s="105">
        <f>IF(入力シート!M44=" "," ",ROUNDUP(入力シート!M44,-3)/1000)</f>
        <v>0</v>
      </c>
      <c r="F45" s="106">
        <f>IF(入力シート!M45=" "," ",ROUNDDOWN(入力シート!M45,-3)/1000)</f>
        <v>0</v>
      </c>
      <c r="G45" s="14">
        <f>E46-E45</f>
        <v>0</v>
      </c>
      <c r="H45" s="17" t="str">
        <f>IFERROR(IF(G45&gt;$H$13,"20万円以上増","　")," ")</f>
        <v>　</v>
      </c>
      <c r="I45" s="274" t="str">
        <f t="shared" si="10"/>
        <v xml:space="preserve"> </v>
      </c>
      <c r="J45" s="17" t="str">
        <f>IFERROR(IF(G45&lt;$J$13,"20万円以上減","　")," ")</f>
        <v>　</v>
      </c>
      <c r="K45" s="274" t="str">
        <f>IFERROR(IF((AND(G45&lt;$J$13,G46&lt;$J$14)),"変更申請"," ")," ")</f>
        <v xml:space="preserve"> </v>
      </c>
      <c r="L45" s="274" t="str">
        <f>IF((AND(E45&gt;1,E46=0)),"変更申請"," ")</f>
        <v xml:space="preserve"> </v>
      </c>
      <c r="M45" s="276" t="str">
        <f t="shared" ref="M45" si="27">IF((OR(I45="変更申請",K45="変更申請",L45="変更申請")),"〇"," ")</f>
        <v xml:space="preserve"> </v>
      </c>
    </row>
    <row r="46" spans="1:13" ht="21.75" hidden="1" customHeight="1" thickBot="1">
      <c r="A46" s="239"/>
      <c r="B46" s="273"/>
      <c r="C46" s="13" t="str">
        <f>IF(入力シート!C45=0," ",入力シート!C45)</f>
        <v xml:space="preserve"> </v>
      </c>
      <c r="D46" s="241"/>
      <c r="E46" s="20">
        <f>IF(入力シート!N44=" "," ",ROUNDUP(入力シート!N44,-3)/1000)</f>
        <v>0</v>
      </c>
      <c r="F46" s="64">
        <f>IF(入力シート!N45=" "," ",ROUNDDOWN(入力シート!N45,-3)/1000)</f>
        <v>0</v>
      </c>
      <c r="G46" s="15" t="e">
        <f>ROUND(G45/E45,3)</f>
        <v>#DIV/0!</v>
      </c>
      <c r="H46" s="18" t="str">
        <f>IFERROR(IF(G46&gt;$H$14,"20％以上増","　")," ")</f>
        <v xml:space="preserve"> </v>
      </c>
      <c r="I46" s="275"/>
      <c r="J46" s="18" t="str">
        <f>IFERROR(IF(G46&lt;$J$14,"20％以上減","　")," ")</f>
        <v xml:space="preserve"> </v>
      </c>
      <c r="K46" s="275"/>
      <c r="L46" s="275"/>
      <c r="M46" s="276"/>
    </row>
    <row r="47" spans="1:13" ht="21.75" hidden="1" customHeight="1">
      <c r="A47" s="239"/>
      <c r="B47" s="272" t="str">
        <f ca="1">IF(入力シート!B46=0," ",入力シート!B46)</f>
        <v/>
      </c>
      <c r="C47" s="13">
        <f>IF(入力シート!C46=" "," ",入力シート!C46)</f>
        <v>0</v>
      </c>
      <c r="D47" s="240" t="str">
        <f>IF(入力シート!D46=0," ",入力シート!D46)</f>
        <v xml:space="preserve"> </v>
      </c>
      <c r="E47" s="105">
        <f>IF(入力シート!M46=" "," ",ROUNDUP(入力シート!M46,-3)/1000)</f>
        <v>0</v>
      </c>
      <c r="F47" s="106">
        <f>IF(入力シート!M47=" "," ",ROUNDDOWN(入力シート!M47,-3)/1000)</f>
        <v>0</v>
      </c>
      <c r="G47" s="14">
        <f>E48-E47</f>
        <v>0</v>
      </c>
      <c r="H47" s="17" t="str">
        <f>IFERROR(IF(G47&gt;$H$13,"20万円以上増","　")," ")</f>
        <v>　</v>
      </c>
      <c r="I47" s="274" t="str">
        <f t="shared" si="10"/>
        <v xml:space="preserve"> </v>
      </c>
      <c r="J47" s="17" t="str">
        <f>IFERROR(IF(G47&lt;$J$13,"20万円以上減","　")," ")</f>
        <v>　</v>
      </c>
      <c r="K47" s="274" t="str">
        <f t="shared" ref="K47" si="28">IFERROR(IF((AND(G47&lt;$J$13,G48&lt;$J$14)),"変更申請"," ")," ")</f>
        <v xml:space="preserve"> </v>
      </c>
      <c r="L47" s="274" t="str">
        <f>IF((AND(E47&gt;1,E48=0)),"変更申請"," ")</f>
        <v xml:space="preserve"> </v>
      </c>
      <c r="M47" s="276" t="str">
        <f t="shared" ref="M47" si="29">IF((OR(I47="変更申請",K47="変更申請",L47="変更申請")),"〇"," ")</f>
        <v xml:space="preserve"> </v>
      </c>
    </row>
    <row r="48" spans="1:13" ht="21.75" hidden="1" customHeight="1" thickBot="1">
      <c r="A48" s="239"/>
      <c r="B48" s="273"/>
      <c r="C48" s="13" t="str">
        <f>IF(入力シート!C47=0," ",入力シート!C47)</f>
        <v xml:space="preserve"> </v>
      </c>
      <c r="D48" s="241"/>
      <c r="E48" s="20">
        <f>IF(入力シート!N46=" "," ",ROUNDUP(入力シート!N46,-3)/1000)</f>
        <v>0</v>
      </c>
      <c r="F48" s="64">
        <f>IF(入力シート!N47=" "," ",ROUNDDOWN(入力シート!N47,-3)/1000)</f>
        <v>0</v>
      </c>
      <c r="G48" s="15" t="e">
        <f>ROUND(G47/E47,3)</f>
        <v>#DIV/0!</v>
      </c>
      <c r="H48" s="18" t="str">
        <f>IFERROR(IF(G48&gt;$H$14,"20％以上増","　")," ")</f>
        <v xml:space="preserve"> </v>
      </c>
      <c r="I48" s="275"/>
      <c r="J48" s="18" t="str">
        <f>IFERROR(IF(G48&lt;$J$14,"20％以上減","　")," ")</f>
        <v xml:space="preserve"> </v>
      </c>
      <c r="K48" s="275"/>
      <c r="L48" s="275"/>
      <c r="M48" s="276"/>
    </row>
    <row r="49" spans="1:13" ht="21.75" hidden="1" customHeight="1">
      <c r="A49" s="239"/>
      <c r="B49" s="272" t="str">
        <f ca="1">IF(入力シート!B48=0," ",入力シート!B48)</f>
        <v/>
      </c>
      <c r="C49" s="13">
        <f>IF(入力シート!C48=" "," ",入力シート!C48)</f>
        <v>0</v>
      </c>
      <c r="D49" s="240" t="str">
        <f>IF(入力シート!D48=0," ",入力シート!D48)</f>
        <v xml:space="preserve"> </v>
      </c>
      <c r="E49" s="19">
        <f>IF(入力シート!M48=" "," ",ROUNDUP(入力シート!M48,-3)/1000)</f>
        <v>0</v>
      </c>
      <c r="F49" s="65">
        <f>IF(入力シート!M49=" "," ",ROUNDDOWN(入力シート!M49,-3)/1000)</f>
        <v>0</v>
      </c>
      <c r="G49" s="14">
        <f>E50-E49</f>
        <v>0</v>
      </c>
      <c r="H49" s="17" t="str">
        <f>IFERROR(IF(G49&gt;$H$13,"20万円以上増","　")," ")</f>
        <v>　</v>
      </c>
      <c r="I49" s="274" t="str">
        <f t="shared" si="10"/>
        <v xml:space="preserve"> </v>
      </c>
      <c r="J49" s="17" t="str">
        <f>IFERROR(IF(G49&lt;$J$13,"20万円以上減","　")," ")</f>
        <v>　</v>
      </c>
      <c r="K49" s="274" t="str">
        <f>IFERROR(IF((AND(G49&lt;$J$13,G50&lt;$J$14)),"変更申請"," ")," ")</f>
        <v xml:space="preserve"> </v>
      </c>
      <c r="L49" s="274" t="str">
        <f t="shared" ref="L49" si="30">IF((AND(E49&gt;1,E50=0)),"変更申請"," ")</f>
        <v xml:space="preserve"> </v>
      </c>
      <c r="M49" s="276" t="str">
        <f t="shared" ref="M49" si="31">IF((OR(I49="変更申請",K49="変更申請",L49="変更申請")),"〇"," ")</f>
        <v xml:space="preserve"> </v>
      </c>
    </row>
    <row r="50" spans="1:13" ht="21.75" hidden="1" customHeight="1" thickBot="1">
      <c r="A50" s="239"/>
      <c r="B50" s="273"/>
      <c r="C50" s="13" t="str">
        <f>IF(入力シート!C49=0," ",入力シート!C49)</f>
        <v xml:space="preserve"> </v>
      </c>
      <c r="D50" s="241"/>
      <c r="E50" s="96">
        <f>IF(入力シート!N48=" "," ",ROUNDUP(入力シート!N48,-3)/1000)</f>
        <v>0</v>
      </c>
      <c r="F50" s="97">
        <f>IF(入力シート!N49=" "," ",ROUNDDOWN(入力シート!N49,-3)/1000)</f>
        <v>0</v>
      </c>
      <c r="G50" s="15" t="e">
        <f>ROUND(G49/E49,3)</f>
        <v>#DIV/0!</v>
      </c>
      <c r="H50" s="18" t="str">
        <f>IFERROR(IF(G50&gt;$H$14,"20％以上増","　")," ")</f>
        <v xml:space="preserve"> </v>
      </c>
      <c r="I50" s="275"/>
      <c r="J50" s="18" t="str">
        <f>IFERROR(IF(G50&lt;$J$14,"20％以上減","　")," ")</f>
        <v xml:space="preserve"> </v>
      </c>
      <c r="K50" s="275"/>
      <c r="L50" s="275"/>
      <c r="M50" s="276"/>
    </row>
    <row r="51" spans="1:13" ht="21.75" hidden="1" customHeight="1">
      <c r="A51" s="239"/>
      <c r="B51" s="272" t="str">
        <f ca="1">IF(入力シート!B50=0," ",入力シート!B50)</f>
        <v/>
      </c>
      <c r="C51" s="13">
        <f>IF(入力シート!C50=" "," ",入力シート!C50)</f>
        <v>0</v>
      </c>
      <c r="D51" s="240" t="str">
        <f>IF(入力シート!D50=0," ",入力シート!D50)</f>
        <v xml:space="preserve"> </v>
      </c>
      <c r="E51" s="105">
        <f>IF(入力シート!M50=" "," ",ROUNDUP(入力シート!M50,-3)/1000)</f>
        <v>0</v>
      </c>
      <c r="F51" s="106">
        <f>IF(入力シート!M51=" "," ",ROUNDDOWN(入力シート!M51,-3)/1000)</f>
        <v>0</v>
      </c>
      <c r="G51" s="14">
        <f>E52-E51</f>
        <v>0</v>
      </c>
      <c r="H51" s="17" t="str">
        <f>IFERROR(IF(G51&gt;$H$13,"20万円以上増","　")," ")</f>
        <v>　</v>
      </c>
      <c r="I51" s="274" t="str">
        <f t="shared" si="10"/>
        <v xml:space="preserve"> </v>
      </c>
      <c r="J51" s="17" t="str">
        <f>IFERROR(IF(G51&lt;$J$13,"20万円以上減","　")," ")</f>
        <v>　</v>
      </c>
      <c r="K51" s="274" t="str">
        <f t="shared" ref="K51" si="32">IFERROR(IF((AND(G51&lt;$J$13,G52&lt;$J$14)),"変更申請"," ")," ")</f>
        <v xml:space="preserve"> </v>
      </c>
      <c r="L51" s="274" t="str">
        <f t="shared" ref="L51" si="33">IF((AND(E51&gt;1,E52=0)),"変更申請"," ")</f>
        <v xml:space="preserve"> </v>
      </c>
      <c r="M51" s="276" t="str">
        <f t="shared" ref="M51" si="34">IF((OR(I51="変更申請",K51="変更申請",L51="変更申請")),"〇"," ")</f>
        <v xml:space="preserve"> </v>
      </c>
    </row>
    <row r="52" spans="1:13" ht="21.75" hidden="1" customHeight="1" thickBot="1">
      <c r="A52" s="239"/>
      <c r="B52" s="273"/>
      <c r="C52" s="13" t="str">
        <f>IF(入力シート!C51=0," ",入力シート!C51)</f>
        <v xml:space="preserve"> </v>
      </c>
      <c r="D52" s="241"/>
      <c r="E52" s="20">
        <f>IF(入力シート!N50=" "," ",ROUNDUP(入力シート!N50,-3)/1000)</f>
        <v>0</v>
      </c>
      <c r="F52" s="64">
        <f>IF(入力シート!N51=" "," ",ROUNDDOWN(入力シート!N51,-3)/1000)</f>
        <v>0</v>
      </c>
      <c r="G52" s="15" t="e">
        <f>ROUND(G51/E51,3)</f>
        <v>#DIV/0!</v>
      </c>
      <c r="H52" s="18" t="str">
        <f>IFERROR(IF(G52&gt;$H$14,"20％以上増","　")," ")</f>
        <v xml:space="preserve"> </v>
      </c>
      <c r="I52" s="275"/>
      <c r="J52" s="18" t="str">
        <f>IFERROR(IF(G52&lt;$J$14,"20％以上減","　")," ")</f>
        <v xml:space="preserve"> </v>
      </c>
      <c r="K52" s="275"/>
      <c r="L52" s="275"/>
      <c r="M52" s="276"/>
    </row>
    <row r="53" spans="1:13" ht="21.75" hidden="1" customHeight="1">
      <c r="A53" s="239"/>
      <c r="B53" s="272" t="str">
        <f ca="1">IF(入力シート!B52=0," ",入力シート!B52)</f>
        <v/>
      </c>
      <c r="C53" s="13">
        <f>IF(入力シート!C52=" "," ",入力シート!C52)</f>
        <v>0</v>
      </c>
      <c r="D53" s="240" t="str">
        <f>IF(入力シート!D52=0," ",入力シート!D52)</f>
        <v xml:space="preserve"> </v>
      </c>
      <c r="E53" s="105">
        <f>IF(入力シート!M52=" "," ",ROUNDUP(入力シート!M52,-3)/1000)</f>
        <v>0</v>
      </c>
      <c r="F53" s="106">
        <f>IF(入力シート!M53=" "," ",ROUNDDOWN(入力シート!M53,-3)/1000)</f>
        <v>0</v>
      </c>
      <c r="G53" s="14">
        <f>E54-E53</f>
        <v>0</v>
      </c>
      <c r="H53" s="17" t="str">
        <f>IFERROR(IF(G53&gt;$H$13,"20万円以上増","　")," ")</f>
        <v>　</v>
      </c>
      <c r="I53" s="274" t="str">
        <f t="shared" si="10"/>
        <v xml:space="preserve"> </v>
      </c>
      <c r="J53" s="17" t="str">
        <f>IFERROR(IF(G53&lt;$J$13,"20万円以上減","　")," ")</f>
        <v>　</v>
      </c>
      <c r="K53" s="274" t="str">
        <f t="shared" ref="K53" si="35">IFERROR(IF((AND(G53&lt;$J$13,G54&lt;$J$14)),"変更申請"," ")," ")</f>
        <v xml:space="preserve"> </v>
      </c>
      <c r="L53" s="274" t="str">
        <f t="shared" ref="L53" si="36">IF((AND(E53&gt;1,E54=0)),"変更申請"," ")</f>
        <v xml:space="preserve"> </v>
      </c>
      <c r="M53" s="276" t="str">
        <f t="shared" ref="M53" si="37">IF((OR(I53="変更申請",K53="変更申請",L53="変更申請")),"〇"," ")</f>
        <v xml:space="preserve"> </v>
      </c>
    </row>
    <row r="54" spans="1:13" ht="21.75" hidden="1" customHeight="1" thickBot="1">
      <c r="A54" s="239"/>
      <c r="B54" s="273"/>
      <c r="C54" s="13" t="str">
        <f>IF(入力シート!C53=0," ",入力シート!C53)</f>
        <v xml:space="preserve"> </v>
      </c>
      <c r="D54" s="241"/>
      <c r="E54" s="20">
        <f>IF(入力シート!N52=" "," ",ROUNDUP(入力シート!N52,-3)/1000)</f>
        <v>0</v>
      </c>
      <c r="F54" s="64">
        <f>IF(入力シート!N53=" "," ",ROUNDDOWN(入力シート!N53,-3)/1000)</f>
        <v>0</v>
      </c>
      <c r="G54" s="15" t="e">
        <f>ROUND(G53/E53,3)</f>
        <v>#DIV/0!</v>
      </c>
      <c r="H54" s="18" t="str">
        <f>IFERROR(IF(G54&gt;$H$14,"20％以上増","　")," ")</f>
        <v xml:space="preserve"> </v>
      </c>
      <c r="I54" s="275"/>
      <c r="J54" s="18" t="str">
        <f>IFERROR(IF(G54&lt;$J$14,"20％以上減","　")," ")</f>
        <v xml:space="preserve"> </v>
      </c>
      <c r="K54" s="275"/>
      <c r="L54" s="275"/>
      <c r="M54" s="276"/>
    </row>
    <row r="55" spans="1:13" ht="21.75" hidden="1" customHeight="1">
      <c r="A55" s="239"/>
      <c r="B55" s="272" t="str">
        <f ca="1">IF(入力シート!B54=0," ",入力シート!B54)</f>
        <v/>
      </c>
      <c r="C55" s="13">
        <f>IF(入力シート!C54=" "," ",入力シート!C54)</f>
        <v>0</v>
      </c>
      <c r="D55" s="240" t="str">
        <f>IF(入力シート!D54=0," ",入力シート!D54)</f>
        <v xml:space="preserve"> </v>
      </c>
      <c r="E55" s="105">
        <f>IF(入力シート!M54=" "," ",ROUNDUP(入力シート!M54,-3)/1000)</f>
        <v>0</v>
      </c>
      <c r="F55" s="106">
        <f>IF(入力シート!M55=" "," ",ROUNDDOWN(入力シート!M55,-3)/1000)</f>
        <v>0</v>
      </c>
      <c r="G55" s="14">
        <f>E56-E55</f>
        <v>0</v>
      </c>
      <c r="H55" s="17" t="str">
        <f>IFERROR(IF(G55&gt;$H$13,"20万円以上増","　")," ")</f>
        <v>　</v>
      </c>
      <c r="I55" s="274" t="str">
        <f t="shared" si="10"/>
        <v xml:space="preserve"> </v>
      </c>
      <c r="J55" s="17" t="str">
        <f>IFERROR(IF(G55&lt;$J$13,"20万円以上減","　")," ")</f>
        <v>　</v>
      </c>
      <c r="K55" s="274" t="str">
        <f>IFERROR(IF((AND(G55&lt;$J$13,G56&lt;$J$14)),"変更申請"," ")," ")</f>
        <v xml:space="preserve"> </v>
      </c>
      <c r="L55" s="274" t="str">
        <f t="shared" ref="L55" si="38">IF((AND(E55&gt;1,E56=0)),"変更申請"," ")</f>
        <v xml:space="preserve"> </v>
      </c>
      <c r="M55" s="276" t="str">
        <f t="shared" ref="M55" si="39">IF((OR(I55="変更申請",K55="変更申請",L55="変更申請")),"〇"," ")</f>
        <v xml:space="preserve"> </v>
      </c>
    </row>
    <row r="56" spans="1:13" ht="21.75" hidden="1" customHeight="1" thickBot="1">
      <c r="A56" s="239"/>
      <c r="B56" s="273"/>
      <c r="C56" s="13" t="str">
        <f>IF(入力シート!C55=0," ",入力シート!C55)</f>
        <v xml:space="preserve"> </v>
      </c>
      <c r="D56" s="241"/>
      <c r="E56" s="20">
        <f>IF(入力シート!N54=" "," ",ROUNDUP(入力シート!N54,-3)/1000)</f>
        <v>0</v>
      </c>
      <c r="F56" s="64">
        <f>IF(入力シート!N55=" "," ",ROUNDDOWN(入力シート!N55,-3)/1000)</f>
        <v>0</v>
      </c>
      <c r="G56" s="15" t="e">
        <f>ROUND(G55/E55,3)</f>
        <v>#DIV/0!</v>
      </c>
      <c r="H56" s="18" t="str">
        <f>IFERROR(IF(G56&gt;$H$14,"20％以上増","　")," ")</f>
        <v xml:space="preserve"> </v>
      </c>
      <c r="I56" s="275"/>
      <c r="J56" s="18" t="str">
        <f>IFERROR(IF(G56&lt;$J$14,"20％以上減","　")," ")</f>
        <v xml:space="preserve"> </v>
      </c>
      <c r="K56" s="275"/>
      <c r="L56" s="275"/>
      <c r="M56" s="276"/>
    </row>
    <row r="57" spans="1:13" ht="21.75" hidden="1" customHeight="1">
      <c r="A57" s="239"/>
      <c r="B57" s="272" t="str">
        <f ca="1">IF(入力シート!B56=0," ",入力シート!B56)</f>
        <v/>
      </c>
      <c r="C57" s="13">
        <f>IF(入力シート!C56=" "," ",入力シート!C56)</f>
        <v>0</v>
      </c>
      <c r="D57" s="240" t="str">
        <f>IF(入力シート!D56=0," ",入力シート!D56)</f>
        <v xml:space="preserve"> </v>
      </c>
      <c r="E57" s="19">
        <f>IF(入力シート!M56=" "," ",ROUNDUP(入力シート!M56,-3)/1000)</f>
        <v>0</v>
      </c>
      <c r="F57" s="65">
        <f>IF(入力シート!M57=" "," ",ROUNDDOWN(入力シート!M57,-3)/1000)</f>
        <v>0</v>
      </c>
      <c r="G57" s="14">
        <f>E58-E57</f>
        <v>0</v>
      </c>
      <c r="H57" s="17" t="str">
        <f>IFERROR(IF(G57&gt;$H$13,"20万円以上増","　")," ")</f>
        <v>　</v>
      </c>
      <c r="I57" s="274" t="str">
        <f t="shared" si="10"/>
        <v xml:space="preserve"> </v>
      </c>
      <c r="J57" s="17" t="str">
        <f>IFERROR(IF(G57&lt;$J$13,"20万円以上減","　")," ")</f>
        <v>　</v>
      </c>
      <c r="K57" s="274" t="str">
        <f t="shared" ref="K57" si="40">IFERROR(IF((AND(G57&lt;$J$13,G58&lt;$J$14)),"変更申請"," ")," ")</f>
        <v xml:space="preserve"> </v>
      </c>
      <c r="L57" s="274" t="str">
        <f t="shared" ref="L57" si="41">IF((AND(E57&gt;1,E58=0)),"変更申請"," ")</f>
        <v xml:space="preserve"> </v>
      </c>
      <c r="M57" s="276" t="str">
        <f t="shared" ref="M57" si="42">IF((OR(I57="変更申請",K57="変更申請",L57="変更申請")),"〇"," ")</f>
        <v xml:space="preserve"> </v>
      </c>
    </row>
    <row r="58" spans="1:13" ht="21.75" hidden="1" customHeight="1" thickBot="1">
      <c r="A58" s="239"/>
      <c r="B58" s="273"/>
      <c r="C58" s="13" t="str">
        <f>IF(入力シート!C57=0," ",入力シート!C57)</f>
        <v xml:space="preserve"> </v>
      </c>
      <c r="D58" s="241"/>
      <c r="E58" s="96">
        <f>IF(入力シート!N56=" "," ",ROUNDUP(入力シート!N56,-3)/1000)</f>
        <v>0</v>
      </c>
      <c r="F58" s="97">
        <f>IF(入力シート!N57=" "," ",ROUNDDOWN(入力シート!N57,-3)/1000)</f>
        <v>0</v>
      </c>
      <c r="G58" s="15" t="e">
        <f>ROUND(G57/E57,3)</f>
        <v>#DIV/0!</v>
      </c>
      <c r="H58" s="18" t="str">
        <f>IFERROR(IF(G58&gt;$H$14,"20％以上増","　")," ")</f>
        <v xml:space="preserve"> </v>
      </c>
      <c r="I58" s="275"/>
      <c r="J58" s="18" t="str">
        <f>IFERROR(IF(G58&lt;$J$14,"20％以上減","　")," ")</f>
        <v xml:space="preserve"> </v>
      </c>
      <c r="K58" s="275"/>
      <c r="L58" s="275"/>
      <c r="M58" s="276"/>
    </row>
    <row r="59" spans="1:13" ht="21.75" hidden="1" customHeight="1">
      <c r="A59" s="239"/>
      <c r="B59" s="272" t="str">
        <f ca="1">IF(入力シート!B58=0," ",入力シート!B58)</f>
        <v/>
      </c>
      <c r="C59" s="13">
        <f>IF(入力シート!C58=" "," ",入力シート!C58)</f>
        <v>0</v>
      </c>
      <c r="D59" s="240" t="str">
        <f>IF(入力シート!D58=0," ",入力シート!D58)</f>
        <v xml:space="preserve"> </v>
      </c>
      <c r="E59" s="105">
        <f>IF(入力シート!M58=" "," ",ROUNDUP(入力シート!M58,-3)/1000)</f>
        <v>0</v>
      </c>
      <c r="F59" s="106">
        <f>IF(入力シート!M59=" "," ",ROUNDDOWN(入力シート!M59,-3)/1000)</f>
        <v>0</v>
      </c>
      <c r="G59" s="14">
        <f>E60-E59</f>
        <v>0</v>
      </c>
      <c r="H59" s="17" t="str">
        <f>IFERROR(IF(G59&gt;$H$13,"20万円以上増","　")," ")</f>
        <v>　</v>
      </c>
      <c r="I59" s="274" t="str">
        <f t="shared" si="10"/>
        <v xml:space="preserve"> </v>
      </c>
      <c r="J59" s="17" t="str">
        <f>IFERROR(IF(G59&lt;$J$13,"20万円以上減","　")," ")</f>
        <v>　</v>
      </c>
      <c r="K59" s="274" t="str">
        <f t="shared" ref="K59" si="43">IFERROR(IF((AND(G59&lt;$J$13,G60&lt;$J$14)),"変更申請"," ")," ")</f>
        <v xml:space="preserve"> </v>
      </c>
      <c r="L59" s="274" t="str">
        <f t="shared" ref="L59" si="44">IF((AND(E59&gt;1,E60=0)),"変更申請"," ")</f>
        <v xml:space="preserve"> </v>
      </c>
      <c r="M59" s="276" t="str">
        <f t="shared" ref="M59" si="45">IF((OR(I59="変更申請",K59="変更申請",L59="変更申請")),"〇"," ")</f>
        <v xml:space="preserve"> </v>
      </c>
    </row>
    <row r="60" spans="1:13" ht="21.75" hidden="1" customHeight="1" thickBot="1">
      <c r="A60" s="239"/>
      <c r="B60" s="273"/>
      <c r="C60" s="13" t="str">
        <f>IF(入力シート!C59=0," ",入力シート!C59)</f>
        <v xml:space="preserve"> </v>
      </c>
      <c r="D60" s="241"/>
      <c r="E60" s="20">
        <f>IF(入力シート!N58=" "," ",ROUNDUP(入力シート!N58,-3)/1000)</f>
        <v>0</v>
      </c>
      <c r="F60" s="64">
        <f>IF(入力シート!N59=" "," ",ROUNDDOWN(入力シート!N59,-3)/1000)</f>
        <v>0</v>
      </c>
      <c r="G60" s="15" t="e">
        <f>ROUND(G59/E59,3)</f>
        <v>#DIV/0!</v>
      </c>
      <c r="H60" s="18" t="str">
        <f>IFERROR(IF(G60&gt;$H$14,"20％以上増","　")," ")</f>
        <v xml:space="preserve"> </v>
      </c>
      <c r="I60" s="275"/>
      <c r="J60" s="18" t="str">
        <f>IFERROR(IF(G60&lt;$J$14,"20％以上減","　")," ")</f>
        <v xml:space="preserve"> </v>
      </c>
      <c r="K60" s="275"/>
      <c r="L60" s="275"/>
      <c r="M60" s="276"/>
    </row>
    <row r="61" spans="1:13" ht="21.75" hidden="1" customHeight="1">
      <c r="A61" s="239"/>
      <c r="B61" s="272" t="str">
        <f ca="1">IF(入力シート!B60=0," ",入力シート!B60)</f>
        <v/>
      </c>
      <c r="C61" s="13">
        <f>IF(入力シート!C60=" "," ",入力シート!C60)</f>
        <v>0</v>
      </c>
      <c r="D61" s="240" t="str">
        <f>IF(入力シート!D60=0," ",入力シート!D60)</f>
        <v xml:space="preserve"> </v>
      </c>
      <c r="E61" s="105">
        <f>IF(入力シート!M60=" "," ",ROUNDUP(入力シート!M60,-3)/1000)</f>
        <v>0</v>
      </c>
      <c r="F61" s="106">
        <f>IF(入力シート!M61=" "," ",ROUNDDOWN(入力シート!M61,-3)/1000)</f>
        <v>0</v>
      </c>
      <c r="G61" s="14">
        <f>E62-E61</f>
        <v>0</v>
      </c>
      <c r="H61" s="17" t="str">
        <f>IFERROR(IF(G61&gt;$H$13,"20万円以上増","　")," ")</f>
        <v>　</v>
      </c>
      <c r="I61" s="274" t="str">
        <f t="shared" si="10"/>
        <v xml:space="preserve"> </v>
      </c>
      <c r="J61" s="17" t="str">
        <f>IFERROR(IF(G61&lt;$J$13,"20万円以上減","　")," ")</f>
        <v>　</v>
      </c>
      <c r="K61" s="274" t="str">
        <f t="shared" ref="K61" si="46">IFERROR(IF((AND(G61&lt;$J$13,G62&lt;$J$14)),"変更申請"," ")," ")</f>
        <v xml:space="preserve"> </v>
      </c>
      <c r="L61" s="274" t="str">
        <f t="shared" ref="L61" si="47">IF((AND(E61&gt;1,E62=0)),"変更申請"," ")</f>
        <v xml:space="preserve"> </v>
      </c>
      <c r="M61" s="276" t="str">
        <f t="shared" ref="M61" si="48">IF((OR(I61="変更申請",K61="変更申請",L61="変更申請")),"〇"," ")</f>
        <v xml:space="preserve"> </v>
      </c>
    </row>
    <row r="62" spans="1:13" ht="21.75" hidden="1" customHeight="1" thickBot="1">
      <c r="A62" s="239"/>
      <c r="B62" s="273"/>
      <c r="C62" s="13" t="str">
        <f>IF(入力シート!C61=0," ",入力シート!C61)</f>
        <v xml:space="preserve"> </v>
      </c>
      <c r="D62" s="241"/>
      <c r="E62" s="20">
        <f>IF(入力シート!N60=" "," ",ROUNDUP(入力シート!N60,-3)/1000)</f>
        <v>0</v>
      </c>
      <c r="F62" s="64">
        <f>IF(入力シート!N61=" "," ",ROUNDDOWN(入力シート!N61,-3)/1000)</f>
        <v>0</v>
      </c>
      <c r="G62" s="15" t="e">
        <f>ROUND(G61/E61,3)</f>
        <v>#DIV/0!</v>
      </c>
      <c r="H62" s="18" t="str">
        <f>IFERROR(IF(G62&gt;$H$14,"20％以上増","　")," ")</f>
        <v xml:space="preserve"> </v>
      </c>
      <c r="I62" s="275"/>
      <c r="J62" s="18" t="str">
        <f>IFERROR(IF(G62&lt;$J$14,"20％以上減","　")," ")</f>
        <v xml:space="preserve"> </v>
      </c>
      <c r="K62" s="275"/>
      <c r="L62" s="275"/>
      <c r="M62" s="276"/>
    </row>
    <row r="63" spans="1:13" ht="21.75" hidden="1" customHeight="1">
      <c r="A63" s="239"/>
      <c r="B63" s="272" t="str">
        <f ca="1">IF(入力シート!B62=0," ",入力シート!B62)</f>
        <v/>
      </c>
      <c r="C63" s="13">
        <f>IF(入力シート!C62=" "," ",入力シート!C62)</f>
        <v>0</v>
      </c>
      <c r="D63" s="240" t="str">
        <f>IF(入力シート!D62=0," ",入力シート!D62)</f>
        <v xml:space="preserve"> </v>
      </c>
      <c r="E63" s="105">
        <f>IF(入力シート!M62=" "," ",ROUNDUP(入力シート!M62,-3)/1000)</f>
        <v>0</v>
      </c>
      <c r="F63" s="106">
        <f>IF(入力シート!M63=" "," ",ROUNDDOWN(入力シート!M63,-3)/1000)</f>
        <v>0</v>
      </c>
      <c r="G63" s="14">
        <f>E64-E63</f>
        <v>0</v>
      </c>
      <c r="H63" s="17" t="str">
        <f>IFERROR(IF(G63&gt;$H$13,"20万円以上増","　")," ")</f>
        <v>　</v>
      </c>
      <c r="I63" s="274" t="str">
        <f t="shared" si="10"/>
        <v xml:space="preserve"> </v>
      </c>
      <c r="J63" s="17" t="str">
        <f>IFERROR(IF(G63&lt;$J$13,"20万円以上減","　")," ")</f>
        <v>　</v>
      </c>
      <c r="K63" s="274" t="str">
        <f>IFERROR(IF((AND(G63&lt;$J$13,G64&lt;$J$14)),"変更申請"," ")," ")</f>
        <v xml:space="preserve"> </v>
      </c>
      <c r="L63" s="274" t="str">
        <f t="shared" ref="L63" si="49">IF((AND(E63&gt;1,E64=0)),"変更申請"," ")</f>
        <v xml:space="preserve"> </v>
      </c>
      <c r="M63" s="276" t="str">
        <f>IF((OR(I63="変更申請",K63="変更申請",L63="変更申請")),"〇"," ")</f>
        <v xml:space="preserve"> </v>
      </c>
    </row>
    <row r="64" spans="1:13" ht="21.75" hidden="1" customHeight="1" thickBot="1">
      <c r="A64" s="239"/>
      <c r="B64" s="273"/>
      <c r="C64" s="13" t="str">
        <f>IF(入力シート!C63=0," ",入力シート!C63)</f>
        <v xml:space="preserve"> </v>
      </c>
      <c r="D64" s="241"/>
      <c r="E64" s="20">
        <f>IF(入力シート!N62=" "," ",ROUNDUP(入力シート!N62,-3)/1000)</f>
        <v>0</v>
      </c>
      <c r="F64" s="64">
        <f>IF(入力シート!N63=" "," ",ROUNDDOWN(入力シート!N63,-3)/1000)</f>
        <v>0</v>
      </c>
      <c r="G64" s="15" t="e">
        <f>ROUND(G63/E63,3)</f>
        <v>#DIV/0!</v>
      </c>
      <c r="H64" s="18" t="str">
        <f>IFERROR(IF(G64&gt;$H$14,"20％以上増","　")," ")</f>
        <v xml:space="preserve"> </v>
      </c>
      <c r="I64" s="275"/>
      <c r="J64" s="18" t="str">
        <f>IFERROR(IF(G64&lt;$J$14,"20％以上減","　")," ")</f>
        <v xml:space="preserve"> </v>
      </c>
      <c r="K64" s="275"/>
      <c r="L64" s="275"/>
      <c r="M64" s="276"/>
    </row>
    <row r="65" spans="1:13" ht="21.75" hidden="1" customHeight="1">
      <c r="A65" s="239"/>
      <c r="B65" s="272" t="str">
        <f ca="1">IF(入力シート!B64=0," ",入力シート!B64)</f>
        <v/>
      </c>
      <c r="C65" s="13">
        <f>IF(入力シート!C64=" "," ",入力シート!C64)</f>
        <v>0</v>
      </c>
      <c r="D65" s="240" t="str">
        <f>IF(入力シート!D64=0," ",入力シート!D64)</f>
        <v xml:space="preserve"> </v>
      </c>
      <c r="E65" s="19">
        <f>IF(入力シート!M64=" "," ",ROUNDUP(入力シート!M64,-3)/1000)</f>
        <v>0</v>
      </c>
      <c r="F65" s="65">
        <f>IF(入力シート!M65=" "," ",ROUNDDOWN(入力シート!M65,-3)/1000)</f>
        <v>0</v>
      </c>
      <c r="G65" s="14">
        <f>E66-E65</f>
        <v>0</v>
      </c>
      <c r="H65" s="17" t="str">
        <f>IFERROR(IF(G65&gt;$H$13,"20万円以上増","　")," ")</f>
        <v>　</v>
      </c>
      <c r="I65" s="274" t="str">
        <f t="shared" ref="I65" si="50">IFERROR(IF((AND(G65&gt;$H$13,G66&gt;$H$14)),"変更申請"," ")," ")</f>
        <v xml:space="preserve"> </v>
      </c>
      <c r="J65" s="17" t="str">
        <f>IFERROR(IF(G65&lt;$J$13,"20万円以上減","　")," ")</f>
        <v>　</v>
      </c>
      <c r="K65" s="274" t="str">
        <f>IFERROR(IF((AND(G65&lt;$J$13,G66&lt;$J$14)),"変更申請"," ")," ")</f>
        <v xml:space="preserve"> </v>
      </c>
      <c r="L65" s="274" t="str">
        <f>IF((AND(E65&gt;1,E66=0)),"変更申請"," ")</f>
        <v xml:space="preserve"> </v>
      </c>
      <c r="M65" s="276" t="str">
        <f t="shared" ref="M65" si="51">IF((OR(I65="変更申請",K65="変更申請",L65="変更申請")),"〇"," ")</f>
        <v xml:space="preserve"> </v>
      </c>
    </row>
    <row r="66" spans="1:13" ht="21.75" hidden="1" customHeight="1" thickBot="1">
      <c r="A66" s="239"/>
      <c r="B66" s="273"/>
      <c r="C66" s="13" t="str">
        <f>IF(入力シート!C65=0," ",入力シート!C65)</f>
        <v xml:space="preserve"> </v>
      </c>
      <c r="D66" s="241"/>
      <c r="E66" s="96">
        <f>IF(入力シート!N64=" "," ",ROUNDUP(入力シート!N64,-3)/1000)</f>
        <v>0</v>
      </c>
      <c r="F66" s="97">
        <f>IF(入力シート!N65=" "," ",ROUNDDOWN(入力シート!N65,-3)/1000)</f>
        <v>0</v>
      </c>
      <c r="G66" s="15" t="e">
        <f>ROUND(G65/E65,3)</f>
        <v>#DIV/0!</v>
      </c>
      <c r="H66" s="18" t="str">
        <f>IFERROR(IF(G66&gt;$H$14,"20％以上増","　")," ")</f>
        <v xml:space="preserve"> </v>
      </c>
      <c r="I66" s="275"/>
      <c r="J66" s="18" t="str">
        <f>IFERROR(IF(G66&lt;$J$14,"20％以上減","　")," ")</f>
        <v xml:space="preserve"> </v>
      </c>
      <c r="K66" s="275"/>
      <c r="L66" s="275"/>
      <c r="M66" s="276"/>
    </row>
    <row r="67" spans="1:13" ht="21.75" hidden="1" customHeight="1">
      <c r="A67" s="239"/>
      <c r="B67" s="272" t="str">
        <f ca="1">IF(入力シート!B66=0," ",入力シート!B66)</f>
        <v/>
      </c>
      <c r="C67" s="13">
        <f>IF(入力シート!C66=" "," ",入力シート!C66)</f>
        <v>0</v>
      </c>
      <c r="D67" s="240" t="str">
        <f>IF(入力シート!D66=0," ",入力シート!D66)</f>
        <v xml:space="preserve"> </v>
      </c>
      <c r="E67" s="105">
        <f>IF(入力シート!M66=" "," ",ROUNDUP(入力シート!M66,-3)/1000)</f>
        <v>0</v>
      </c>
      <c r="F67" s="106">
        <f>IF(入力シート!M67=" "," ",ROUNDDOWN(入力シート!M67,-3)/1000)</f>
        <v>0</v>
      </c>
      <c r="G67" s="14">
        <f>E68-E67</f>
        <v>0</v>
      </c>
      <c r="H67" s="17" t="str">
        <f>IFERROR(IF(G67&gt;$H$13,"20万円以上増","　")," ")</f>
        <v>　</v>
      </c>
      <c r="I67" s="274" t="str">
        <f t="shared" ref="I67" si="52">IFERROR(IF((AND(G67&gt;$H$13,G68&gt;$H$14)),"変更申請"," ")," ")</f>
        <v xml:space="preserve"> </v>
      </c>
      <c r="J67" s="17" t="str">
        <f>IFERROR(IF(G67&lt;$J$13,"20万円以上減","　")," ")</f>
        <v>　</v>
      </c>
      <c r="K67" s="274" t="str">
        <f t="shared" ref="K67" si="53">IFERROR(IF((AND(G67&lt;$J$13,G68&lt;$J$14)),"変更申請"," ")," ")</f>
        <v xml:space="preserve"> </v>
      </c>
      <c r="L67" s="274" t="str">
        <f>IF((AND(E67&gt;1,E68=0)),"変更申請"," ")</f>
        <v xml:space="preserve"> </v>
      </c>
      <c r="M67" s="276" t="str">
        <f t="shared" ref="M67" si="54">IF((OR(I67="変更申請",K67="変更申請",L67="変更申請")),"〇"," ")</f>
        <v xml:space="preserve"> </v>
      </c>
    </row>
    <row r="68" spans="1:13" ht="21.75" hidden="1" customHeight="1" thickBot="1">
      <c r="A68" s="239"/>
      <c r="B68" s="273"/>
      <c r="C68" s="13" t="str">
        <f>IF(入力シート!C67=0," ",入力シート!C67)</f>
        <v xml:space="preserve"> </v>
      </c>
      <c r="D68" s="241"/>
      <c r="E68" s="20">
        <f>IF(入力シート!N66=" "," ",ROUNDUP(入力シート!N66,-3)/1000)</f>
        <v>0</v>
      </c>
      <c r="F68" s="64">
        <f>IF(入力シート!N67=" "," ",ROUNDDOWN(入力シート!N67,-3)/1000)</f>
        <v>0</v>
      </c>
      <c r="G68" s="15" t="e">
        <f>ROUND(G67/E67,3)</f>
        <v>#DIV/0!</v>
      </c>
      <c r="H68" s="18" t="str">
        <f>IFERROR(IF(G68&gt;$H$14,"20％以上増","　")," ")</f>
        <v xml:space="preserve"> </v>
      </c>
      <c r="I68" s="275"/>
      <c r="J68" s="18" t="str">
        <f>IFERROR(IF(G68&lt;$J$14,"20％以上減","　")," ")</f>
        <v xml:space="preserve"> </v>
      </c>
      <c r="K68" s="275"/>
      <c r="L68" s="275"/>
      <c r="M68" s="276"/>
    </row>
    <row r="69" spans="1:13" ht="21.75" hidden="1" customHeight="1">
      <c r="A69" s="239"/>
      <c r="B69" s="272" t="str">
        <f ca="1">IF(入力シート!B68=0," ",入力シート!B68)</f>
        <v/>
      </c>
      <c r="C69" s="13">
        <f>IF(入力シート!C68=" "," ",入力シート!C68)</f>
        <v>0</v>
      </c>
      <c r="D69" s="240" t="str">
        <f>IF(入力シート!D68=0," ",入力シート!D68)</f>
        <v xml:space="preserve"> </v>
      </c>
      <c r="E69" s="105">
        <f>IF(入力シート!M68=" "," ",ROUNDUP(入力シート!M68,-3)/1000)</f>
        <v>0</v>
      </c>
      <c r="F69" s="106">
        <f>IF(入力シート!M69=" "," ",ROUNDDOWN(入力シート!M69,-3)/1000)</f>
        <v>0</v>
      </c>
      <c r="G69" s="14">
        <f>E70-E69</f>
        <v>0</v>
      </c>
      <c r="H69" s="17" t="str">
        <f>IFERROR(IF(G69&gt;$H$13,"20万円以上増","　")," ")</f>
        <v>　</v>
      </c>
      <c r="I69" s="274" t="str">
        <f t="shared" ref="I69" si="55">IFERROR(IF((AND(G69&gt;$H$13,G70&gt;$H$14)),"変更申請"," ")," ")</f>
        <v xml:space="preserve"> </v>
      </c>
      <c r="J69" s="17" t="str">
        <f>IFERROR(IF(G69&lt;$J$13,"20万円以上減","　")," ")</f>
        <v>　</v>
      </c>
      <c r="K69" s="274" t="str">
        <f>IFERROR(IF((AND(G69&lt;$J$13,G70&lt;$J$14)),"変更申請"," ")," ")</f>
        <v xml:space="preserve"> </v>
      </c>
      <c r="L69" s="274" t="str">
        <f t="shared" ref="L69" si="56">IF((AND(E69&gt;1,E70=0)),"変更申請"," ")</f>
        <v xml:space="preserve"> </v>
      </c>
      <c r="M69" s="276" t="str">
        <f t="shared" ref="M69" si="57">IF((OR(I69="変更申請",K69="変更申請",L69="変更申請")),"〇"," ")</f>
        <v xml:space="preserve"> </v>
      </c>
    </row>
    <row r="70" spans="1:13" ht="21.75" hidden="1" customHeight="1" thickBot="1">
      <c r="A70" s="239"/>
      <c r="B70" s="273"/>
      <c r="C70" s="13" t="str">
        <f>IF(入力シート!C69=0," ",入力シート!C69)</f>
        <v xml:space="preserve"> </v>
      </c>
      <c r="D70" s="241"/>
      <c r="E70" s="20">
        <f>IF(入力シート!N68=" "," ",ROUNDUP(入力シート!N68,-3)/1000)</f>
        <v>0</v>
      </c>
      <c r="F70" s="64">
        <f>IF(入力シート!N69=" "," ",ROUNDDOWN(入力シート!N69,-3)/1000)</f>
        <v>0</v>
      </c>
      <c r="G70" s="15" t="e">
        <f>ROUND(G69/E69,3)</f>
        <v>#DIV/0!</v>
      </c>
      <c r="H70" s="18" t="str">
        <f>IFERROR(IF(G70&gt;$H$14,"20％以上増","　")," ")</f>
        <v xml:space="preserve"> </v>
      </c>
      <c r="I70" s="275"/>
      <c r="J70" s="18" t="str">
        <f>IFERROR(IF(G70&lt;$J$14,"20％以上減","　")," ")</f>
        <v xml:space="preserve"> </v>
      </c>
      <c r="K70" s="275"/>
      <c r="L70" s="275"/>
      <c r="M70" s="276"/>
    </row>
    <row r="71" spans="1:13" ht="21.75" hidden="1" customHeight="1">
      <c r="A71" s="239"/>
      <c r="B71" s="272" t="str">
        <f ca="1">IF(入力シート!B70=0," ",入力シート!B70)</f>
        <v/>
      </c>
      <c r="C71" s="13">
        <f>IF(入力シート!C70=" "," ",入力シート!C70)</f>
        <v>0</v>
      </c>
      <c r="D71" s="240" t="str">
        <f>IF(入力シート!D70=0," ",入力シート!D70)</f>
        <v xml:space="preserve"> </v>
      </c>
      <c r="E71" s="105">
        <f>IF(入力シート!M70=" "," ",ROUNDUP(入力シート!M70,-3)/1000)</f>
        <v>0</v>
      </c>
      <c r="F71" s="106">
        <f>IF(入力シート!M71=" "," ",ROUNDDOWN(入力シート!M71,-3)/1000)</f>
        <v>0</v>
      </c>
      <c r="G71" s="14">
        <f>E72-E71</f>
        <v>0</v>
      </c>
      <c r="H71" s="17" t="str">
        <f>IFERROR(IF(G71&gt;$H$13,"20万円以上増","　")," ")</f>
        <v>　</v>
      </c>
      <c r="I71" s="274" t="str">
        <f t="shared" ref="I71" si="58">IFERROR(IF((AND(G71&gt;$H$13,G72&gt;$H$14)),"変更申請"," ")," ")</f>
        <v xml:space="preserve"> </v>
      </c>
      <c r="J71" s="17" t="str">
        <f>IFERROR(IF(G71&lt;$J$13,"20万円以上減","　")," ")</f>
        <v>　</v>
      </c>
      <c r="K71" s="274" t="str">
        <f t="shared" ref="K71" si="59">IFERROR(IF((AND(G71&lt;$J$13,G72&lt;$J$14)),"変更申請"," ")," ")</f>
        <v xml:space="preserve"> </v>
      </c>
      <c r="L71" s="274" t="str">
        <f t="shared" ref="L71" si="60">IF((AND(E71&gt;1,E72=0)),"変更申請"," ")</f>
        <v xml:space="preserve"> </v>
      </c>
      <c r="M71" s="276" t="str">
        <f t="shared" ref="M71" si="61">IF((OR(I71="変更申請",K71="変更申請",L71="変更申請")),"〇"," ")</f>
        <v xml:space="preserve"> </v>
      </c>
    </row>
    <row r="72" spans="1:13" ht="21.75" hidden="1" customHeight="1" thickBot="1">
      <c r="A72" s="239"/>
      <c r="B72" s="273"/>
      <c r="C72" s="13" t="str">
        <f>IF(入力シート!C71=0," ",入力シート!C71)</f>
        <v xml:space="preserve"> </v>
      </c>
      <c r="D72" s="241"/>
      <c r="E72" s="20">
        <f>IF(入力シート!N70=" "," ",ROUNDUP(入力シート!N70,-3)/1000)</f>
        <v>0</v>
      </c>
      <c r="F72" s="64">
        <f>IF(入力シート!N71=" "," ",ROUNDDOWN(入力シート!N71,-3)/1000)</f>
        <v>0</v>
      </c>
      <c r="G72" s="15" t="e">
        <f>ROUND(G71/E71,3)</f>
        <v>#DIV/0!</v>
      </c>
      <c r="H72" s="18" t="str">
        <f>IFERROR(IF(G72&gt;$H$14,"20％以上増","　")," ")</f>
        <v xml:space="preserve"> </v>
      </c>
      <c r="I72" s="275"/>
      <c r="J72" s="18" t="str">
        <f>IFERROR(IF(G72&lt;$J$14,"20％以上減","　")," ")</f>
        <v xml:space="preserve"> </v>
      </c>
      <c r="K72" s="275"/>
      <c r="L72" s="275"/>
      <c r="M72" s="276"/>
    </row>
    <row r="73" spans="1:13" ht="21.75" hidden="1" customHeight="1">
      <c r="A73" s="239"/>
      <c r="B73" s="272" t="str">
        <f ca="1">IF(入力シート!B72=0," ",入力シート!B72)</f>
        <v/>
      </c>
      <c r="C73" s="13">
        <f>IF(入力シート!C72=" "," ",入力シート!C72)</f>
        <v>0</v>
      </c>
      <c r="D73" s="240" t="str">
        <f>IF(入力シート!D72=0," ",入力シート!D72)</f>
        <v xml:space="preserve"> </v>
      </c>
      <c r="E73" s="19">
        <f>IF(入力シート!M72=" "," ",ROUNDUP(入力シート!M72,-3)/1000)</f>
        <v>0</v>
      </c>
      <c r="F73" s="65">
        <f>IF(入力シート!M73=" "," ",ROUNDDOWN(入力シート!M73,-3)/1000)</f>
        <v>0</v>
      </c>
      <c r="G73" s="14">
        <f>E74-E73</f>
        <v>0</v>
      </c>
      <c r="H73" s="17" t="str">
        <f>IFERROR(IF(G73&gt;$H$13,"20万円以上増","　")," ")</f>
        <v>　</v>
      </c>
      <c r="I73" s="274" t="str">
        <f t="shared" ref="I73" si="62">IFERROR(IF((AND(G73&gt;$H$13,G74&gt;$H$14)),"変更申請"," ")," ")</f>
        <v xml:space="preserve"> </v>
      </c>
      <c r="J73" s="17" t="str">
        <f>IFERROR(IF(G73&lt;$J$13,"20万円以上減","　")," ")</f>
        <v>　</v>
      </c>
      <c r="K73" s="274" t="str">
        <f t="shared" ref="K73" si="63">IFERROR(IF((AND(G73&lt;$J$13,G74&lt;$J$14)),"変更申請"," ")," ")</f>
        <v xml:space="preserve"> </v>
      </c>
      <c r="L73" s="274" t="str">
        <f t="shared" ref="L73" si="64">IF((AND(E73&gt;1,E74=0)),"変更申請"," ")</f>
        <v xml:space="preserve"> </v>
      </c>
      <c r="M73" s="276" t="str">
        <f t="shared" ref="M73" si="65">IF((OR(I73="変更申請",K73="変更申請",L73="変更申請")),"〇"," ")</f>
        <v xml:space="preserve"> </v>
      </c>
    </row>
    <row r="74" spans="1:13" ht="21.75" hidden="1" customHeight="1" thickBot="1">
      <c r="A74" s="239"/>
      <c r="B74" s="273"/>
      <c r="C74" s="13" t="str">
        <f>IF(入力シート!C73=0," ",入力シート!C73)</f>
        <v xml:space="preserve"> </v>
      </c>
      <c r="D74" s="241"/>
      <c r="E74" s="96">
        <f>IF(入力シート!N72=" "," ",ROUNDUP(入力シート!N72,-3)/1000)</f>
        <v>0</v>
      </c>
      <c r="F74" s="97">
        <f>IF(入力シート!N73=" "," ",ROUNDDOWN(入力シート!N73,-3)/1000)</f>
        <v>0</v>
      </c>
      <c r="G74" s="15" t="e">
        <f>ROUND(G73/E73,3)</f>
        <v>#DIV/0!</v>
      </c>
      <c r="H74" s="18" t="str">
        <f>IFERROR(IF(G74&gt;$H$14,"20％以上増","　")," ")</f>
        <v xml:space="preserve"> </v>
      </c>
      <c r="I74" s="275"/>
      <c r="J74" s="18" t="str">
        <f>IFERROR(IF(G74&lt;$J$14,"20％以上減","　")," ")</f>
        <v xml:space="preserve"> </v>
      </c>
      <c r="K74" s="275"/>
      <c r="L74" s="275"/>
      <c r="M74" s="276"/>
    </row>
    <row r="75" spans="1:13" ht="21.75" hidden="1" customHeight="1">
      <c r="A75" s="239"/>
      <c r="B75" s="272" t="str">
        <f ca="1">IF(入力シート!B74=0," ",入力シート!B74)</f>
        <v/>
      </c>
      <c r="C75" s="13">
        <f>IF(入力シート!C74=" "," ",入力シート!C74)</f>
        <v>0</v>
      </c>
      <c r="D75" s="240" t="str">
        <f>IF(入力シート!D74=0," ",入力シート!D74)</f>
        <v xml:space="preserve"> </v>
      </c>
      <c r="E75" s="105">
        <f>IF(入力シート!M74=" "," ",ROUNDUP(入力シート!M74,-3)/1000)</f>
        <v>0</v>
      </c>
      <c r="F75" s="106">
        <f>IF(入力シート!M75=" "," ",ROUNDDOWN(入力シート!M75,-3)/1000)</f>
        <v>0</v>
      </c>
      <c r="G75" s="14">
        <f>E76-E75</f>
        <v>0</v>
      </c>
      <c r="H75" s="17" t="str">
        <f>IFERROR(IF(G75&gt;$H$13,"20万円以上増","　")," ")</f>
        <v>　</v>
      </c>
      <c r="I75" s="274" t="str">
        <f t="shared" ref="I75" si="66">IFERROR(IF((AND(G75&gt;$H$13,G76&gt;$H$14)),"変更申請"," ")," ")</f>
        <v xml:space="preserve"> </v>
      </c>
      <c r="J75" s="17" t="str">
        <f>IFERROR(IF(G75&lt;$J$13,"20万円以上減","　")," ")</f>
        <v>　</v>
      </c>
      <c r="K75" s="274" t="str">
        <f>IFERROR(IF((AND(G75&lt;$J$13,G76&lt;$J$14)),"変更申請"," ")," ")</f>
        <v xml:space="preserve"> </v>
      </c>
      <c r="L75" s="274" t="str">
        <f t="shared" ref="L75" si="67">IF((AND(E75&gt;1,E76=0)),"変更申請"," ")</f>
        <v xml:space="preserve"> </v>
      </c>
      <c r="M75" s="276" t="str">
        <f t="shared" ref="M75" si="68">IF((OR(I75="変更申請",K75="変更申請",L75="変更申請")),"〇"," ")</f>
        <v xml:space="preserve"> </v>
      </c>
    </row>
    <row r="76" spans="1:13" ht="21.75" hidden="1" customHeight="1" thickBot="1">
      <c r="A76" s="239"/>
      <c r="B76" s="273"/>
      <c r="C76" s="13" t="str">
        <f>IF(入力シート!C75=0," ",入力シート!C75)</f>
        <v xml:space="preserve"> </v>
      </c>
      <c r="D76" s="241"/>
      <c r="E76" s="20">
        <f>IF(入力シート!N74=" "," ",ROUNDUP(入力シート!N74,-3)/1000)</f>
        <v>0</v>
      </c>
      <c r="F76" s="64">
        <f>IF(入力シート!N75=" "," ",ROUNDDOWN(入力シート!N75,-3)/1000)</f>
        <v>0</v>
      </c>
      <c r="G76" s="15" t="e">
        <f>ROUND(G75/E75,3)</f>
        <v>#DIV/0!</v>
      </c>
      <c r="H76" s="18" t="str">
        <f>IFERROR(IF(G76&gt;$H$14,"20％以上増","　")," ")</f>
        <v xml:space="preserve"> </v>
      </c>
      <c r="I76" s="275"/>
      <c r="J76" s="18" t="str">
        <f>IFERROR(IF(G76&lt;$J$14,"20％以上減","　")," ")</f>
        <v xml:space="preserve"> </v>
      </c>
      <c r="K76" s="275"/>
      <c r="L76" s="275"/>
      <c r="M76" s="276"/>
    </row>
    <row r="77" spans="1:13" ht="21.75" hidden="1" customHeight="1">
      <c r="A77" s="239"/>
      <c r="B77" s="272" t="str">
        <f ca="1">IF(入力シート!B76=0," ",入力シート!B76)</f>
        <v/>
      </c>
      <c r="C77" s="13">
        <f>IF(入力シート!C76=" "," ",入力シート!C76)</f>
        <v>0</v>
      </c>
      <c r="D77" s="240" t="str">
        <f>IF(入力シート!D76=0," ",入力シート!D76)</f>
        <v xml:space="preserve"> </v>
      </c>
      <c r="E77" s="105">
        <f>IF(入力シート!M76=" "," ",ROUNDUP(入力シート!M76,-3)/1000)</f>
        <v>0</v>
      </c>
      <c r="F77" s="106">
        <f>IF(入力シート!M77=" "," ",ROUNDDOWN(入力シート!M77,-3)/1000)</f>
        <v>0</v>
      </c>
      <c r="G77" s="14">
        <f>E78-E77</f>
        <v>0</v>
      </c>
      <c r="H77" s="17" t="str">
        <f>IFERROR(IF(G77&gt;$H$13,"20万円以上増","　")," ")</f>
        <v>　</v>
      </c>
      <c r="I77" s="274" t="str">
        <f t="shared" ref="I77" si="69">IFERROR(IF((AND(G77&gt;$H$13,G78&gt;$H$14)),"変更申請"," ")," ")</f>
        <v xml:space="preserve"> </v>
      </c>
      <c r="J77" s="17" t="str">
        <f>IFERROR(IF(G77&lt;$J$13,"20万円以上減","　")," ")</f>
        <v>　</v>
      </c>
      <c r="K77" s="274" t="str">
        <f t="shared" ref="K77" si="70">IFERROR(IF((AND(G77&lt;$J$13,G78&lt;$J$14)),"変更申請"," ")," ")</f>
        <v xml:space="preserve"> </v>
      </c>
      <c r="L77" s="274" t="str">
        <f t="shared" ref="L77" si="71">IF((AND(E77&gt;1,E78=0)),"変更申請"," ")</f>
        <v xml:space="preserve"> </v>
      </c>
      <c r="M77" s="276" t="str">
        <f t="shared" ref="M77" si="72">IF((OR(I77="変更申請",K77="変更申請",L77="変更申請")),"〇"," ")</f>
        <v xml:space="preserve"> </v>
      </c>
    </row>
    <row r="78" spans="1:13" ht="21.75" hidden="1" customHeight="1" thickBot="1">
      <c r="A78" s="239"/>
      <c r="B78" s="273"/>
      <c r="C78" s="13" t="str">
        <f>IF(入力シート!C77=0," ",入力シート!C77)</f>
        <v xml:space="preserve"> </v>
      </c>
      <c r="D78" s="241"/>
      <c r="E78" s="20">
        <f>IF(入力シート!N76=" "," ",ROUNDUP(入力シート!N76,-3)/1000)</f>
        <v>0</v>
      </c>
      <c r="F78" s="64">
        <f>IF(入力シート!N77=" "," ",ROUNDDOWN(入力シート!N77,-3)/1000)</f>
        <v>0</v>
      </c>
      <c r="G78" s="15" t="e">
        <f>ROUND(G77/E77,3)</f>
        <v>#DIV/0!</v>
      </c>
      <c r="H78" s="18" t="str">
        <f>IFERROR(IF(G78&gt;$H$14,"20％以上増","　")," ")</f>
        <v xml:space="preserve"> </v>
      </c>
      <c r="I78" s="275"/>
      <c r="J78" s="18" t="str">
        <f>IFERROR(IF(G78&lt;$J$14,"20％以上減","　")," ")</f>
        <v xml:space="preserve"> </v>
      </c>
      <c r="K78" s="275"/>
      <c r="L78" s="275"/>
      <c r="M78" s="276"/>
    </row>
    <row r="79" spans="1:13" ht="21.75" hidden="1" customHeight="1">
      <c r="A79" s="239"/>
      <c r="B79" s="272" t="str">
        <f ca="1">IF(入力シート!B78=0," ",入力シート!B78)</f>
        <v/>
      </c>
      <c r="C79" s="13">
        <f>IF(入力シート!C78=" "," ",入力シート!C78)</f>
        <v>0</v>
      </c>
      <c r="D79" s="240" t="str">
        <f>IF(入力シート!D78=0," ",入力シート!D78)</f>
        <v xml:space="preserve"> </v>
      </c>
      <c r="E79" s="105">
        <f>IF(入力シート!M78=" "," ",ROUNDUP(入力シート!M78,-3)/1000)</f>
        <v>0</v>
      </c>
      <c r="F79" s="106">
        <f>IF(入力シート!M79=" "," ",ROUNDDOWN(入力シート!M79,-3)/1000)</f>
        <v>0</v>
      </c>
      <c r="G79" s="14">
        <f>E80-E79</f>
        <v>0</v>
      </c>
      <c r="H79" s="17" t="str">
        <f>IFERROR(IF(G79&gt;$H$13,"20万円以上増","　")," ")</f>
        <v>　</v>
      </c>
      <c r="I79" s="274" t="str">
        <f t="shared" ref="I79" si="73">IFERROR(IF((AND(G79&gt;$H$13,G80&gt;$H$14)),"変更申請"," ")," ")</f>
        <v xml:space="preserve"> </v>
      </c>
      <c r="J79" s="17" t="str">
        <f>IFERROR(IF(G79&lt;$J$13,"20万円以上減","　")," ")</f>
        <v>　</v>
      </c>
      <c r="K79" s="274" t="str">
        <f t="shared" ref="K79" si="74">IFERROR(IF((AND(G79&lt;$J$13,G80&lt;$J$14)),"変更申請"," ")," ")</f>
        <v xml:space="preserve"> </v>
      </c>
      <c r="L79" s="274" t="str">
        <f t="shared" ref="L79" si="75">IF((AND(E79&gt;1,E80=0)),"変更申請"," ")</f>
        <v xml:space="preserve"> </v>
      </c>
      <c r="M79" s="276" t="str">
        <f t="shared" ref="M79" si="76">IF((OR(I79="変更申請",K79="変更申請",L79="変更申請")),"〇"," ")</f>
        <v xml:space="preserve"> </v>
      </c>
    </row>
    <row r="80" spans="1:13" ht="21.75" hidden="1" customHeight="1" thickBot="1">
      <c r="A80" s="239"/>
      <c r="B80" s="273"/>
      <c r="C80" s="13" t="str">
        <f>IF(入力シート!C79=0," ",入力シート!C79)</f>
        <v xml:space="preserve"> </v>
      </c>
      <c r="D80" s="241"/>
      <c r="E80" s="20">
        <f>IF(入力シート!N78=" "," ",ROUNDUP(入力シート!N78,-3)/1000)</f>
        <v>0</v>
      </c>
      <c r="F80" s="64">
        <f>IF(入力シート!N79=" "," ",ROUNDDOWN(入力シート!N79,-3)/1000)</f>
        <v>0</v>
      </c>
      <c r="G80" s="15" t="e">
        <f>ROUND(G79/E79,3)</f>
        <v>#DIV/0!</v>
      </c>
      <c r="H80" s="18" t="str">
        <f>IFERROR(IF(G80&gt;$H$14,"20％以上増","　")," ")</f>
        <v xml:space="preserve"> </v>
      </c>
      <c r="I80" s="275"/>
      <c r="J80" s="18" t="str">
        <f>IFERROR(IF(G80&lt;$J$14,"20％以上減","　")," ")</f>
        <v xml:space="preserve"> </v>
      </c>
      <c r="K80" s="275"/>
      <c r="L80" s="275"/>
      <c r="M80" s="276"/>
    </row>
    <row r="81" spans="1:13" ht="21.75" hidden="1" customHeight="1">
      <c r="A81" s="239"/>
      <c r="B81" s="272" t="str">
        <f ca="1">IF(入力シート!B80=0," ",入力シート!B80)</f>
        <v/>
      </c>
      <c r="C81" s="13">
        <f>IF(入力シート!C80=" "," ",入力シート!C80)</f>
        <v>0</v>
      </c>
      <c r="D81" s="240" t="str">
        <f>IF(入力シート!D80=0," ",入力シート!D80)</f>
        <v xml:space="preserve"> </v>
      </c>
      <c r="E81" s="105">
        <f>IF(入力シート!M80=" "," ",ROUNDUP(入力シート!M80,-3)/1000)</f>
        <v>0</v>
      </c>
      <c r="F81" s="106">
        <f>IF(入力シート!M81=" "," ",ROUNDDOWN(入力シート!M81,-3)/1000)</f>
        <v>0</v>
      </c>
      <c r="G81" s="14">
        <f>E82-E81</f>
        <v>0</v>
      </c>
      <c r="H81" s="17" t="str">
        <f>IFERROR(IF(G81&gt;$H$13,"20万円以上増","　")," ")</f>
        <v>　</v>
      </c>
      <c r="I81" s="274" t="str">
        <f t="shared" ref="I81" si="77">IFERROR(IF((AND(G81&gt;$H$13,G82&gt;$H$14)),"変更申請"," ")," ")</f>
        <v xml:space="preserve"> </v>
      </c>
      <c r="J81" s="17" t="str">
        <f>IFERROR(IF(G81&lt;$J$13,"20万円以上減","　")," ")</f>
        <v>　</v>
      </c>
      <c r="K81" s="274" t="str">
        <f t="shared" ref="K81" si="78">IFERROR(IF((AND(G81&lt;$J$13,G82&lt;$J$14)),"変更申請"," ")," ")</f>
        <v xml:space="preserve"> </v>
      </c>
      <c r="L81" s="274" t="str">
        <f t="shared" ref="L81" si="79">IF((AND(E81&gt;1,E82=0)),"変更申請"," ")</f>
        <v xml:space="preserve"> </v>
      </c>
      <c r="M81" s="276" t="str">
        <f t="shared" ref="M81" si="80">IF((OR(I81="変更申請",K81="変更申請",L81="変更申請")),"〇"," ")</f>
        <v xml:space="preserve"> </v>
      </c>
    </row>
    <row r="82" spans="1:13" ht="21.75" hidden="1" customHeight="1" thickBot="1">
      <c r="A82" s="239"/>
      <c r="B82" s="273"/>
      <c r="C82" s="13" t="str">
        <f>IF(入力シート!C81=0," ",入力シート!C81)</f>
        <v xml:space="preserve"> </v>
      </c>
      <c r="D82" s="241"/>
      <c r="E82" s="20">
        <f>IF(入力シート!N80=" "," ",ROUNDUP(入力シート!N80,-3)/1000)</f>
        <v>0</v>
      </c>
      <c r="F82" s="64">
        <f>IF(入力シート!N81=" "," ",ROUNDDOWN(入力シート!N81,-3)/1000)</f>
        <v>0</v>
      </c>
      <c r="G82" s="15" t="e">
        <f>ROUND(G81/E81,3)</f>
        <v>#DIV/0!</v>
      </c>
      <c r="H82" s="18" t="str">
        <f>IFERROR(IF(G82&gt;$H$14,"20％以上増","　")," ")</f>
        <v xml:space="preserve"> </v>
      </c>
      <c r="I82" s="275"/>
      <c r="J82" s="18" t="str">
        <f>IFERROR(IF(G82&lt;$J$14,"20％以上減","　")," ")</f>
        <v xml:space="preserve"> </v>
      </c>
      <c r="K82" s="275"/>
      <c r="L82" s="275"/>
      <c r="M82" s="276"/>
    </row>
    <row r="83" spans="1:13" ht="21.75" hidden="1" customHeight="1">
      <c r="A83" s="239"/>
      <c r="B83" s="272" t="str">
        <f ca="1">IF(入力シート!B82=0," ",入力シート!B82)</f>
        <v/>
      </c>
      <c r="C83" s="13">
        <f>IF(入力シート!C82=" "," ",入力シート!C82)</f>
        <v>0</v>
      </c>
      <c r="D83" s="240" t="str">
        <f>IF(入力シート!D82=0," ",入力シート!D82)</f>
        <v xml:space="preserve"> </v>
      </c>
      <c r="E83" s="105">
        <f>IF(入力シート!M82=" "," ",ROUNDUP(入力シート!M82,-3)/1000)</f>
        <v>0</v>
      </c>
      <c r="F83" s="106">
        <f>IF(入力シート!M83=" "," ",ROUNDDOWN(入力シート!M83,-3)/1000)</f>
        <v>0</v>
      </c>
      <c r="G83" s="14">
        <f>E84-E83</f>
        <v>0</v>
      </c>
      <c r="H83" s="17" t="str">
        <f>IFERROR(IF(G83&gt;$H$13,"20万円以上増","　")," ")</f>
        <v>　</v>
      </c>
      <c r="I83" s="274" t="str">
        <f t="shared" ref="I83" si="81">IFERROR(IF((AND(G83&gt;$H$13,G84&gt;$H$14)),"変更申請"," ")," ")</f>
        <v xml:space="preserve"> </v>
      </c>
      <c r="J83" s="17" t="str">
        <f>IFERROR(IF(G83&lt;$J$13,"20万円以上減","　")," ")</f>
        <v>　</v>
      </c>
      <c r="K83" s="274" t="str">
        <f>IFERROR(IF((AND(G83&lt;$J$13,G84&lt;$J$14)),"変更申請"," ")," ")</f>
        <v xml:space="preserve"> </v>
      </c>
      <c r="L83" s="274" t="str">
        <f t="shared" ref="L83" si="82">IF((AND(E83&gt;1,E84=0)),"変更申請"," ")</f>
        <v xml:space="preserve"> </v>
      </c>
      <c r="M83" s="276" t="str">
        <f>IF((OR(I83="変更申請",K83="変更申請",L83="変更申請")),"〇"," ")</f>
        <v xml:space="preserve"> </v>
      </c>
    </row>
    <row r="84" spans="1:13" ht="21.75" hidden="1" customHeight="1" thickBot="1">
      <c r="A84" s="239"/>
      <c r="B84" s="273"/>
      <c r="C84" s="13" t="str">
        <f>IF(入力シート!C83=0," ",入力シート!C83)</f>
        <v xml:space="preserve"> </v>
      </c>
      <c r="D84" s="241"/>
      <c r="E84" s="20">
        <f>IF(入力シート!N82=" "," ",ROUNDUP(入力シート!N82,-3)/1000)</f>
        <v>0</v>
      </c>
      <c r="F84" s="64">
        <f>IF(入力シート!N83=" "," ",ROUNDDOWN(入力シート!N83,-3)/1000)</f>
        <v>0</v>
      </c>
      <c r="G84" s="15" t="e">
        <f>ROUND(G83/E83,3)</f>
        <v>#DIV/0!</v>
      </c>
      <c r="H84" s="18" t="str">
        <f>IFERROR(IF(G84&gt;$H$14,"20％以上増","　")," ")</f>
        <v xml:space="preserve"> </v>
      </c>
      <c r="I84" s="275"/>
      <c r="J84" s="18" t="str">
        <f>IFERROR(IF(G84&lt;$J$14,"20％以上減","　")," ")</f>
        <v xml:space="preserve"> </v>
      </c>
      <c r="K84" s="275"/>
      <c r="L84" s="275"/>
      <c r="M84" s="276"/>
    </row>
    <row r="85" spans="1:13" ht="21.75" customHeight="1" thickBot="1">
      <c r="A85" s="277" t="s">
        <v>3</v>
      </c>
      <c r="B85" s="278"/>
      <c r="C85" s="279"/>
      <c r="D85" s="283"/>
      <c r="E85" s="21">
        <f>SUM(E15,E17,E19,E21,E23,E25,E27,E29,E31,E33,E35,E37,E39,E41,E43,E45,E47,E49,E51,E53,E55,E57,E59,E61,E63)+SUM(E65,E67,E69,E71,E73,E75,E77,E79,E81,E83)</f>
        <v>0</v>
      </c>
      <c r="F85" s="98">
        <f>SUM(F15,F17,F19,F21,F23,F25,F27,F29,F31,F33,F35,F37,F39,F41,F43,F45,F47,F49,F51,F53,F55,F57,F59,F61,F63)+SUM(F65,F67,F69,F71,F73,F75,F77,F79,F81,F83)</f>
        <v>0</v>
      </c>
      <c r="G85" s="14">
        <f>F86-F85</f>
        <v>0</v>
      </c>
      <c r="H85" s="15">
        <v>-9.9000000000000005E-2</v>
      </c>
    </row>
    <row r="86" spans="1:13" ht="29.25" customHeight="1" thickBot="1">
      <c r="A86" s="280"/>
      <c r="B86" s="281"/>
      <c r="C86" s="282"/>
      <c r="D86" s="284"/>
      <c r="E86" s="100">
        <f>SUM(E16,E18,E20,E22,E24,E26,E28,E30,E32,E34,E36,E38,E40,E42,E44,E46,E48,E50,E52,E54,E56,E58,E60,E62,E64)+SUM(E66,E68,E70,E72,E74,E76,E78,E80,E82,E84)</f>
        <v>0</v>
      </c>
      <c r="F86" s="101">
        <f>SUM(F16,F18,F20,F22,F24,F26,F28,F30,F32,F34,F36,F38,F40,F42,F44,F46,F48,F50,F52,F54,F56,F58,F60,F62,F64)+SUM(F66,F68,F70,F72,F74,F76,F78,F80,F82,F84)</f>
        <v>0</v>
      </c>
      <c r="G86" s="15" t="e">
        <f>ROUND(G85/F85,3)</f>
        <v>#DIV/0!</v>
      </c>
      <c r="H86" s="26" t="str">
        <f>IFERROR(IF(G86&lt;H85,"10％以上減","　")," ")</f>
        <v xml:space="preserve"> </v>
      </c>
      <c r="I86" s="27" t="str">
        <f>IFERROR(IF(G86&lt;$H$85,"変更申請"," ")," ")</f>
        <v xml:space="preserve"> </v>
      </c>
    </row>
    <row r="88" spans="1:13">
      <c r="A88" s="244" t="s">
        <v>14</v>
      </c>
      <c r="B88" s="244"/>
      <c r="C88" s="244"/>
      <c r="D88" s="244"/>
      <c r="E88" s="244"/>
      <c r="F88" s="244"/>
      <c r="G88" s="244"/>
    </row>
    <row r="89" spans="1:13">
      <c r="A89" s="244" t="s">
        <v>15</v>
      </c>
      <c r="B89" s="244"/>
      <c r="C89" s="244"/>
      <c r="D89" s="244"/>
      <c r="E89" s="244"/>
      <c r="F89" s="244"/>
      <c r="G89" s="244"/>
    </row>
  </sheetData>
  <sheetProtection sheet="1" formatCells="0" formatColumns="0" formatRows="0"/>
  <mergeCells count="263">
    <mergeCell ref="A12:A14"/>
    <mergeCell ref="B12:C12"/>
    <mergeCell ref="D12:D14"/>
    <mergeCell ref="E12:E14"/>
    <mergeCell ref="F12:F14"/>
    <mergeCell ref="B13:B14"/>
    <mergeCell ref="A3:F3"/>
    <mergeCell ref="A5:B6"/>
    <mergeCell ref="C5:D6"/>
    <mergeCell ref="E5:E6"/>
    <mergeCell ref="F5:F6"/>
    <mergeCell ref="A8:B9"/>
    <mergeCell ref="C8:C9"/>
    <mergeCell ref="D8:D9"/>
    <mergeCell ref="M15:M16"/>
    <mergeCell ref="A17:A18"/>
    <mergeCell ref="B17:B18"/>
    <mergeCell ref="D17:D18"/>
    <mergeCell ref="I17:I18"/>
    <mergeCell ref="K17:K18"/>
    <mergeCell ref="L17:L18"/>
    <mergeCell ref="M17:M18"/>
    <mergeCell ref="A15:A16"/>
    <mergeCell ref="B15:B16"/>
    <mergeCell ref="D15:D16"/>
    <mergeCell ref="I15:I16"/>
    <mergeCell ref="K15:K16"/>
    <mergeCell ref="L15:L16"/>
    <mergeCell ref="M19:M20"/>
    <mergeCell ref="A21:A22"/>
    <mergeCell ref="B21:B22"/>
    <mergeCell ref="D21:D22"/>
    <mergeCell ref="I21:I22"/>
    <mergeCell ref="K21:K22"/>
    <mergeCell ref="L21:L22"/>
    <mergeCell ref="M21:M22"/>
    <mergeCell ref="A19:A20"/>
    <mergeCell ref="B19:B20"/>
    <mergeCell ref="D19:D20"/>
    <mergeCell ref="I19:I20"/>
    <mergeCell ref="K19:K20"/>
    <mergeCell ref="L19:L20"/>
    <mergeCell ref="M23:M24"/>
    <mergeCell ref="A25:A26"/>
    <mergeCell ref="B25:B26"/>
    <mergeCell ref="D25:D26"/>
    <mergeCell ref="I25:I26"/>
    <mergeCell ref="K25:K26"/>
    <mergeCell ref="L25:L26"/>
    <mergeCell ref="M25:M26"/>
    <mergeCell ref="A23:A24"/>
    <mergeCell ref="B23:B24"/>
    <mergeCell ref="D23:D24"/>
    <mergeCell ref="I23:I24"/>
    <mergeCell ref="K23:K24"/>
    <mergeCell ref="L23:L24"/>
    <mergeCell ref="M27:M28"/>
    <mergeCell ref="A29:A30"/>
    <mergeCell ref="B29:B30"/>
    <mergeCell ref="D29:D30"/>
    <mergeCell ref="I29:I30"/>
    <mergeCell ref="K29:K30"/>
    <mergeCell ref="L29:L30"/>
    <mergeCell ref="M29:M30"/>
    <mergeCell ref="A27:A28"/>
    <mergeCell ref="B27:B28"/>
    <mergeCell ref="D27:D28"/>
    <mergeCell ref="I27:I28"/>
    <mergeCell ref="K27:K28"/>
    <mergeCell ref="L27:L28"/>
    <mergeCell ref="M31:M32"/>
    <mergeCell ref="A33:A34"/>
    <mergeCell ref="B33:B34"/>
    <mergeCell ref="D33:D34"/>
    <mergeCell ref="I33:I34"/>
    <mergeCell ref="K33:K34"/>
    <mergeCell ref="L33:L34"/>
    <mergeCell ref="M33:M34"/>
    <mergeCell ref="A31:A32"/>
    <mergeCell ref="B31:B32"/>
    <mergeCell ref="D31:D32"/>
    <mergeCell ref="I31:I32"/>
    <mergeCell ref="K31:K32"/>
    <mergeCell ref="L31:L32"/>
    <mergeCell ref="M35:M36"/>
    <mergeCell ref="A37:A38"/>
    <mergeCell ref="B37:B38"/>
    <mergeCell ref="D37:D38"/>
    <mergeCell ref="I37:I38"/>
    <mergeCell ref="K37:K38"/>
    <mergeCell ref="L37:L38"/>
    <mergeCell ref="M37:M38"/>
    <mergeCell ref="A35:A36"/>
    <mergeCell ref="B35:B36"/>
    <mergeCell ref="D35:D36"/>
    <mergeCell ref="I35:I36"/>
    <mergeCell ref="K35:K36"/>
    <mergeCell ref="L35:L36"/>
    <mergeCell ref="M39:M40"/>
    <mergeCell ref="A41:A42"/>
    <mergeCell ref="B41:B42"/>
    <mergeCell ref="D41:D42"/>
    <mergeCell ref="I41:I42"/>
    <mergeCell ref="K41:K42"/>
    <mergeCell ref="L41:L42"/>
    <mergeCell ref="M41:M42"/>
    <mergeCell ref="A39:A40"/>
    <mergeCell ref="B39:B40"/>
    <mergeCell ref="D39:D40"/>
    <mergeCell ref="I39:I40"/>
    <mergeCell ref="K39:K40"/>
    <mergeCell ref="L39:L40"/>
    <mergeCell ref="M43:M44"/>
    <mergeCell ref="A45:A46"/>
    <mergeCell ref="B45:B46"/>
    <mergeCell ref="D45:D46"/>
    <mergeCell ref="I45:I46"/>
    <mergeCell ref="K45:K46"/>
    <mergeCell ref="L45:L46"/>
    <mergeCell ref="M45:M46"/>
    <mergeCell ref="A43:A44"/>
    <mergeCell ref="B43:B44"/>
    <mergeCell ref="D43:D44"/>
    <mergeCell ref="I43:I44"/>
    <mergeCell ref="K43:K44"/>
    <mergeCell ref="L43:L44"/>
    <mergeCell ref="M47:M48"/>
    <mergeCell ref="A49:A50"/>
    <mergeCell ref="B49:B50"/>
    <mergeCell ref="D49:D50"/>
    <mergeCell ref="I49:I50"/>
    <mergeCell ref="K49:K50"/>
    <mergeCell ref="L49:L50"/>
    <mergeCell ref="M49:M50"/>
    <mergeCell ref="A47:A48"/>
    <mergeCell ref="B47:B48"/>
    <mergeCell ref="D47:D48"/>
    <mergeCell ref="I47:I48"/>
    <mergeCell ref="K47:K48"/>
    <mergeCell ref="L47:L48"/>
    <mergeCell ref="M51:M52"/>
    <mergeCell ref="A53:A54"/>
    <mergeCell ref="B53:B54"/>
    <mergeCell ref="D53:D54"/>
    <mergeCell ref="I53:I54"/>
    <mergeCell ref="K53:K54"/>
    <mergeCell ref="L53:L54"/>
    <mergeCell ref="M53:M54"/>
    <mergeCell ref="A51:A52"/>
    <mergeCell ref="B51:B52"/>
    <mergeCell ref="D51:D52"/>
    <mergeCell ref="I51:I52"/>
    <mergeCell ref="K51:K52"/>
    <mergeCell ref="L51:L52"/>
    <mergeCell ref="M55:M56"/>
    <mergeCell ref="A57:A58"/>
    <mergeCell ref="B57:B58"/>
    <mergeCell ref="D57:D58"/>
    <mergeCell ref="I57:I58"/>
    <mergeCell ref="K57:K58"/>
    <mergeCell ref="L57:L58"/>
    <mergeCell ref="M57:M58"/>
    <mergeCell ref="A55:A56"/>
    <mergeCell ref="B55:B56"/>
    <mergeCell ref="D55:D56"/>
    <mergeCell ref="I55:I56"/>
    <mergeCell ref="K55:K56"/>
    <mergeCell ref="L55:L56"/>
    <mergeCell ref="M59:M60"/>
    <mergeCell ref="A61:A62"/>
    <mergeCell ref="B61:B62"/>
    <mergeCell ref="D61:D62"/>
    <mergeCell ref="I61:I62"/>
    <mergeCell ref="K61:K62"/>
    <mergeCell ref="L61:L62"/>
    <mergeCell ref="M61:M62"/>
    <mergeCell ref="A59:A60"/>
    <mergeCell ref="B59:B60"/>
    <mergeCell ref="D59:D60"/>
    <mergeCell ref="I59:I60"/>
    <mergeCell ref="K59:K60"/>
    <mergeCell ref="L59:L60"/>
    <mergeCell ref="M63:M64"/>
    <mergeCell ref="A65:A66"/>
    <mergeCell ref="B65:B66"/>
    <mergeCell ref="D65:D66"/>
    <mergeCell ref="I65:I66"/>
    <mergeCell ref="K65:K66"/>
    <mergeCell ref="L65:L66"/>
    <mergeCell ref="M65:M66"/>
    <mergeCell ref="A63:A64"/>
    <mergeCell ref="B63:B64"/>
    <mergeCell ref="D63:D64"/>
    <mergeCell ref="I63:I64"/>
    <mergeCell ref="K63:K64"/>
    <mergeCell ref="L63:L64"/>
    <mergeCell ref="M67:M68"/>
    <mergeCell ref="A69:A70"/>
    <mergeCell ref="B69:B70"/>
    <mergeCell ref="D69:D70"/>
    <mergeCell ref="I69:I70"/>
    <mergeCell ref="K69:K70"/>
    <mergeCell ref="L69:L70"/>
    <mergeCell ref="M69:M70"/>
    <mergeCell ref="A67:A68"/>
    <mergeCell ref="B67:B68"/>
    <mergeCell ref="D67:D68"/>
    <mergeCell ref="I67:I68"/>
    <mergeCell ref="K67:K68"/>
    <mergeCell ref="L67:L68"/>
    <mergeCell ref="M71:M72"/>
    <mergeCell ref="A73:A74"/>
    <mergeCell ref="B73:B74"/>
    <mergeCell ref="D73:D74"/>
    <mergeCell ref="I73:I74"/>
    <mergeCell ref="K73:K74"/>
    <mergeCell ref="L73:L74"/>
    <mergeCell ref="M73:M74"/>
    <mergeCell ref="A71:A72"/>
    <mergeCell ref="B71:B72"/>
    <mergeCell ref="D71:D72"/>
    <mergeCell ref="I71:I72"/>
    <mergeCell ref="K71:K72"/>
    <mergeCell ref="L71:L72"/>
    <mergeCell ref="M75:M76"/>
    <mergeCell ref="A77:A78"/>
    <mergeCell ref="B77:B78"/>
    <mergeCell ref="D77:D78"/>
    <mergeCell ref="I77:I78"/>
    <mergeCell ref="K77:K78"/>
    <mergeCell ref="L77:L78"/>
    <mergeCell ref="M77:M78"/>
    <mergeCell ref="A75:A76"/>
    <mergeCell ref="B75:B76"/>
    <mergeCell ref="D75:D76"/>
    <mergeCell ref="I75:I76"/>
    <mergeCell ref="K75:K76"/>
    <mergeCell ref="L75:L76"/>
    <mergeCell ref="M79:M80"/>
    <mergeCell ref="A81:A82"/>
    <mergeCell ref="B81:B82"/>
    <mergeCell ref="D81:D82"/>
    <mergeCell ref="I81:I82"/>
    <mergeCell ref="K81:K82"/>
    <mergeCell ref="L81:L82"/>
    <mergeCell ref="M81:M82"/>
    <mergeCell ref="A79:A80"/>
    <mergeCell ref="B79:B80"/>
    <mergeCell ref="D79:D80"/>
    <mergeCell ref="I79:I80"/>
    <mergeCell ref="K79:K80"/>
    <mergeCell ref="L79:L80"/>
    <mergeCell ref="M83:M84"/>
    <mergeCell ref="A85:C86"/>
    <mergeCell ref="D85:D86"/>
    <mergeCell ref="A88:G88"/>
    <mergeCell ref="A89:G89"/>
    <mergeCell ref="A83:A84"/>
    <mergeCell ref="B83:B84"/>
    <mergeCell ref="D83:D84"/>
    <mergeCell ref="I83:I84"/>
    <mergeCell ref="K83:K84"/>
    <mergeCell ref="L83:L84"/>
  </mergeCells>
  <phoneticPr fontId="6"/>
  <conditionalFormatting sqref="E16:F16">
    <cfRule type="expression" dxfId="73" priority="70">
      <formula>L15="〇"</formula>
    </cfRule>
  </conditionalFormatting>
  <conditionalFormatting sqref="E18:F18">
    <cfRule type="expression" dxfId="72" priority="35">
      <formula>L17="〇"</formula>
    </cfRule>
  </conditionalFormatting>
  <conditionalFormatting sqref="E20:F20">
    <cfRule type="expression" dxfId="71" priority="34">
      <formula>L19="〇"</formula>
    </cfRule>
  </conditionalFormatting>
  <conditionalFormatting sqref="E22:F22">
    <cfRule type="expression" dxfId="70" priority="33">
      <formula>L21="〇"</formula>
    </cfRule>
  </conditionalFormatting>
  <conditionalFormatting sqref="E24:F24">
    <cfRule type="expression" dxfId="69" priority="32">
      <formula>L23="〇"</formula>
    </cfRule>
  </conditionalFormatting>
  <conditionalFormatting sqref="E26:F26">
    <cfRule type="expression" dxfId="68" priority="30">
      <formula>L25="〇"</formula>
    </cfRule>
  </conditionalFormatting>
  <conditionalFormatting sqref="E28:F28">
    <cfRule type="expression" dxfId="67" priority="29">
      <formula>L27="〇"</formula>
    </cfRule>
  </conditionalFormatting>
  <conditionalFormatting sqref="E30:F30">
    <cfRule type="expression" dxfId="66" priority="28">
      <formula>L29="〇"</formula>
    </cfRule>
  </conditionalFormatting>
  <conditionalFormatting sqref="E32:F32">
    <cfRule type="expression" dxfId="65" priority="27">
      <formula>L31="〇"</formula>
    </cfRule>
  </conditionalFormatting>
  <conditionalFormatting sqref="E34:F34">
    <cfRule type="expression" dxfId="64" priority="26">
      <formula>L33="〇"</formula>
    </cfRule>
  </conditionalFormatting>
  <conditionalFormatting sqref="E36:F36">
    <cfRule type="expression" dxfId="63" priority="25">
      <formula>L35="〇"</formula>
    </cfRule>
  </conditionalFormatting>
  <conditionalFormatting sqref="E38:F38">
    <cfRule type="expression" dxfId="62" priority="24">
      <formula>L37="〇"</formula>
    </cfRule>
  </conditionalFormatting>
  <conditionalFormatting sqref="E40:F40">
    <cfRule type="expression" dxfId="61" priority="23">
      <formula>L39="〇"</formula>
    </cfRule>
  </conditionalFormatting>
  <conditionalFormatting sqref="E42:F42">
    <cfRule type="expression" dxfId="60" priority="22">
      <formula>L41="〇"</formula>
    </cfRule>
  </conditionalFormatting>
  <conditionalFormatting sqref="E44:F44">
    <cfRule type="expression" dxfId="59" priority="21">
      <formula>L43="〇"</formula>
    </cfRule>
  </conditionalFormatting>
  <conditionalFormatting sqref="E46:F46">
    <cfRule type="expression" dxfId="58" priority="20">
      <formula>L45="〇"</formula>
    </cfRule>
  </conditionalFormatting>
  <conditionalFormatting sqref="E48:F48">
    <cfRule type="expression" dxfId="57" priority="19">
      <formula>L47="〇"</formula>
    </cfRule>
  </conditionalFormatting>
  <conditionalFormatting sqref="E50:F50">
    <cfRule type="expression" dxfId="56" priority="18">
      <formula>L49="〇"</formula>
    </cfRule>
  </conditionalFormatting>
  <conditionalFormatting sqref="E52:F52">
    <cfRule type="expression" dxfId="55" priority="17">
      <formula>L51="〇"</formula>
    </cfRule>
  </conditionalFormatting>
  <conditionalFormatting sqref="E54:F54">
    <cfRule type="expression" dxfId="54" priority="16">
      <formula>L53="〇"</formula>
    </cfRule>
  </conditionalFormatting>
  <conditionalFormatting sqref="E56:F56">
    <cfRule type="expression" dxfId="53" priority="15">
      <formula>L55="〇"</formula>
    </cfRule>
  </conditionalFormatting>
  <conditionalFormatting sqref="E58:F58">
    <cfRule type="expression" dxfId="52" priority="14">
      <formula>L57="〇"</formula>
    </cfRule>
  </conditionalFormatting>
  <conditionalFormatting sqref="E60:F60">
    <cfRule type="expression" dxfId="51" priority="13">
      <formula>L59="〇"</formula>
    </cfRule>
  </conditionalFormatting>
  <conditionalFormatting sqref="E62:F62">
    <cfRule type="expression" dxfId="50" priority="12">
      <formula>L61="〇"</formula>
    </cfRule>
  </conditionalFormatting>
  <conditionalFormatting sqref="E64:F64">
    <cfRule type="expression" dxfId="49" priority="11">
      <formula>L63="〇"</formula>
    </cfRule>
  </conditionalFormatting>
  <conditionalFormatting sqref="E66:F66">
    <cfRule type="expression" dxfId="48" priority="10">
      <formula>L65="〇"</formula>
    </cfRule>
  </conditionalFormatting>
  <conditionalFormatting sqref="E68:F68">
    <cfRule type="expression" dxfId="47" priority="9">
      <formula>L67="〇"</formula>
    </cfRule>
  </conditionalFormatting>
  <conditionalFormatting sqref="E70:F70">
    <cfRule type="expression" dxfId="46" priority="8">
      <formula>L69="〇"</formula>
    </cfRule>
  </conditionalFormatting>
  <conditionalFormatting sqref="E72:F72">
    <cfRule type="expression" dxfId="45" priority="7">
      <formula>L71="〇"</formula>
    </cfRule>
  </conditionalFormatting>
  <conditionalFormatting sqref="E74:F74">
    <cfRule type="expression" dxfId="44" priority="6">
      <formula>L73="〇"</formula>
    </cfRule>
  </conditionalFormatting>
  <conditionalFormatting sqref="E76:F76">
    <cfRule type="expression" dxfId="43" priority="5">
      <formula>L75="〇"</formula>
    </cfRule>
  </conditionalFormatting>
  <conditionalFormatting sqref="E78:F78">
    <cfRule type="expression" dxfId="42" priority="4">
      <formula>L77="〇"</formula>
    </cfRule>
  </conditionalFormatting>
  <conditionalFormatting sqref="E80:F80">
    <cfRule type="expression" dxfId="41" priority="3">
      <formula>L79="〇"</formula>
    </cfRule>
  </conditionalFormatting>
  <conditionalFormatting sqref="E82:F82">
    <cfRule type="expression" dxfId="40" priority="2">
      <formula>L81="〇"</formula>
    </cfRule>
  </conditionalFormatting>
  <conditionalFormatting sqref="E84:F84">
    <cfRule type="expression" dxfId="39" priority="1">
      <formula>L83="〇"</formula>
    </cfRule>
  </conditionalFormatting>
  <pageMargins left="1.0629921259842521" right="0.35433070866141736" top="0.82677165354330717" bottom="0.35433070866141736" header="0.31496062992125984" footer="0.31496062992125984"/>
  <pageSetup paperSize="9" fitToHeight="0"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M89"/>
  <sheetViews>
    <sheetView view="pageBreakPreview" zoomScaleNormal="100" zoomScaleSheetLayoutView="100" workbookViewId="0">
      <pane ySplit="14" topLeftCell="A15" activePane="bottomLeft" state="frozen"/>
      <selection pane="bottomLeft" activeCell="A15" sqref="A15:A16"/>
    </sheetView>
  </sheetViews>
  <sheetFormatPr defaultRowHeight="12"/>
  <cols>
    <col min="1" max="2" width="5" style="1" bestFit="1" customWidth="1"/>
    <col min="3" max="3" width="43.125" style="1" customWidth="1"/>
    <col min="4" max="4" width="7.625" style="1" customWidth="1"/>
    <col min="5" max="7" width="11.125" style="1" customWidth="1"/>
    <col min="8" max="8" width="12.25" style="1" customWidth="1"/>
    <col min="9" max="9" width="11.125" style="1" customWidth="1"/>
    <col min="10" max="10" width="12.25" style="1" customWidth="1"/>
    <col min="11" max="11" width="11.125" style="1" customWidth="1"/>
    <col min="12" max="12" width="9" style="1"/>
    <col min="13" max="13" width="8.5" style="25" bestFit="1" customWidth="1"/>
    <col min="14" max="16384" width="9" style="1"/>
  </cols>
  <sheetData>
    <row r="1" spans="1:13">
      <c r="A1" s="1" t="s">
        <v>13</v>
      </c>
    </row>
    <row r="3" spans="1:13">
      <c r="A3" s="256" t="s">
        <v>12</v>
      </c>
      <c r="B3" s="256"/>
      <c r="C3" s="256"/>
      <c r="D3" s="256"/>
      <c r="E3" s="256"/>
      <c r="F3" s="256"/>
    </row>
    <row r="5" spans="1:13">
      <c r="A5" s="245" t="s">
        <v>7</v>
      </c>
      <c r="B5" s="245"/>
      <c r="C5" s="213" t="str">
        <f>入力シート!$C$5</f>
        <v>〇〇市</v>
      </c>
      <c r="D5" s="214"/>
      <c r="E5" s="257" t="s">
        <v>5</v>
      </c>
      <c r="F5" s="245" t="str">
        <f>入力シート!$C$7</f>
        <v>令和７年度</v>
      </c>
    </row>
    <row r="6" spans="1:13">
      <c r="A6" s="246"/>
      <c r="B6" s="246"/>
      <c r="C6" s="215"/>
      <c r="D6" s="216"/>
      <c r="E6" s="258"/>
      <c r="F6" s="246"/>
    </row>
    <row r="8" spans="1:13">
      <c r="A8" s="245" t="s">
        <v>9</v>
      </c>
      <c r="B8" s="245"/>
      <c r="C8" s="247">
        <f>F86</f>
        <v>0</v>
      </c>
      <c r="D8" s="249" t="s">
        <v>10</v>
      </c>
    </row>
    <row r="9" spans="1:13">
      <c r="A9" s="246"/>
      <c r="B9" s="246"/>
      <c r="C9" s="248"/>
      <c r="D9" s="250"/>
    </row>
    <row r="11" spans="1:13" ht="12.75" thickBot="1">
      <c r="A11" s="1" t="s">
        <v>8</v>
      </c>
      <c r="F11" s="4" t="s">
        <v>18</v>
      </c>
    </row>
    <row r="12" spans="1:13">
      <c r="A12" s="259" t="s">
        <v>4</v>
      </c>
      <c r="B12" s="262" t="s">
        <v>27</v>
      </c>
      <c r="C12" s="262"/>
      <c r="D12" s="262" t="s">
        <v>28</v>
      </c>
      <c r="E12" s="262" t="s">
        <v>29</v>
      </c>
      <c r="F12" s="265" t="s">
        <v>0</v>
      </c>
      <c r="H12" s="1" t="s">
        <v>57</v>
      </c>
      <c r="J12" s="1" t="s">
        <v>58</v>
      </c>
      <c r="L12" s="95" t="s">
        <v>70</v>
      </c>
      <c r="M12" s="25" t="s">
        <v>71</v>
      </c>
    </row>
    <row r="13" spans="1:13">
      <c r="A13" s="260"/>
      <c r="B13" s="263" t="s">
        <v>1</v>
      </c>
      <c r="C13" s="2" t="s">
        <v>30</v>
      </c>
      <c r="D13" s="263"/>
      <c r="E13" s="263"/>
      <c r="F13" s="266"/>
      <c r="H13" s="16">
        <v>199</v>
      </c>
      <c r="J13" s="16">
        <v>-199</v>
      </c>
    </row>
    <row r="14" spans="1:13" ht="12.75" thickBot="1">
      <c r="A14" s="285"/>
      <c r="B14" s="287"/>
      <c r="C14" s="22" t="s">
        <v>31</v>
      </c>
      <c r="D14" s="286"/>
      <c r="E14" s="287"/>
      <c r="F14" s="288"/>
      <c r="H14" s="15">
        <v>0.19900000000000001</v>
      </c>
      <c r="J14" s="15">
        <v>-0.19900000000000001</v>
      </c>
    </row>
    <row r="15" spans="1:13" ht="21.75" customHeight="1">
      <c r="A15" s="289"/>
      <c r="B15" s="262" t="str">
        <f ca="1">IF(入力シート!B14=0," ",入力シート!B14)</f>
        <v/>
      </c>
      <c r="C15" s="23">
        <f>IF(入力シート!C14=" "," ",入力シート!C14)</f>
        <v>0</v>
      </c>
      <c r="D15" s="240" t="str">
        <f>IF(入力シート!D14=0," ",入力シート!D14)</f>
        <v xml:space="preserve"> </v>
      </c>
      <c r="E15" s="24">
        <f>IF(入力シート!N14=" "," ",ROUNDUP(入力シート!N14,-3)/1000)</f>
        <v>0</v>
      </c>
      <c r="F15" s="63">
        <f>IF(入力シート!N15=" "," ",ROUNDDOWN(入力シート!N15,-3)/1000)</f>
        <v>0</v>
      </c>
      <c r="G15" s="14">
        <f>E16-E15</f>
        <v>0</v>
      </c>
      <c r="H15" s="17" t="str">
        <f>IFERROR(IF(G15&gt;$H$13,"20万円以上増","　")," ")</f>
        <v>　</v>
      </c>
      <c r="I15" s="274" t="str">
        <f>IFERROR(IF((AND(G15&gt;$H$13,G16&gt;$H$14)),"変更申請"," ")," ")</f>
        <v xml:space="preserve"> </v>
      </c>
      <c r="J15" s="17" t="str">
        <f>IFERROR(IF(G15&lt;$J$13,"20万円以上減","　")," ")</f>
        <v>　</v>
      </c>
      <c r="K15" s="274" t="str">
        <f>IFERROR(IF((AND(G15&lt;$J$13,G16&lt;$J$14)),"変更申請"," ")," ")</f>
        <v xml:space="preserve"> </v>
      </c>
      <c r="L15" s="274" t="str">
        <f>IF((AND(E15&gt;1,E16=0)),"変更申請"," ")</f>
        <v xml:space="preserve"> </v>
      </c>
      <c r="M15" s="276" t="str">
        <f>IF((OR(I15="変更申請",K15="変更申請",L15="変更申請")),"〇"," ")</f>
        <v xml:space="preserve"> </v>
      </c>
    </row>
    <row r="16" spans="1:13" ht="21.75" customHeight="1" thickBot="1">
      <c r="A16" s="239"/>
      <c r="B16" s="273"/>
      <c r="C16" s="13" t="str">
        <f>IF(入力シート!C15=0," ",入力シート!C15)</f>
        <v xml:space="preserve"> </v>
      </c>
      <c r="D16" s="241"/>
      <c r="E16" s="96">
        <f>IF(入力シート!O14=" "," ",ROUNDUP(入力シート!O14,-3)/1000)</f>
        <v>0</v>
      </c>
      <c r="F16" s="97">
        <f>IF(入力シート!O15=" "," ",ROUNDDOWN(入力シート!O15,-3)/1000)</f>
        <v>0</v>
      </c>
      <c r="G16" s="15" t="e">
        <f>ROUND(G15/E15,3)</f>
        <v>#DIV/0!</v>
      </c>
      <c r="H16" s="18" t="str">
        <f>IFERROR(IF(G16&gt;$H$14,"20％以上増","　")," ")</f>
        <v xml:space="preserve"> </v>
      </c>
      <c r="I16" s="275"/>
      <c r="J16" s="18" t="str">
        <f>IFERROR(IF(G16&lt;$J$14,"20％以上減","　")," ")</f>
        <v xml:space="preserve"> </v>
      </c>
      <c r="K16" s="275"/>
      <c r="L16" s="275"/>
      <c r="M16" s="276"/>
    </row>
    <row r="17" spans="1:13" ht="21.75" customHeight="1">
      <c r="A17" s="239"/>
      <c r="B17" s="272" t="str">
        <f ca="1">IF(入力シート!B16=0," ",入力シート!B16)</f>
        <v/>
      </c>
      <c r="C17" s="13">
        <f>IF(入力シート!C16=" "," ",入力シート!C16)</f>
        <v>0</v>
      </c>
      <c r="D17" s="240" t="str">
        <f>IF(入力シート!D16=0," ",入力シート!D16)</f>
        <v xml:space="preserve"> </v>
      </c>
      <c r="E17" s="105">
        <f>IF(入力シート!N16=" "," ",ROUNDUP(入力シート!N16,-3)/1000)</f>
        <v>0</v>
      </c>
      <c r="F17" s="106">
        <f>IF(入力シート!N17=" "," ",ROUNDDOWN(入力シート!N17,-3)/1000)</f>
        <v>0</v>
      </c>
      <c r="G17" s="14">
        <f>E18-E17</f>
        <v>0</v>
      </c>
      <c r="H17" s="17" t="str">
        <f>IFERROR(IF(G17&gt;$H$13,"20万円以上増","　")," ")</f>
        <v>　</v>
      </c>
      <c r="I17" s="274" t="str">
        <f>IFERROR(IF((AND(G17&gt;$H$13,G18&gt;$H$14)),"変更申請"," ")," ")</f>
        <v xml:space="preserve"> </v>
      </c>
      <c r="J17" s="17" t="str">
        <f>IFERROR(IF(G17&lt;$J$13,"20万円以上減","　")," ")</f>
        <v>　</v>
      </c>
      <c r="K17" s="274" t="str">
        <f t="shared" ref="K17" si="0">IFERROR(IF((AND(G17&lt;$J$13,G18&lt;$J$14)),"変更申請"," ")," ")</f>
        <v xml:space="preserve"> </v>
      </c>
      <c r="L17" s="274" t="str">
        <f>IF((AND(E17&gt;1,E18=0)),"変更申請"," ")</f>
        <v xml:space="preserve"> </v>
      </c>
      <c r="M17" s="276" t="str">
        <f t="shared" ref="M17" si="1">IF((OR(I17="変更申請",K17="変更申請",L17="変更申請")),"〇"," ")</f>
        <v xml:space="preserve"> </v>
      </c>
    </row>
    <row r="18" spans="1:13" ht="21.75" customHeight="1" thickBot="1">
      <c r="A18" s="239"/>
      <c r="B18" s="273"/>
      <c r="C18" s="13" t="str">
        <f>IF(入力シート!C17=0," ",入力シート!C17)</f>
        <v xml:space="preserve"> </v>
      </c>
      <c r="D18" s="241"/>
      <c r="E18" s="20">
        <f>IF(入力シート!O16=" "," ",ROUNDUP(入力シート!O16,-3)/1000)</f>
        <v>0</v>
      </c>
      <c r="F18" s="64">
        <f>IF(入力シート!O17=" "," ",ROUNDDOWN(入力シート!O17,-3)/1000)</f>
        <v>0</v>
      </c>
      <c r="G18" s="15" t="e">
        <f>ROUND(G17/E17,3)</f>
        <v>#DIV/0!</v>
      </c>
      <c r="H18" s="18" t="str">
        <f>IFERROR(IF(G18&gt;$H$14,"20％以上増","　")," ")</f>
        <v xml:space="preserve"> </v>
      </c>
      <c r="I18" s="275"/>
      <c r="J18" s="18" t="str">
        <f>IFERROR(IF(G18&lt;$J$14,"20％以上減","　")," ")</f>
        <v xml:space="preserve"> </v>
      </c>
      <c r="K18" s="275"/>
      <c r="L18" s="275"/>
      <c r="M18" s="276"/>
    </row>
    <row r="19" spans="1:13" ht="21.75" customHeight="1">
      <c r="A19" s="239"/>
      <c r="B19" s="272" t="str">
        <f ca="1">IF(入力シート!B18=0," ",入力シート!B18)</f>
        <v/>
      </c>
      <c r="C19" s="13">
        <f>IF(入力シート!C18=" "," ",入力シート!C18)</f>
        <v>0</v>
      </c>
      <c r="D19" s="240" t="str">
        <f>IF(入力シート!D18=0," ",入力シート!D18)</f>
        <v xml:space="preserve"> </v>
      </c>
      <c r="E19" s="105">
        <f>IF(入力シート!N18=" "," ",ROUNDUP(入力シート!N18,-3)/1000)</f>
        <v>0</v>
      </c>
      <c r="F19" s="106">
        <f>IF(入力シート!N19=" "," ",ROUNDDOWN(入力シート!N19,-3)/1000)</f>
        <v>0</v>
      </c>
      <c r="G19" s="14">
        <f>E20-E19</f>
        <v>0</v>
      </c>
      <c r="H19" s="17" t="str">
        <f>IFERROR(IF(G19&gt;$H$13,"20万円以上増","　")," ")</f>
        <v>　</v>
      </c>
      <c r="I19" s="274" t="str">
        <f>IFERROR(IF((AND(G19&gt;$H$13,G20&gt;$H$14)),"変更申請"," ")," ")</f>
        <v xml:space="preserve"> </v>
      </c>
      <c r="J19" s="17" t="str">
        <f>IFERROR(IF(G19&lt;$J$13,"20万円以上減","　")," ")</f>
        <v>　</v>
      </c>
      <c r="K19" s="274" t="str">
        <f t="shared" ref="K19" si="2">IFERROR(IF((AND(G19&lt;$J$13,G20&lt;$J$14)),"変更申請"," ")," ")</f>
        <v xml:space="preserve"> </v>
      </c>
      <c r="L19" s="274" t="str">
        <f>IF((AND(E19&gt;1,E20=0)),"変更申請"," ")</f>
        <v xml:space="preserve"> </v>
      </c>
      <c r="M19" s="276" t="str">
        <f t="shared" ref="M19" si="3">IF((OR(I19="変更申請",K19="変更申請",L19="変更申請")),"〇"," ")</f>
        <v xml:space="preserve"> </v>
      </c>
    </row>
    <row r="20" spans="1:13" ht="21.75" customHeight="1" thickBot="1">
      <c r="A20" s="239"/>
      <c r="B20" s="273"/>
      <c r="C20" s="13" t="str">
        <f>IF(入力シート!C19=0," ",入力シート!C19)</f>
        <v xml:space="preserve"> </v>
      </c>
      <c r="D20" s="241"/>
      <c r="E20" s="20">
        <f>IF(入力シート!O18=" "," ",ROUNDUP(入力シート!O18,-3)/1000)</f>
        <v>0</v>
      </c>
      <c r="F20" s="64">
        <f>IF(入力シート!O19=" "," ",ROUNDDOWN(入力シート!O19,-3)/1000)</f>
        <v>0</v>
      </c>
      <c r="G20" s="15" t="e">
        <f>ROUND(G19/E19,3)</f>
        <v>#DIV/0!</v>
      </c>
      <c r="H20" s="18" t="str">
        <f>IFERROR(IF(G20&gt;$H$14,"20％以上増","　")," ")</f>
        <v xml:space="preserve"> </v>
      </c>
      <c r="I20" s="275"/>
      <c r="J20" s="18" t="str">
        <f>IFERROR(IF(G20&lt;$J$14,"20％以上減","　")," ")</f>
        <v xml:space="preserve"> </v>
      </c>
      <c r="K20" s="275"/>
      <c r="L20" s="275"/>
      <c r="M20" s="276"/>
    </row>
    <row r="21" spans="1:13" ht="21.75" customHeight="1">
      <c r="A21" s="239"/>
      <c r="B21" s="272" t="str">
        <f ca="1">IF(入力シート!B20=0," ",入力シート!B20)</f>
        <v/>
      </c>
      <c r="C21" s="13">
        <f>IF(入力シート!C20=" "," ",入力シート!C20)</f>
        <v>0</v>
      </c>
      <c r="D21" s="240" t="str">
        <f>IF(入力シート!D20=0," ",入力シート!D20)</f>
        <v xml:space="preserve"> </v>
      </c>
      <c r="E21" s="105">
        <f>IF(入力シート!N20=" "," ",ROUNDUP(入力シート!N20,-3)/1000)</f>
        <v>0</v>
      </c>
      <c r="F21" s="106">
        <f>IF(入力シート!N21=" "," ",ROUNDDOWN(入力シート!N21,-3)/1000)</f>
        <v>0</v>
      </c>
      <c r="G21" s="14">
        <f>E22-E21</f>
        <v>0</v>
      </c>
      <c r="H21" s="17" t="str">
        <f>IFERROR(IF(G21&gt;$H$13,"20万円以上増","　")," ")</f>
        <v>　</v>
      </c>
      <c r="I21" s="274" t="str">
        <f>IFERROR(IF((AND(G21&gt;$H$13,G22&gt;$H$14)),"変更申請"," ")," ")</f>
        <v xml:space="preserve"> </v>
      </c>
      <c r="J21" s="17" t="str">
        <f>IFERROR(IF(G21&lt;$J$13,"20万円以上減","　")," ")</f>
        <v>　</v>
      </c>
      <c r="K21" s="274" t="str">
        <f t="shared" ref="K21" si="4">IFERROR(IF((AND(G21&lt;$J$13,G22&lt;$J$14)),"変更申請"," ")," ")</f>
        <v xml:space="preserve"> </v>
      </c>
      <c r="L21" s="274" t="str">
        <f>IF((AND(E21&gt;1,E22=0)),"変更申請"," ")</f>
        <v xml:space="preserve"> </v>
      </c>
      <c r="M21" s="276" t="str">
        <f t="shared" ref="M21" si="5">IF((OR(I21="変更申請",K21="変更申請",L21="変更申請")),"〇"," ")</f>
        <v xml:space="preserve"> </v>
      </c>
    </row>
    <row r="22" spans="1:13" ht="21.75" customHeight="1" thickBot="1">
      <c r="A22" s="239"/>
      <c r="B22" s="273"/>
      <c r="C22" s="13" t="str">
        <f>IF(入力シート!C21=0," ",入力シート!C21)</f>
        <v xml:space="preserve"> </v>
      </c>
      <c r="D22" s="241"/>
      <c r="E22" s="20">
        <f>IF(入力シート!O20=" "," ",ROUNDUP(入力シート!O20,-3)/1000)</f>
        <v>0</v>
      </c>
      <c r="F22" s="64">
        <f>IF(入力シート!O21=" "," ",ROUNDDOWN(入力シート!O21,-3)/1000)</f>
        <v>0</v>
      </c>
      <c r="G22" s="15" t="e">
        <f>ROUND(G21/E21,3)</f>
        <v>#DIV/0!</v>
      </c>
      <c r="H22" s="18" t="str">
        <f>IFERROR(IF(G22&gt;$H$14,"20％以上増","　")," ")</f>
        <v xml:space="preserve"> </v>
      </c>
      <c r="I22" s="275"/>
      <c r="J22" s="18" t="str">
        <f>IFERROR(IF(G22&lt;$J$14,"20％以上減","　")," ")</f>
        <v xml:space="preserve"> </v>
      </c>
      <c r="K22" s="275"/>
      <c r="L22" s="275"/>
      <c r="M22" s="276"/>
    </row>
    <row r="23" spans="1:13" ht="21.75" customHeight="1">
      <c r="A23" s="239"/>
      <c r="B23" s="272" t="str">
        <f ca="1">IF(入力シート!B22=0," ",入力シート!B22)</f>
        <v/>
      </c>
      <c r="C23" s="13">
        <f>IF(入力シート!C22=" "," ",入力シート!C22)</f>
        <v>0</v>
      </c>
      <c r="D23" s="240" t="str">
        <f>IF(入力シート!D22=0," ",入力シート!D22)</f>
        <v xml:space="preserve"> </v>
      </c>
      <c r="E23" s="105">
        <f>IF(入力シート!N22=" "," ",ROUNDUP(入力シート!N22,-3)/1000)</f>
        <v>0</v>
      </c>
      <c r="F23" s="106">
        <f>IF(入力シート!N23=" "," ",ROUNDDOWN(入力シート!N23,-3)/1000)</f>
        <v>0</v>
      </c>
      <c r="G23" s="14">
        <f>E24-E23</f>
        <v>0</v>
      </c>
      <c r="H23" s="17" t="str">
        <f>IFERROR(IF(G23&gt;$H$13,"20万円以上増","　")," ")</f>
        <v>　</v>
      </c>
      <c r="I23" s="274" t="str">
        <f>IFERROR(IF((AND(G23&gt;$H$13,G24&gt;$H$14)),"変更申請"," ")," ")</f>
        <v xml:space="preserve"> </v>
      </c>
      <c r="J23" s="17" t="str">
        <f>IFERROR(IF(G23&lt;$J$13,"20万円以上減","　")," ")</f>
        <v>　</v>
      </c>
      <c r="K23" s="274" t="str">
        <f>IFERROR(IF((AND(G23&lt;$J$13,G24&lt;$J$14)),"変更申請"," ")," ")</f>
        <v xml:space="preserve"> </v>
      </c>
      <c r="L23" s="274" t="str">
        <f>IF((AND(E23&gt;1,E24=0)),"変更申請"," ")</f>
        <v xml:space="preserve"> </v>
      </c>
      <c r="M23" s="276" t="str">
        <f t="shared" ref="M23" si="6">IF((OR(I23="変更申請",K23="変更申請",L23="変更申請")),"〇"," ")</f>
        <v xml:space="preserve"> </v>
      </c>
    </row>
    <row r="24" spans="1:13" ht="21.75" customHeight="1" thickBot="1">
      <c r="A24" s="239"/>
      <c r="B24" s="273"/>
      <c r="C24" s="13" t="str">
        <f>IF(入力シート!C23=0," ",入力シート!C23)</f>
        <v xml:space="preserve"> </v>
      </c>
      <c r="D24" s="241"/>
      <c r="E24" s="20">
        <f>IF(入力シート!O22=" "," ",ROUNDUP(入力シート!O22,-3)/1000)</f>
        <v>0</v>
      </c>
      <c r="F24" s="64">
        <f>IF(入力シート!O23=" "," ",ROUNDDOWN(入力シート!O23,-3)/1000)</f>
        <v>0</v>
      </c>
      <c r="G24" s="15" t="e">
        <f>ROUND(G23/E23,3)</f>
        <v>#DIV/0!</v>
      </c>
      <c r="H24" s="18" t="str">
        <f>IFERROR(IF(G24&gt;$H$14,"20％以上増","　")," ")</f>
        <v xml:space="preserve"> </v>
      </c>
      <c r="I24" s="275"/>
      <c r="J24" s="18" t="str">
        <f>IFERROR(IF(G24&lt;$J$14,"20％以上減","　")," ")</f>
        <v xml:space="preserve"> </v>
      </c>
      <c r="K24" s="275"/>
      <c r="L24" s="275"/>
      <c r="M24" s="276"/>
    </row>
    <row r="25" spans="1:13" ht="21.75" customHeight="1">
      <c r="A25" s="239"/>
      <c r="B25" s="272" t="str">
        <f ca="1">IF(入力シート!B24=0," ",入力シート!B24)</f>
        <v/>
      </c>
      <c r="C25" s="13">
        <f>IF(入力シート!C24=" "," ",入力シート!C24)</f>
        <v>0</v>
      </c>
      <c r="D25" s="240" t="str">
        <f>IF(入力シート!D24=0," ",入力シート!D24)</f>
        <v xml:space="preserve"> </v>
      </c>
      <c r="E25" s="105">
        <f>IF(入力シート!N24=" "," ",ROUNDUP(入力シート!N24,-3)/1000)</f>
        <v>0</v>
      </c>
      <c r="F25" s="106">
        <f>IF(入力シート!N25=" "," ",ROUNDDOWN(入力シート!N25,-3)/1000)</f>
        <v>0</v>
      </c>
      <c r="G25" s="14">
        <f>E26-E25</f>
        <v>0</v>
      </c>
      <c r="H25" s="17" t="str">
        <f>IFERROR(IF(G25&gt;$H$13,"20万円以上増","　")," ")</f>
        <v>　</v>
      </c>
      <c r="I25" s="274" t="str">
        <f t="shared" ref="I25" si="7">IFERROR(IF((AND(G25&gt;$H$13,G26&gt;$H$14)),"変更申請"," ")," ")</f>
        <v xml:space="preserve"> </v>
      </c>
      <c r="J25" s="17" t="str">
        <f>IFERROR(IF(G25&lt;$J$13,"20万円以上減","　")," ")</f>
        <v>　</v>
      </c>
      <c r="K25" s="274" t="str">
        <f t="shared" ref="K25" si="8">IFERROR(IF((AND(G25&lt;$J$13,G26&lt;$J$14)),"変更申請"," ")," ")</f>
        <v xml:space="preserve"> </v>
      </c>
      <c r="L25" s="274" t="str">
        <f>IF((AND(E25&gt;1,E26=0)),"変更申請"," ")</f>
        <v xml:space="preserve"> </v>
      </c>
      <c r="M25" s="276" t="str">
        <f t="shared" ref="M25" si="9">IF((OR(I25="変更申請",K25="変更申請",L25="変更申請")),"〇"," ")</f>
        <v xml:space="preserve"> </v>
      </c>
    </row>
    <row r="26" spans="1:13" ht="21.75" customHeight="1" thickBot="1">
      <c r="A26" s="239"/>
      <c r="B26" s="273"/>
      <c r="C26" s="13" t="str">
        <f>IF(入力シート!C25=0," ",入力シート!C25)</f>
        <v xml:space="preserve"> </v>
      </c>
      <c r="D26" s="241"/>
      <c r="E26" s="20">
        <f>IF(入力シート!O24=" "," ",ROUNDUP(入力シート!O24,-3)/1000)</f>
        <v>0</v>
      </c>
      <c r="F26" s="64">
        <f>IF(入力シート!O25=" "," ",ROUNDDOWN(入力シート!O25,-3)/1000)</f>
        <v>0</v>
      </c>
      <c r="G26" s="15" t="e">
        <f>ROUND(G25/E25,3)</f>
        <v>#DIV/0!</v>
      </c>
      <c r="H26" s="18" t="str">
        <f>IFERROR(IF(G26&gt;$H$14,"20％以上増","　")," ")</f>
        <v xml:space="preserve"> </v>
      </c>
      <c r="I26" s="275"/>
      <c r="J26" s="18" t="str">
        <f>IFERROR(IF(G26&lt;$J$14,"20％以上減","　")," ")</f>
        <v xml:space="preserve"> </v>
      </c>
      <c r="K26" s="275"/>
      <c r="L26" s="275"/>
      <c r="M26" s="276"/>
    </row>
    <row r="27" spans="1:13" ht="21.75" customHeight="1">
      <c r="A27" s="239"/>
      <c r="B27" s="272" t="str">
        <f ca="1">IF(入力シート!B26=0," ",入力シート!B26)</f>
        <v/>
      </c>
      <c r="C27" s="13">
        <f>IF(入力シート!C26=" "," ",入力シート!C26)</f>
        <v>0</v>
      </c>
      <c r="D27" s="240" t="str">
        <f>IF(入力シート!D26=0," ",入力シート!D26)</f>
        <v xml:space="preserve"> </v>
      </c>
      <c r="E27" s="105">
        <f>IF(入力シート!N26=" "," ",ROUNDUP(入力シート!N26,-3)/1000)</f>
        <v>0</v>
      </c>
      <c r="F27" s="106">
        <f>IF(入力シート!N27=" "," ",ROUNDDOWN(入力シート!N27,-3)/1000)</f>
        <v>0</v>
      </c>
      <c r="G27" s="14">
        <f>E28-E27</f>
        <v>0</v>
      </c>
      <c r="H27" s="17" t="str">
        <f>IFERROR(IF(G27&gt;$H$13,"20万円以上増","　")," ")</f>
        <v>　</v>
      </c>
      <c r="I27" s="274" t="str">
        <f t="shared" ref="I27:I63" si="10">IFERROR(IF((AND(G27&gt;$H$13,G28&gt;$H$14)),"変更申請"," ")," ")</f>
        <v xml:space="preserve"> </v>
      </c>
      <c r="J27" s="17" t="str">
        <f>IFERROR(IF(G27&lt;$J$13,"20万円以上減","　")," ")</f>
        <v>　</v>
      </c>
      <c r="K27" s="274" t="str">
        <f t="shared" ref="K27" si="11">IFERROR(IF((AND(G27&lt;$J$13,G28&lt;$J$14)),"変更申請"," ")," ")</f>
        <v xml:space="preserve"> </v>
      </c>
      <c r="L27" s="274" t="str">
        <f>IF((AND(E27&gt;1,E28=0)),"変更申請"," ")</f>
        <v xml:space="preserve"> </v>
      </c>
      <c r="M27" s="276" t="str">
        <f t="shared" ref="M27" si="12">IF((OR(I27="変更申請",K27="変更申請",L27="変更申請")),"〇"," ")</f>
        <v xml:space="preserve"> </v>
      </c>
    </row>
    <row r="28" spans="1:13" ht="21.75" customHeight="1" thickBot="1">
      <c r="A28" s="239"/>
      <c r="B28" s="273"/>
      <c r="C28" s="13" t="str">
        <f>IF(入力シート!C27=0," ",入力シート!C27)</f>
        <v xml:space="preserve"> </v>
      </c>
      <c r="D28" s="241"/>
      <c r="E28" s="20">
        <f>IF(入力シート!O26=" "," ",ROUNDUP(入力シート!O26,-3)/1000)</f>
        <v>0</v>
      </c>
      <c r="F28" s="64">
        <f>IF(入力シート!O27=" "," ",ROUNDDOWN(入力シート!O27,-3)/1000)</f>
        <v>0</v>
      </c>
      <c r="G28" s="15" t="e">
        <f>ROUND(G27/E27,3)</f>
        <v>#DIV/0!</v>
      </c>
      <c r="H28" s="18" t="str">
        <f>IFERROR(IF(G28&gt;$H$14,"20％以上増","　")," ")</f>
        <v xml:space="preserve"> </v>
      </c>
      <c r="I28" s="275"/>
      <c r="J28" s="18" t="str">
        <f>IFERROR(IF(G28&lt;$J$14,"20％以上減","　")," ")</f>
        <v xml:space="preserve"> </v>
      </c>
      <c r="K28" s="275"/>
      <c r="L28" s="275"/>
      <c r="M28" s="276"/>
    </row>
    <row r="29" spans="1:13" ht="21.75" customHeight="1">
      <c r="A29" s="239"/>
      <c r="B29" s="272" t="str">
        <f ca="1">IF(入力シート!B28=0," ",入力シート!B28)</f>
        <v/>
      </c>
      <c r="C29" s="13">
        <f>IF(入力シート!C28=" "," ",入力シート!C28)</f>
        <v>0</v>
      </c>
      <c r="D29" s="240" t="str">
        <f>IF(入力シート!D28=0," ",入力シート!D28)</f>
        <v xml:space="preserve"> </v>
      </c>
      <c r="E29" s="105">
        <f>IF(入力シート!N28=" "," ",ROUNDUP(入力シート!N28,-3)/1000)</f>
        <v>0</v>
      </c>
      <c r="F29" s="106">
        <f>IF(入力シート!N29=" "," ",ROUNDDOWN(入力シート!N29,-3)/1000)</f>
        <v>0</v>
      </c>
      <c r="G29" s="14">
        <f>E30-E29</f>
        <v>0</v>
      </c>
      <c r="H29" s="17" t="str">
        <f>IFERROR(IF(G29&gt;$H$13,"20万円以上増","　")," ")</f>
        <v>　</v>
      </c>
      <c r="I29" s="274" t="str">
        <f t="shared" si="10"/>
        <v xml:space="preserve"> </v>
      </c>
      <c r="J29" s="17" t="str">
        <f>IFERROR(IF(G29&lt;$J$13,"20万円以上減","　")," ")</f>
        <v>　</v>
      </c>
      <c r="K29" s="274" t="str">
        <f>IFERROR(IF((AND(G29&lt;$J$13,G30&lt;$J$14)),"変更申請"," ")," ")</f>
        <v xml:space="preserve"> </v>
      </c>
      <c r="L29" s="274" t="str">
        <f>IF((AND(E29&gt;1,E30=0)),"変更申請"," ")</f>
        <v xml:space="preserve"> </v>
      </c>
      <c r="M29" s="276" t="str">
        <f t="shared" ref="M29" si="13">IF((OR(I29="変更申請",K29="変更申請",L29="変更申請")),"〇"," ")</f>
        <v xml:space="preserve"> </v>
      </c>
    </row>
    <row r="30" spans="1:13" ht="21.75" customHeight="1" thickBot="1">
      <c r="A30" s="239"/>
      <c r="B30" s="273"/>
      <c r="C30" s="13" t="str">
        <f>IF(入力シート!C29=0," ",入力シート!C29)</f>
        <v xml:space="preserve"> </v>
      </c>
      <c r="D30" s="241"/>
      <c r="E30" s="20">
        <f>IF(入力シート!O28=" "," ",ROUNDUP(入力シート!O28,-3)/1000)</f>
        <v>0</v>
      </c>
      <c r="F30" s="64">
        <f>IF(入力シート!O29=" "," ",ROUNDDOWN(入力シート!O29,-3)/1000)</f>
        <v>0</v>
      </c>
      <c r="G30" s="15" t="e">
        <f>ROUND(G29/E29,3)</f>
        <v>#DIV/0!</v>
      </c>
      <c r="H30" s="18" t="str">
        <f>IFERROR(IF(G30&gt;$H$14,"20％以上増","　")," ")</f>
        <v xml:space="preserve"> </v>
      </c>
      <c r="I30" s="275"/>
      <c r="J30" s="18" t="str">
        <f>IFERROR(IF(G30&lt;$J$14,"20％以上減","　")," ")</f>
        <v xml:space="preserve"> </v>
      </c>
      <c r="K30" s="275"/>
      <c r="L30" s="275"/>
      <c r="M30" s="276"/>
    </row>
    <row r="31" spans="1:13" ht="21.75" customHeight="1">
      <c r="A31" s="239"/>
      <c r="B31" s="272" t="str">
        <f ca="1">IF(入力シート!B30=0," ",入力シート!B30)</f>
        <v/>
      </c>
      <c r="C31" s="13">
        <f>IF(入力シート!C30=" "," ",入力シート!C30)</f>
        <v>0</v>
      </c>
      <c r="D31" s="240" t="str">
        <f>IF(入力シート!D30=0," ",入力シート!D30)</f>
        <v xml:space="preserve"> </v>
      </c>
      <c r="E31" s="105">
        <f>IF(入力シート!N30=" "," ",ROUNDUP(入力シート!N30,-3)/1000)</f>
        <v>0</v>
      </c>
      <c r="F31" s="106">
        <f>IF(入力シート!N31=" "," ",ROUNDDOWN(入力シート!N31,-3)/1000)</f>
        <v>0</v>
      </c>
      <c r="G31" s="14">
        <f>E32-E31</f>
        <v>0</v>
      </c>
      <c r="H31" s="17" t="str">
        <f>IFERROR(IF(G31&gt;$H$13,"20万円以上増","　")," ")</f>
        <v>　</v>
      </c>
      <c r="I31" s="274" t="str">
        <f t="shared" si="10"/>
        <v xml:space="preserve"> </v>
      </c>
      <c r="J31" s="17" t="str">
        <f>IFERROR(IF(G31&lt;$J$13,"20万円以上減","　")," ")</f>
        <v>　</v>
      </c>
      <c r="K31" s="274" t="str">
        <f t="shared" ref="K31" si="14">IFERROR(IF((AND(G31&lt;$J$13,G32&lt;$J$14)),"変更申請"," ")," ")</f>
        <v xml:space="preserve"> </v>
      </c>
      <c r="L31" s="274" t="str">
        <f>IF((AND(E31&gt;1,E32=0)),"変更申請"," ")</f>
        <v xml:space="preserve"> </v>
      </c>
      <c r="M31" s="276" t="str">
        <f t="shared" ref="M31" si="15">IF((OR(I31="変更申請",K31="変更申請",L31="変更申請")),"〇"," ")</f>
        <v xml:space="preserve"> </v>
      </c>
    </row>
    <row r="32" spans="1:13" ht="21.75" customHeight="1" thickBot="1">
      <c r="A32" s="239"/>
      <c r="B32" s="273"/>
      <c r="C32" s="13" t="str">
        <f>IF(入力シート!C31=0," ",入力シート!C31)</f>
        <v xml:space="preserve"> </v>
      </c>
      <c r="D32" s="241"/>
      <c r="E32" s="20">
        <f>IF(入力シート!O30=" "," ",ROUNDUP(入力シート!O30,-3)/1000)</f>
        <v>0</v>
      </c>
      <c r="F32" s="64">
        <f>IF(入力シート!O31=" "," ",ROUNDDOWN(入力シート!O31,-3)/1000)</f>
        <v>0</v>
      </c>
      <c r="G32" s="15" t="e">
        <f>ROUND(G31/E31,3)</f>
        <v>#DIV/0!</v>
      </c>
      <c r="H32" s="18" t="str">
        <f>IFERROR(IF(G32&gt;$H$14,"20％以上増","　")," ")</f>
        <v xml:space="preserve"> </v>
      </c>
      <c r="I32" s="275"/>
      <c r="J32" s="18" t="str">
        <f>IFERROR(IF(G32&lt;$J$14,"20％以上減","　")," ")</f>
        <v xml:space="preserve"> </v>
      </c>
      <c r="K32" s="275"/>
      <c r="L32" s="275"/>
      <c r="M32" s="276"/>
    </row>
    <row r="33" spans="1:13" ht="21.75" customHeight="1">
      <c r="A33" s="239"/>
      <c r="B33" s="272" t="str">
        <f ca="1">IF(入力シート!B32=0," ",入力シート!B32)</f>
        <v/>
      </c>
      <c r="C33" s="13">
        <f>IF(入力シート!C32=" "," ",入力シート!C32)</f>
        <v>0</v>
      </c>
      <c r="D33" s="240" t="str">
        <f>IF(入力シート!D32=0," ",入力シート!D32)</f>
        <v xml:space="preserve"> </v>
      </c>
      <c r="E33" s="105">
        <f>IF(入力シート!N32=" "," ",ROUNDUP(入力シート!N32,-3)/1000)</f>
        <v>0</v>
      </c>
      <c r="F33" s="106">
        <f>IF(入力シート!N33=" "," ",ROUNDDOWN(入力シート!N33,-3)/1000)</f>
        <v>0</v>
      </c>
      <c r="G33" s="14">
        <f>E34-E33</f>
        <v>0</v>
      </c>
      <c r="H33" s="17" t="str">
        <f>IFERROR(IF(G33&gt;$H$13,"20万円以上増","　")," ")</f>
        <v>　</v>
      </c>
      <c r="I33" s="274" t="str">
        <f t="shared" si="10"/>
        <v xml:space="preserve"> </v>
      </c>
      <c r="J33" s="17" t="str">
        <f>IFERROR(IF(G33&lt;$J$13,"20万円以上減","　")," ")</f>
        <v>　</v>
      </c>
      <c r="K33" s="274" t="str">
        <f t="shared" ref="K33" si="16">IFERROR(IF((AND(G33&lt;$J$13,G34&lt;$J$14)),"変更申請"," ")," ")</f>
        <v xml:space="preserve"> </v>
      </c>
      <c r="L33" s="274" t="str">
        <f>IF((AND(E33&gt;1,E34=0)),"変更申請"," ")</f>
        <v xml:space="preserve"> </v>
      </c>
      <c r="M33" s="276" t="str">
        <f t="shared" ref="M33" si="17">IF((OR(I33="変更申請",K33="変更申請",L33="変更申請")),"〇"," ")</f>
        <v xml:space="preserve"> </v>
      </c>
    </row>
    <row r="34" spans="1:13" ht="21.75" customHeight="1" thickBot="1">
      <c r="A34" s="239"/>
      <c r="B34" s="273"/>
      <c r="C34" s="13" t="str">
        <f>IF(入力シート!C33=0," ",入力シート!C33)</f>
        <v xml:space="preserve"> </v>
      </c>
      <c r="D34" s="241"/>
      <c r="E34" s="20">
        <f>IF(入力シート!O32=" "," ",ROUNDUP(入力シート!O32,-3)/1000)</f>
        <v>0</v>
      </c>
      <c r="F34" s="64">
        <f>IF(入力シート!O33=" "," ",ROUNDDOWN(入力シート!O33,-3)/1000)</f>
        <v>0</v>
      </c>
      <c r="G34" s="15" t="e">
        <f>ROUND(G33/E33,3)</f>
        <v>#DIV/0!</v>
      </c>
      <c r="H34" s="18" t="str">
        <f>IFERROR(IF(G34&gt;$H$14,"20％以上増","　")," ")</f>
        <v xml:space="preserve"> </v>
      </c>
      <c r="I34" s="275"/>
      <c r="J34" s="18" t="str">
        <f>IFERROR(IF(G34&lt;$J$14,"20％以上減","　")," ")</f>
        <v xml:space="preserve"> </v>
      </c>
      <c r="K34" s="275"/>
      <c r="L34" s="275"/>
      <c r="M34" s="276"/>
    </row>
    <row r="35" spans="1:13" ht="21.75" customHeight="1">
      <c r="A35" s="239"/>
      <c r="B35" s="272" t="str">
        <f ca="1">IF(入力シート!B34=0," ",入力シート!B34)</f>
        <v/>
      </c>
      <c r="C35" s="13">
        <f>IF(入力シート!C34=" "," ",入力シート!C34)</f>
        <v>0</v>
      </c>
      <c r="D35" s="240" t="str">
        <f>IF(入力シート!D34=0," ",入力シート!D34)</f>
        <v xml:space="preserve"> </v>
      </c>
      <c r="E35" s="105">
        <f>IF(入力シート!N34=" "," ",ROUNDUP(入力シート!N34,-3)/1000)</f>
        <v>0</v>
      </c>
      <c r="F35" s="106">
        <f>IF(入力シート!N35=" "," ",ROUNDDOWN(入力シート!N35,-3)/1000)</f>
        <v>0</v>
      </c>
      <c r="G35" s="14">
        <f>E36-E35</f>
        <v>0</v>
      </c>
      <c r="H35" s="17" t="str">
        <f>IFERROR(IF(G35&gt;$H$13,"20万円以上増","　")," ")</f>
        <v>　</v>
      </c>
      <c r="I35" s="274" t="str">
        <f t="shared" si="10"/>
        <v xml:space="preserve"> </v>
      </c>
      <c r="J35" s="17" t="str">
        <f>IFERROR(IF(G35&lt;$J$13,"20万円以上減","　")," ")</f>
        <v>　</v>
      </c>
      <c r="K35" s="274" t="str">
        <f t="shared" ref="K35" si="18">IFERROR(IF((AND(G35&lt;$J$13,G36&lt;$J$14)),"変更申請"," ")," ")</f>
        <v xml:space="preserve"> </v>
      </c>
      <c r="L35" s="274" t="str">
        <f>IF((AND(E35&gt;1,E36=0)),"変更申請"," ")</f>
        <v xml:space="preserve"> </v>
      </c>
      <c r="M35" s="276" t="str">
        <f t="shared" ref="M35" si="19">IF((OR(I35="変更申請",K35="変更申請",L35="変更申請")),"〇"," ")</f>
        <v xml:space="preserve"> </v>
      </c>
    </row>
    <row r="36" spans="1:13" ht="21.75" customHeight="1" thickBot="1">
      <c r="A36" s="239"/>
      <c r="B36" s="273"/>
      <c r="C36" s="13" t="str">
        <f>IF(入力シート!C35=0," ",入力シート!C35)</f>
        <v xml:space="preserve"> </v>
      </c>
      <c r="D36" s="241"/>
      <c r="E36" s="20">
        <f>IF(入力シート!O34=" "," ",ROUNDUP(入力シート!O34,-3)/1000)</f>
        <v>0</v>
      </c>
      <c r="F36" s="64">
        <f>IF(入力シート!O35=" "," ",ROUNDDOWN(入力シート!O35,-3)/1000)</f>
        <v>0</v>
      </c>
      <c r="G36" s="15" t="e">
        <f>ROUND(G35/E35,3)</f>
        <v>#DIV/0!</v>
      </c>
      <c r="H36" s="18" t="str">
        <f>IFERROR(IF(G36&gt;$H$14,"20％以上増","　")," ")</f>
        <v xml:space="preserve"> </v>
      </c>
      <c r="I36" s="275"/>
      <c r="J36" s="18" t="str">
        <f>IFERROR(IF(G36&lt;$J$14,"20％以上減","　")," ")</f>
        <v xml:space="preserve"> </v>
      </c>
      <c r="K36" s="275"/>
      <c r="L36" s="275"/>
      <c r="M36" s="276"/>
    </row>
    <row r="37" spans="1:13" ht="21.75" customHeight="1">
      <c r="A37" s="239"/>
      <c r="B37" s="272" t="str">
        <f ca="1">IF(入力シート!B36=0," ",入力シート!B36)</f>
        <v/>
      </c>
      <c r="C37" s="13">
        <f>IF(入力シート!C36=" "," ",入力シート!C36)</f>
        <v>0</v>
      </c>
      <c r="D37" s="240" t="str">
        <f>IF(入力シート!D36=0," ",入力シート!D36)</f>
        <v xml:space="preserve"> </v>
      </c>
      <c r="E37" s="105">
        <f>IF(入力シート!N36=" "," ",ROUNDUP(入力シート!N36,-3)/1000)</f>
        <v>0</v>
      </c>
      <c r="F37" s="106">
        <f>IF(入力シート!N37=" "," ",ROUNDDOWN(入力シート!N37,-3)/1000)</f>
        <v>0</v>
      </c>
      <c r="G37" s="14">
        <f>E38-E37</f>
        <v>0</v>
      </c>
      <c r="H37" s="17" t="str">
        <f>IFERROR(IF(G37&gt;$H$13,"20万円以上増","　")," ")</f>
        <v>　</v>
      </c>
      <c r="I37" s="274" t="str">
        <f t="shared" si="10"/>
        <v xml:space="preserve"> </v>
      </c>
      <c r="J37" s="17" t="str">
        <f>IFERROR(IF(G37&lt;$J$13,"20万円以上減","　")," ")</f>
        <v>　</v>
      </c>
      <c r="K37" s="274" t="str">
        <f>IFERROR(IF((AND(G37&lt;$J$13,G38&lt;$J$14)),"変更申請"," ")," ")</f>
        <v xml:space="preserve"> </v>
      </c>
      <c r="L37" s="274" t="str">
        <f>IF((AND(E37&gt;1,E38=0)),"変更申請"," ")</f>
        <v xml:space="preserve"> </v>
      </c>
      <c r="M37" s="276" t="str">
        <f t="shared" ref="M37" si="20">IF((OR(I37="変更申請",K37="変更申請",L37="変更申請")),"〇"," ")</f>
        <v xml:space="preserve"> </v>
      </c>
    </row>
    <row r="38" spans="1:13" ht="21.75" customHeight="1" thickBot="1">
      <c r="A38" s="239"/>
      <c r="B38" s="273"/>
      <c r="C38" s="13" t="str">
        <f>IF(入力シート!C37=0," ",入力シート!C37)</f>
        <v xml:space="preserve"> </v>
      </c>
      <c r="D38" s="241"/>
      <c r="E38" s="20">
        <f>IF(入力シート!O36=" "," ",ROUNDUP(入力シート!O36,-3)/1000)</f>
        <v>0</v>
      </c>
      <c r="F38" s="64">
        <f>IF(入力シート!O37=" "," ",ROUNDDOWN(入力シート!O37,-3)/1000)</f>
        <v>0</v>
      </c>
      <c r="G38" s="15" t="e">
        <f>ROUND(G37/E37,3)</f>
        <v>#DIV/0!</v>
      </c>
      <c r="H38" s="18" t="str">
        <f>IFERROR(IF(G38&gt;$H$14,"20％以上増","　")," ")</f>
        <v xml:space="preserve"> </v>
      </c>
      <c r="I38" s="275"/>
      <c r="J38" s="18" t="str">
        <f>IFERROR(IF(G38&lt;$J$14,"20％以上減","　")," ")</f>
        <v xml:space="preserve"> </v>
      </c>
      <c r="K38" s="275"/>
      <c r="L38" s="275"/>
      <c r="M38" s="276"/>
    </row>
    <row r="39" spans="1:13" ht="21.75" customHeight="1">
      <c r="A39" s="239"/>
      <c r="B39" s="272" t="str">
        <f ca="1">IF(入力シート!B38=0," ",入力シート!B38)</f>
        <v/>
      </c>
      <c r="C39" s="13">
        <f>IF(入力シート!C38=" "," ",入力シート!C38)</f>
        <v>0</v>
      </c>
      <c r="D39" s="240" t="str">
        <f>IF(入力シート!D38=0," ",入力シート!D38)</f>
        <v xml:space="preserve"> </v>
      </c>
      <c r="E39" s="105">
        <f>IF(入力シート!N38=" "," ",ROUNDUP(入力シート!N38,-3)/1000)</f>
        <v>0</v>
      </c>
      <c r="F39" s="106">
        <f>IF(入力シート!N39=" "," ",ROUNDDOWN(入力シート!N39,-3)/1000)</f>
        <v>0</v>
      </c>
      <c r="G39" s="14">
        <f>E40-E39</f>
        <v>0</v>
      </c>
      <c r="H39" s="17" t="str">
        <f>IFERROR(IF(G39&gt;$H$13,"20万円以上増","　")," ")</f>
        <v>　</v>
      </c>
      <c r="I39" s="274" t="str">
        <f t="shared" si="10"/>
        <v xml:space="preserve"> </v>
      </c>
      <c r="J39" s="17" t="str">
        <f>IFERROR(IF(G39&lt;$J$13,"20万円以上減","　")," ")</f>
        <v>　</v>
      </c>
      <c r="K39" s="274" t="str">
        <f t="shared" ref="K39" si="21">IFERROR(IF((AND(G39&lt;$J$13,G40&lt;$J$14)),"変更申請"," ")," ")</f>
        <v xml:space="preserve"> </v>
      </c>
      <c r="L39" s="274" t="str">
        <f>IF((AND(E39&gt;1,E40=0)),"変更申請"," ")</f>
        <v xml:space="preserve"> </v>
      </c>
      <c r="M39" s="276" t="str">
        <f t="shared" ref="M39" si="22">IF((OR(I39="変更申請",K39="変更申請",L39="変更申請")),"〇"," ")</f>
        <v xml:space="preserve"> </v>
      </c>
    </row>
    <row r="40" spans="1:13" ht="21.75" customHeight="1" thickBot="1">
      <c r="A40" s="239"/>
      <c r="B40" s="273"/>
      <c r="C40" s="13" t="str">
        <f>IF(入力シート!C39=0," ",入力シート!C39)</f>
        <v xml:space="preserve"> </v>
      </c>
      <c r="D40" s="241"/>
      <c r="E40" s="20">
        <f>IF(入力シート!O38=" "," ",ROUNDUP(入力シート!O38,-3)/1000)</f>
        <v>0</v>
      </c>
      <c r="F40" s="64">
        <f>IF(入力シート!O39=" "," ",ROUNDDOWN(入力シート!O39,-3)/1000)</f>
        <v>0</v>
      </c>
      <c r="G40" s="15" t="e">
        <f>ROUND(G39/E39,3)</f>
        <v>#DIV/0!</v>
      </c>
      <c r="H40" s="18" t="str">
        <f>IFERROR(IF(G40&gt;$H$14,"20％以上増","　")," ")</f>
        <v xml:space="preserve"> </v>
      </c>
      <c r="I40" s="275"/>
      <c r="J40" s="18" t="str">
        <f>IFERROR(IF(G40&lt;$J$14,"20％以上減","　")," ")</f>
        <v xml:space="preserve"> </v>
      </c>
      <c r="K40" s="275"/>
      <c r="L40" s="275"/>
      <c r="M40" s="276"/>
    </row>
    <row r="41" spans="1:13" ht="21.75" hidden="1" customHeight="1">
      <c r="A41" s="239"/>
      <c r="B41" s="272" t="str">
        <f ca="1">IF(入力シート!B40=0," ",入力シート!B40)</f>
        <v/>
      </c>
      <c r="C41" s="13">
        <f>IF(入力シート!C40=" "," ",入力シート!C40)</f>
        <v>0</v>
      </c>
      <c r="D41" s="240" t="str">
        <f>IF(入力シート!D40=0," ",入力シート!D40)</f>
        <v xml:space="preserve"> </v>
      </c>
      <c r="E41" s="105">
        <f>IF(入力シート!N40=" "," ",ROUNDUP(入力シート!N40,-3)/1000)</f>
        <v>0</v>
      </c>
      <c r="F41" s="106">
        <f>IF(入力シート!N41=" "," ",ROUNDDOWN(入力シート!N41,-3)/1000)</f>
        <v>0</v>
      </c>
      <c r="G41" s="14">
        <f>E42-E41</f>
        <v>0</v>
      </c>
      <c r="H41" s="17" t="str">
        <f>IFERROR(IF(G41&gt;$H$13,"20万円以上増","　")," ")</f>
        <v>　</v>
      </c>
      <c r="I41" s="274" t="str">
        <f t="shared" si="10"/>
        <v xml:space="preserve"> </v>
      </c>
      <c r="J41" s="17" t="str">
        <f>IFERROR(IF(G41&lt;$J$13,"20万円以上減","　")," ")</f>
        <v>　</v>
      </c>
      <c r="K41" s="274" t="str">
        <f t="shared" ref="K41" si="23">IFERROR(IF((AND(G41&lt;$J$13,G42&lt;$J$14)),"変更申請"," ")," ")</f>
        <v xml:space="preserve"> </v>
      </c>
      <c r="L41" s="274" t="str">
        <f>IF((AND(E41&gt;1,E42=0)),"変更申請"," ")</f>
        <v xml:space="preserve"> </v>
      </c>
      <c r="M41" s="276" t="str">
        <f t="shared" ref="M41" si="24">IF((OR(I41="変更申請",K41="変更申請",L41="変更申請")),"〇"," ")</f>
        <v xml:space="preserve"> </v>
      </c>
    </row>
    <row r="42" spans="1:13" ht="21.75" hidden="1" customHeight="1" thickBot="1">
      <c r="A42" s="239"/>
      <c r="B42" s="273"/>
      <c r="C42" s="13" t="str">
        <f>IF(入力シート!C41=0," ",入力シート!C41)</f>
        <v xml:space="preserve"> </v>
      </c>
      <c r="D42" s="241"/>
      <c r="E42" s="20">
        <f>IF(入力シート!O40=" "," ",ROUNDUP(入力シート!O40,-3)/1000)</f>
        <v>0</v>
      </c>
      <c r="F42" s="64">
        <f>IF(入力シート!O41=" "," ",ROUNDDOWN(入力シート!O41,-3)/1000)</f>
        <v>0</v>
      </c>
      <c r="G42" s="15" t="e">
        <f>ROUND(G41/E41,3)</f>
        <v>#DIV/0!</v>
      </c>
      <c r="H42" s="18" t="str">
        <f>IFERROR(IF(G42&gt;$H$14,"20％以上増","　")," ")</f>
        <v xml:space="preserve"> </v>
      </c>
      <c r="I42" s="275"/>
      <c r="J42" s="18" t="str">
        <f>IFERROR(IF(G42&lt;$J$14,"20％以上減","　")," ")</f>
        <v xml:space="preserve"> </v>
      </c>
      <c r="K42" s="275"/>
      <c r="L42" s="275"/>
      <c r="M42" s="276"/>
    </row>
    <row r="43" spans="1:13" ht="21.75" hidden="1" customHeight="1">
      <c r="A43" s="239"/>
      <c r="B43" s="272" t="str">
        <f ca="1">IF(入力シート!B42=0," ",入力シート!B42)</f>
        <v/>
      </c>
      <c r="C43" s="13">
        <f>IF(入力シート!C42=" "," ",入力シート!C42)</f>
        <v>0</v>
      </c>
      <c r="D43" s="240" t="str">
        <f>IF(入力シート!D42=0," ",入力シート!D42)</f>
        <v xml:space="preserve"> </v>
      </c>
      <c r="E43" s="105">
        <f>IF(入力シート!N42=" "," ",ROUNDUP(入力シート!N42,-3)/1000)</f>
        <v>0</v>
      </c>
      <c r="F43" s="106">
        <f>IF(入力シート!N43=" "," ",ROUNDDOWN(入力シート!N43,-3)/1000)</f>
        <v>0</v>
      </c>
      <c r="G43" s="14">
        <f>E44-E43</f>
        <v>0</v>
      </c>
      <c r="H43" s="17" t="str">
        <f>IFERROR(IF(G43&gt;$H$13,"20万円以上増","　")," ")</f>
        <v>　</v>
      </c>
      <c r="I43" s="274" t="str">
        <f t="shared" si="10"/>
        <v xml:space="preserve"> </v>
      </c>
      <c r="J43" s="17" t="str">
        <f>IFERROR(IF(G43&lt;$J$13,"20万円以上減","　")," ")</f>
        <v>　</v>
      </c>
      <c r="K43" s="274" t="str">
        <f t="shared" ref="K43" si="25">IFERROR(IF((AND(G43&lt;$J$13,G44&lt;$J$14)),"変更申請"," ")," ")</f>
        <v xml:space="preserve"> </v>
      </c>
      <c r="L43" s="274" t="str">
        <f>IF((AND(E43&gt;1,E44=0)),"変更申請"," ")</f>
        <v xml:space="preserve"> </v>
      </c>
      <c r="M43" s="276" t="str">
        <f t="shared" ref="M43" si="26">IF((OR(I43="変更申請",K43="変更申請",L43="変更申請")),"〇"," ")</f>
        <v xml:space="preserve"> </v>
      </c>
    </row>
    <row r="44" spans="1:13" ht="21.75" hidden="1" customHeight="1" thickBot="1">
      <c r="A44" s="239"/>
      <c r="B44" s="273"/>
      <c r="C44" s="13" t="str">
        <f>IF(入力シート!C43=0," ",入力シート!C43)</f>
        <v xml:space="preserve"> </v>
      </c>
      <c r="D44" s="241"/>
      <c r="E44" s="20">
        <f>IF(入力シート!O42=" "," ",ROUNDUP(入力シート!O42,-3)/1000)</f>
        <v>0</v>
      </c>
      <c r="F44" s="64">
        <f>IF(入力シート!O43=" "," ",ROUNDDOWN(入力シート!O43,-3)/1000)</f>
        <v>0</v>
      </c>
      <c r="G44" s="15" t="e">
        <f>ROUND(G43/E43,3)</f>
        <v>#DIV/0!</v>
      </c>
      <c r="H44" s="18" t="str">
        <f>IFERROR(IF(G44&gt;$H$14,"20％以上増","　")," ")</f>
        <v xml:space="preserve"> </v>
      </c>
      <c r="I44" s="275"/>
      <c r="J44" s="18" t="str">
        <f>IFERROR(IF(G44&lt;$J$14,"20％以上減","　")," ")</f>
        <v xml:space="preserve"> </v>
      </c>
      <c r="K44" s="275"/>
      <c r="L44" s="275"/>
      <c r="M44" s="276"/>
    </row>
    <row r="45" spans="1:13" ht="21.75" hidden="1" customHeight="1">
      <c r="A45" s="239"/>
      <c r="B45" s="272" t="str">
        <f ca="1">IF(入力シート!B44=0," ",入力シート!B44)</f>
        <v/>
      </c>
      <c r="C45" s="13">
        <f>IF(入力シート!C44=" "," ",入力シート!C44)</f>
        <v>0</v>
      </c>
      <c r="D45" s="240" t="str">
        <f>IF(入力シート!D44=0," ",入力シート!D44)</f>
        <v xml:space="preserve"> </v>
      </c>
      <c r="E45" s="105">
        <f>IF(入力シート!N44=" "," ",ROUNDUP(入力シート!N44,-3)/1000)</f>
        <v>0</v>
      </c>
      <c r="F45" s="106">
        <f>IF(入力シート!N45=" "," ",ROUNDDOWN(入力シート!N45,-3)/1000)</f>
        <v>0</v>
      </c>
      <c r="G45" s="14">
        <f>E46-E45</f>
        <v>0</v>
      </c>
      <c r="H45" s="17" t="str">
        <f>IFERROR(IF(G45&gt;$H$13,"20万円以上増","　")," ")</f>
        <v>　</v>
      </c>
      <c r="I45" s="274" t="str">
        <f t="shared" si="10"/>
        <v xml:space="preserve"> </v>
      </c>
      <c r="J45" s="17" t="str">
        <f>IFERROR(IF(G45&lt;$J$13,"20万円以上減","　")," ")</f>
        <v>　</v>
      </c>
      <c r="K45" s="274" t="str">
        <f>IFERROR(IF((AND(G45&lt;$J$13,G46&lt;$J$14)),"変更申請"," ")," ")</f>
        <v xml:space="preserve"> </v>
      </c>
      <c r="L45" s="274" t="str">
        <f>IF((AND(E45&gt;1,E46=0)),"変更申請"," ")</f>
        <v xml:space="preserve"> </v>
      </c>
      <c r="M45" s="276" t="str">
        <f t="shared" ref="M45" si="27">IF((OR(I45="変更申請",K45="変更申請",L45="変更申請")),"〇"," ")</f>
        <v xml:space="preserve"> </v>
      </c>
    </row>
    <row r="46" spans="1:13" ht="21.75" hidden="1" customHeight="1" thickBot="1">
      <c r="A46" s="239"/>
      <c r="B46" s="273"/>
      <c r="C46" s="13" t="str">
        <f>IF(入力シート!C45=0," ",入力シート!C45)</f>
        <v xml:space="preserve"> </v>
      </c>
      <c r="D46" s="241"/>
      <c r="E46" s="20">
        <f>IF(入力シート!O44=" "," ",ROUNDUP(入力シート!O44,-3)/1000)</f>
        <v>0</v>
      </c>
      <c r="F46" s="64">
        <f>IF(入力シート!O45=" "," ",ROUNDDOWN(入力シート!O45,-3)/1000)</f>
        <v>0</v>
      </c>
      <c r="G46" s="15" t="e">
        <f>ROUND(G45/E45,3)</f>
        <v>#DIV/0!</v>
      </c>
      <c r="H46" s="18" t="str">
        <f>IFERROR(IF(G46&gt;$H$14,"20％以上増","　")," ")</f>
        <v xml:space="preserve"> </v>
      </c>
      <c r="I46" s="275"/>
      <c r="J46" s="18" t="str">
        <f>IFERROR(IF(G46&lt;$J$14,"20％以上減","　")," ")</f>
        <v xml:space="preserve"> </v>
      </c>
      <c r="K46" s="275"/>
      <c r="L46" s="275"/>
      <c r="M46" s="276"/>
    </row>
    <row r="47" spans="1:13" ht="21.75" hidden="1" customHeight="1">
      <c r="A47" s="239"/>
      <c r="B47" s="272" t="str">
        <f ca="1">IF(入力シート!B46=0," ",入力シート!B46)</f>
        <v/>
      </c>
      <c r="C47" s="13">
        <f>IF(入力シート!C46=" "," ",入力シート!C46)</f>
        <v>0</v>
      </c>
      <c r="D47" s="240" t="str">
        <f>IF(入力シート!D46=0," ",入力シート!D46)</f>
        <v xml:space="preserve"> </v>
      </c>
      <c r="E47" s="105">
        <f>IF(入力シート!N46=" "," ",ROUNDUP(入力シート!N46,-3)/1000)</f>
        <v>0</v>
      </c>
      <c r="F47" s="106">
        <f>IF(入力シート!N47=" "," ",ROUNDDOWN(入力シート!N47,-3)/1000)</f>
        <v>0</v>
      </c>
      <c r="G47" s="14">
        <f>E48-E47</f>
        <v>0</v>
      </c>
      <c r="H47" s="17" t="str">
        <f>IFERROR(IF(G47&gt;$H$13,"20万円以上増","　")," ")</f>
        <v>　</v>
      </c>
      <c r="I47" s="274" t="str">
        <f t="shared" si="10"/>
        <v xml:space="preserve"> </v>
      </c>
      <c r="J47" s="17" t="str">
        <f>IFERROR(IF(G47&lt;$J$13,"20万円以上減","　")," ")</f>
        <v>　</v>
      </c>
      <c r="K47" s="274" t="str">
        <f t="shared" ref="K47" si="28">IFERROR(IF((AND(G47&lt;$J$13,G48&lt;$J$14)),"変更申請"," ")," ")</f>
        <v xml:space="preserve"> </v>
      </c>
      <c r="L47" s="274" t="str">
        <f>IF((AND(E47&gt;1,E48=0)),"変更申請"," ")</f>
        <v xml:space="preserve"> </v>
      </c>
      <c r="M47" s="276" t="str">
        <f t="shared" ref="M47" si="29">IF((OR(I47="変更申請",K47="変更申請",L47="変更申請")),"〇"," ")</f>
        <v xml:space="preserve"> </v>
      </c>
    </row>
    <row r="48" spans="1:13" ht="21.75" hidden="1" customHeight="1" thickBot="1">
      <c r="A48" s="239"/>
      <c r="B48" s="273"/>
      <c r="C48" s="13" t="str">
        <f>IF(入力シート!C47=0," ",入力シート!C47)</f>
        <v xml:space="preserve"> </v>
      </c>
      <c r="D48" s="241"/>
      <c r="E48" s="20">
        <f>IF(入力シート!O46=" "," ",ROUNDUP(入力シート!O46,-3)/1000)</f>
        <v>0</v>
      </c>
      <c r="F48" s="64">
        <f>IF(入力シート!O47=" "," ",ROUNDDOWN(入力シート!O47,-3)/1000)</f>
        <v>0</v>
      </c>
      <c r="G48" s="15" t="e">
        <f>ROUND(G47/E47,3)</f>
        <v>#DIV/0!</v>
      </c>
      <c r="H48" s="18" t="str">
        <f>IFERROR(IF(G48&gt;$H$14,"20％以上増","　")," ")</f>
        <v xml:space="preserve"> </v>
      </c>
      <c r="I48" s="275"/>
      <c r="J48" s="18" t="str">
        <f>IFERROR(IF(G48&lt;$J$14,"20％以上減","　")," ")</f>
        <v xml:space="preserve"> </v>
      </c>
      <c r="K48" s="275"/>
      <c r="L48" s="275"/>
      <c r="M48" s="276"/>
    </row>
    <row r="49" spans="1:13" ht="21.75" hidden="1" customHeight="1">
      <c r="A49" s="239"/>
      <c r="B49" s="272" t="str">
        <f ca="1">IF(入力シート!B48=0," ",入力シート!B48)</f>
        <v/>
      </c>
      <c r="C49" s="13">
        <f>IF(入力シート!C48=" "," ",入力シート!C48)</f>
        <v>0</v>
      </c>
      <c r="D49" s="240" t="str">
        <f>IF(入力シート!D48=0," ",入力シート!D48)</f>
        <v xml:space="preserve"> </v>
      </c>
      <c r="E49" s="105">
        <f>IF(入力シート!N48=" "," ",ROUNDUP(入力シート!N48,-3)/1000)</f>
        <v>0</v>
      </c>
      <c r="F49" s="106">
        <f>IF(入力シート!N49=" "," ",ROUNDDOWN(入力シート!N49,-3)/1000)</f>
        <v>0</v>
      </c>
      <c r="G49" s="14">
        <f>E50-E49</f>
        <v>0</v>
      </c>
      <c r="H49" s="17" t="str">
        <f>IFERROR(IF(G49&gt;$H$13,"20万円以上増","　")," ")</f>
        <v>　</v>
      </c>
      <c r="I49" s="274" t="str">
        <f t="shared" si="10"/>
        <v xml:space="preserve"> </v>
      </c>
      <c r="J49" s="17" t="str">
        <f>IFERROR(IF(G49&lt;$J$13,"20万円以上減","　")," ")</f>
        <v>　</v>
      </c>
      <c r="K49" s="274" t="str">
        <f>IFERROR(IF((AND(G49&lt;$J$13,G50&lt;$J$14)),"変更申請"," ")," ")</f>
        <v xml:space="preserve"> </v>
      </c>
      <c r="L49" s="274" t="str">
        <f t="shared" ref="L49" si="30">IF((AND(E49&gt;1,E50=0)),"変更申請"," ")</f>
        <v xml:space="preserve"> </v>
      </c>
      <c r="M49" s="276" t="str">
        <f t="shared" ref="M49" si="31">IF((OR(I49="変更申請",K49="変更申請",L49="変更申請")),"〇"," ")</f>
        <v xml:space="preserve"> </v>
      </c>
    </row>
    <row r="50" spans="1:13" ht="21.75" hidden="1" customHeight="1" thickBot="1">
      <c r="A50" s="239"/>
      <c r="B50" s="273"/>
      <c r="C50" s="13" t="str">
        <f>IF(入力シート!C49=0," ",入力シート!C49)</f>
        <v xml:space="preserve"> </v>
      </c>
      <c r="D50" s="241"/>
      <c r="E50" s="20">
        <f>IF(入力シート!O48=" "," ",ROUNDUP(入力シート!O48,-3)/1000)</f>
        <v>0</v>
      </c>
      <c r="F50" s="64">
        <f>IF(入力シート!O49=" "," ",ROUNDDOWN(入力シート!O49,-3)/1000)</f>
        <v>0</v>
      </c>
      <c r="G50" s="15" t="e">
        <f>ROUND(G49/E49,3)</f>
        <v>#DIV/0!</v>
      </c>
      <c r="H50" s="18" t="str">
        <f>IFERROR(IF(G50&gt;$H$14,"20％以上増","　")," ")</f>
        <v xml:space="preserve"> </v>
      </c>
      <c r="I50" s="275"/>
      <c r="J50" s="18" t="str">
        <f>IFERROR(IF(G50&lt;$J$14,"20％以上減","　")," ")</f>
        <v xml:space="preserve"> </v>
      </c>
      <c r="K50" s="275"/>
      <c r="L50" s="275"/>
      <c r="M50" s="276"/>
    </row>
    <row r="51" spans="1:13" ht="21.75" hidden="1" customHeight="1">
      <c r="A51" s="239"/>
      <c r="B51" s="272" t="str">
        <f ca="1">IF(入力シート!B50=0," ",入力シート!B50)</f>
        <v/>
      </c>
      <c r="C51" s="13">
        <f>IF(入力シート!C50=" "," ",入力シート!C50)</f>
        <v>0</v>
      </c>
      <c r="D51" s="240" t="str">
        <f>IF(入力シート!D50=0," ",入力シート!D50)</f>
        <v xml:space="preserve"> </v>
      </c>
      <c r="E51" s="105">
        <f>IF(入力シート!N50=" "," ",ROUNDUP(入力シート!N50,-3)/1000)</f>
        <v>0</v>
      </c>
      <c r="F51" s="106">
        <f>IF(入力シート!N51=" "," ",ROUNDDOWN(入力シート!N51,-3)/1000)</f>
        <v>0</v>
      </c>
      <c r="G51" s="14">
        <f>E52-E51</f>
        <v>0</v>
      </c>
      <c r="H51" s="17" t="str">
        <f>IFERROR(IF(G51&gt;$H$13,"20万円以上増","　")," ")</f>
        <v>　</v>
      </c>
      <c r="I51" s="274" t="str">
        <f t="shared" si="10"/>
        <v xml:space="preserve"> </v>
      </c>
      <c r="J51" s="17" t="str">
        <f>IFERROR(IF(G51&lt;$J$13,"20万円以上減","　")," ")</f>
        <v>　</v>
      </c>
      <c r="K51" s="274" t="str">
        <f t="shared" ref="K51" si="32">IFERROR(IF((AND(G51&lt;$J$13,G52&lt;$J$14)),"変更申請"," ")," ")</f>
        <v xml:space="preserve"> </v>
      </c>
      <c r="L51" s="274" t="str">
        <f t="shared" ref="L51" si="33">IF((AND(E51&gt;1,E52=0)),"変更申請"," ")</f>
        <v xml:space="preserve"> </v>
      </c>
      <c r="M51" s="276" t="str">
        <f t="shared" ref="M51" si="34">IF((OR(I51="変更申請",K51="変更申請",L51="変更申請")),"〇"," ")</f>
        <v xml:space="preserve"> </v>
      </c>
    </row>
    <row r="52" spans="1:13" ht="21.75" hidden="1" customHeight="1" thickBot="1">
      <c r="A52" s="239"/>
      <c r="B52" s="273"/>
      <c r="C52" s="13" t="str">
        <f>IF(入力シート!C51=0," ",入力シート!C51)</f>
        <v xml:space="preserve"> </v>
      </c>
      <c r="D52" s="241"/>
      <c r="E52" s="20">
        <f>IF(入力シート!O50=" "," ",ROUNDUP(入力シート!O50,-3)/1000)</f>
        <v>0</v>
      </c>
      <c r="F52" s="64">
        <f>IF(入力シート!O51=" "," ",ROUNDDOWN(入力シート!O51,-3)/1000)</f>
        <v>0</v>
      </c>
      <c r="G52" s="15" t="e">
        <f>ROUND(G51/E51,3)</f>
        <v>#DIV/0!</v>
      </c>
      <c r="H52" s="18" t="str">
        <f>IFERROR(IF(G52&gt;$H$14,"20％以上増","　")," ")</f>
        <v xml:space="preserve"> </v>
      </c>
      <c r="I52" s="275"/>
      <c r="J52" s="18" t="str">
        <f>IFERROR(IF(G52&lt;$J$14,"20％以上減","　")," ")</f>
        <v xml:space="preserve"> </v>
      </c>
      <c r="K52" s="275"/>
      <c r="L52" s="275"/>
      <c r="M52" s="276"/>
    </row>
    <row r="53" spans="1:13" ht="21.75" hidden="1" customHeight="1">
      <c r="A53" s="239"/>
      <c r="B53" s="272" t="str">
        <f ca="1">IF(入力シート!B52=0," ",入力シート!B52)</f>
        <v/>
      </c>
      <c r="C53" s="13">
        <f>IF(入力シート!C52=" "," ",入力シート!C52)</f>
        <v>0</v>
      </c>
      <c r="D53" s="240" t="str">
        <f>IF(入力シート!D52=0," ",入力シート!D52)</f>
        <v xml:space="preserve"> </v>
      </c>
      <c r="E53" s="105">
        <f>IF(入力シート!N52=" "," ",ROUNDUP(入力シート!N52,-3)/1000)</f>
        <v>0</v>
      </c>
      <c r="F53" s="106">
        <f>IF(入力シート!N53=" "," ",ROUNDDOWN(入力シート!N53,-3)/1000)</f>
        <v>0</v>
      </c>
      <c r="G53" s="14">
        <f>E54-E53</f>
        <v>0</v>
      </c>
      <c r="H53" s="17" t="str">
        <f>IFERROR(IF(G53&gt;$H$13,"20万円以上増","　")," ")</f>
        <v>　</v>
      </c>
      <c r="I53" s="274" t="str">
        <f t="shared" si="10"/>
        <v xml:space="preserve"> </v>
      </c>
      <c r="J53" s="17" t="str">
        <f>IFERROR(IF(G53&lt;$J$13,"20万円以上減","　")," ")</f>
        <v>　</v>
      </c>
      <c r="K53" s="274" t="str">
        <f t="shared" ref="K53" si="35">IFERROR(IF((AND(G53&lt;$J$13,G54&lt;$J$14)),"変更申請"," ")," ")</f>
        <v xml:space="preserve"> </v>
      </c>
      <c r="L53" s="274" t="str">
        <f t="shared" ref="L53" si="36">IF((AND(E53&gt;1,E54=0)),"変更申請"," ")</f>
        <v xml:space="preserve"> </v>
      </c>
      <c r="M53" s="276" t="str">
        <f t="shared" ref="M53" si="37">IF((OR(I53="変更申請",K53="変更申請",L53="変更申請")),"〇"," ")</f>
        <v xml:space="preserve"> </v>
      </c>
    </row>
    <row r="54" spans="1:13" ht="21.75" hidden="1" customHeight="1" thickBot="1">
      <c r="A54" s="239"/>
      <c r="B54" s="273"/>
      <c r="C54" s="13" t="str">
        <f>IF(入力シート!C53=0," ",入力シート!C53)</f>
        <v xml:space="preserve"> </v>
      </c>
      <c r="D54" s="241"/>
      <c r="E54" s="20">
        <f>IF(入力シート!O52=" "," ",ROUNDUP(入力シート!O52,-3)/1000)</f>
        <v>0</v>
      </c>
      <c r="F54" s="64">
        <f>IF(入力シート!O53=" "," ",ROUNDDOWN(入力シート!O53,-3)/1000)</f>
        <v>0</v>
      </c>
      <c r="G54" s="15" t="e">
        <f>ROUND(G53/E53,3)</f>
        <v>#DIV/0!</v>
      </c>
      <c r="H54" s="18" t="str">
        <f>IFERROR(IF(G54&gt;$H$14,"20％以上増","　")," ")</f>
        <v xml:space="preserve"> </v>
      </c>
      <c r="I54" s="275"/>
      <c r="J54" s="18" t="str">
        <f>IFERROR(IF(G54&lt;$J$14,"20％以上減","　")," ")</f>
        <v xml:space="preserve"> </v>
      </c>
      <c r="K54" s="275"/>
      <c r="L54" s="275"/>
      <c r="M54" s="276"/>
    </row>
    <row r="55" spans="1:13" ht="21.75" hidden="1" customHeight="1">
      <c r="A55" s="239"/>
      <c r="B55" s="272" t="str">
        <f ca="1">IF(入力シート!B54=0," ",入力シート!B54)</f>
        <v/>
      </c>
      <c r="C55" s="13">
        <f>IF(入力シート!C54=" "," ",入力シート!C54)</f>
        <v>0</v>
      </c>
      <c r="D55" s="240" t="str">
        <f>IF(入力シート!D54=0," ",入力シート!D54)</f>
        <v xml:space="preserve"> </v>
      </c>
      <c r="E55" s="105">
        <f>IF(入力シート!N54=" "," ",ROUNDUP(入力シート!N54,-3)/1000)</f>
        <v>0</v>
      </c>
      <c r="F55" s="106">
        <f>IF(入力シート!N55=" "," ",ROUNDDOWN(入力シート!N55,-3)/1000)</f>
        <v>0</v>
      </c>
      <c r="G55" s="14">
        <f>E56-E55</f>
        <v>0</v>
      </c>
      <c r="H55" s="17" t="str">
        <f>IFERROR(IF(G55&gt;$H$13,"20万円以上増","　")," ")</f>
        <v>　</v>
      </c>
      <c r="I55" s="274" t="str">
        <f t="shared" si="10"/>
        <v xml:space="preserve"> </v>
      </c>
      <c r="J55" s="17" t="str">
        <f>IFERROR(IF(G55&lt;$J$13,"20万円以上減","　")," ")</f>
        <v>　</v>
      </c>
      <c r="K55" s="274" t="str">
        <f>IFERROR(IF((AND(G55&lt;$J$13,G56&lt;$J$14)),"変更申請"," ")," ")</f>
        <v xml:space="preserve"> </v>
      </c>
      <c r="L55" s="274" t="str">
        <f t="shared" ref="L55" si="38">IF((AND(E55&gt;1,E56=0)),"変更申請"," ")</f>
        <v xml:space="preserve"> </v>
      </c>
      <c r="M55" s="276" t="str">
        <f t="shared" ref="M55" si="39">IF((OR(I55="変更申請",K55="変更申請",L55="変更申請")),"〇"," ")</f>
        <v xml:space="preserve"> </v>
      </c>
    </row>
    <row r="56" spans="1:13" ht="21.75" hidden="1" customHeight="1" thickBot="1">
      <c r="A56" s="239"/>
      <c r="B56" s="273"/>
      <c r="C56" s="13" t="str">
        <f>IF(入力シート!C55=0," ",入力シート!C55)</f>
        <v xml:space="preserve"> </v>
      </c>
      <c r="D56" s="241"/>
      <c r="E56" s="20">
        <f>IF(入力シート!O54=" "," ",ROUNDUP(入力シート!O54,-3)/1000)</f>
        <v>0</v>
      </c>
      <c r="F56" s="64">
        <f>IF(入力シート!O55=" "," ",ROUNDDOWN(入力シート!O55,-3)/1000)</f>
        <v>0</v>
      </c>
      <c r="G56" s="15" t="e">
        <f>ROUND(G55/E55,3)</f>
        <v>#DIV/0!</v>
      </c>
      <c r="H56" s="18" t="str">
        <f>IFERROR(IF(G56&gt;$H$14,"20％以上増","　")," ")</f>
        <v xml:space="preserve"> </v>
      </c>
      <c r="I56" s="275"/>
      <c r="J56" s="18" t="str">
        <f>IFERROR(IF(G56&lt;$J$14,"20％以上減","　")," ")</f>
        <v xml:space="preserve"> </v>
      </c>
      <c r="K56" s="275"/>
      <c r="L56" s="275"/>
      <c r="M56" s="276"/>
    </row>
    <row r="57" spans="1:13" ht="21.75" hidden="1" customHeight="1">
      <c r="A57" s="239"/>
      <c r="B57" s="272" t="str">
        <f ca="1">IF(入力シート!B56=0," ",入力シート!B56)</f>
        <v/>
      </c>
      <c r="C57" s="13">
        <f>IF(入力シート!C56=" "," ",入力シート!C56)</f>
        <v>0</v>
      </c>
      <c r="D57" s="240" t="str">
        <f>IF(入力シート!D56=0," ",入力シート!D56)</f>
        <v xml:space="preserve"> </v>
      </c>
      <c r="E57" s="105">
        <f>IF(入力シート!N56=" "," ",ROUNDUP(入力シート!N56,-3)/1000)</f>
        <v>0</v>
      </c>
      <c r="F57" s="106">
        <f>IF(入力シート!N57=" "," ",ROUNDDOWN(入力シート!N57,-3)/1000)</f>
        <v>0</v>
      </c>
      <c r="G57" s="14">
        <f>E58-E57</f>
        <v>0</v>
      </c>
      <c r="H57" s="17" t="str">
        <f>IFERROR(IF(G57&gt;$H$13,"20万円以上増","　")," ")</f>
        <v>　</v>
      </c>
      <c r="I57" s="274" t="str">
        <f t="shared" si="10"/>
        <v xml:space="preserve"> </v>
      </c>
      <c r="J57" s="17" t="str">
        <f>IFERROR(IF(G57&lt;$J$13,"20万円以上減","　")," ")</f>
        <v>　</v>
      </c>
      <c r="K57" s="274" t="str">
        <f t="shared" ref="K57" si="40">IFERROR(IF((AND(G57&lt;$J$13,G58&lt;$J$14)),"変更申請"," ")," ")</f>
        <v xml:space="preserve"> </v>
      </c>
      <c r="L57" s="274" t="str">
        <f t="shared" ref="L57" si="41">IF((AND(E57&gt;1,E58=0)),"変更申請"," ")</f>
        <v xml:space="preserve"> </v>
      </c>
      <c r="M57" s="276" t="str">
        <f t="shared" ref="M57" si="42">IF((OR(I57="変更申請",K57="変更申請",L57="変更申請")),"〇"," ")</f>
        <v xml:space="preserve"> </v>
      </c>
    </row>
    <row r="58" spans="1:13" ht="21.75" hidden="1" customHeight="1" thickBot="1">
      <c r="A58" s="239"/>
      <c r="B58" s="273"/>
      <c r="C58" s="13" t="str">
        <f>IF(入力シート!C57=0," ",入力シート!C57)</f>
        <v xml:space="preserve"> </v>
      </c>
      <c r="D58" s="241"/>
      <c r="E58" s="20">
        <f>IF(入力シート!O56=" "," ",ROUNDUP(入力シート!O56,-3)/1000)</f>
        <v>0</v>
      </c>
      <c r="F58" s="64">
        <f>IF(入力シート!O57=" "," ",ROUNDDOWN(入力シート!O57,-3)/1000)</f>
        <v>0</v>
      </c>
      <c r="G58" s="15" t="e">
        <f>ROUND(G57/E57,3)</f>
        <v>#DIV/0!</v>
      </c>
      <c r="H58" s="18" t="str">
        <f>IFERROR(IF(G58&gt;$H$14,"20％以上増","　")," ")</f>
        <v xml:space="preserve"> </v>
      </c>
      <c r="I58" s="275"/>
      <c r="J58" s="18" t="str">
        <f>IFERROR(IF(G58&lt;$J$14,"20％以上減","　")," ")</f>
        <v xml:space="preserve"> </v>
      </c>
      <c r="K58" s="275"/>
      <c r="L58" s="275"/>
      <c r="M58" s="276"/>
    </row>
    <row r="59" spans="1:13" ht="21.75" hidden="1" customHeight="1">
      <c r="A59" s="239"/>
      <c r="B59" s="272" t="str">
        <f ca="1">IF(入力シート!B58=0," ",入力シート!B58)</f>
        <v/>
      </c>
      <c r="C59" s="13">
        <f>IF(入力シート!C58=" "," ",入力シート!C58)</f>
        <v>0</v>
      </c>
      <c r="D59" s="240" t="str">
        <f>IF(入力シート!D58=0," ",入力シート!D58)</f>
        <v xml:space="preserve"> </v>
      </c>
      <c r="E59" s="105">
        <f>IF(入力シート!N58=" "," ",ROUNDUP(入力シート!N58,-3)/1000)</f>
        <v>0</v>
      </c>
      <c r="F59" s="106">
        <f>IF(入力シート!N59=" "," ",ROUNDDOWN(入力シート!N59,-3)/1000)</f>
        <v>0</v>
      </c>
      <c r="G59" s="14">
        <f>E60-E59</f>
        <v>0</v>
      </c>
      <c r="H59" s="17" t="str">
        <f>IFERROR(IF(G59&gt;$H$13,"20万円以上増","　")," ")</f>
        <v>　</v>
      </c>
      <c r="I59" s="274" t="str">
        <f t="shared" si="10"/>
        <v xml:space="preserve"> </v>
      </c>
      <c r="J59" s="17" t="str">
        <f>IFERROR(IF(G59&lt;$J$13,"20万円以上減","　")," ")</f>
        <v>　</v>
      </c>
      <c r="K59" s="274" t="str">
        <f t="shared" ref="K59" si="43">IFERROR(IF((AND(G59&lt;$J$13,G60&lt;$J$14)),"変更申請"," ")," ")</f>
        <v xml:space="preserve"> </v>
      </c>
      <c r="L59" s="274" t="str">
        <f t="shared" ref="L59" si="44">IF((AND(E59&gt;1,E60=0)),"変更申請"," ")</f>
        <v xml:space="preserve"> </v>
      </c>
      <c r="M59" s="276" t="str">
        <f t="shared" ref="M59" si="45">IF((OR(I59="変更申請",K59="変更申請",L59="変更申請")),"〇"," ")</f>
        <v xml:space="preserve"> </v>
      </c>
    </row>
    <row r="60" spans="1:13" ht="21.75" hidden="1" customHeight="1" thickBot="1">
      <c r="A60" s="239"/>
      <c r="B60" s="273"/>
      <c r="C60" s="13" t="str">
        <f>IF(入力シート!C59=0," ",入力シート!C59)</f>
        <v xml:space="preserve"> </v>
      </c>
      <c r="D60" s="241"/>
      <c r="E60" s="20">
        <f>IF(入力シート!O58=" "," ",ROUNDUP(入力シート!O58,-3)/1000)</f>
        <v>0</v>
      </c>
      <c r="F60" s="64">
        <f>IF(入力シート!O59=" "," ",ROUNDDOWN(入力シート!O59,-3)/1000)</f>
        <v>0</v>
      </c>
      <c r="G60" s="15" t="e">
        <f>ROUND(G59/E59,3)</f>
        <v>#DIV/0!</v>
      </c>
      <c r="H60" s="18" t="str">
        <f>IFERROR(IF(G60&gt;$H$14,"20％以上増","　")," ")</f>
        <v xml:space="preserve"> </v>
      </c>
      <c r="I60" s="275"/>
      <c r="J60" s="18" t="str">
        <f>IFERROR(IF(G60&lt;$J$14,"20％以上減","　")," ")</f>
        <v xml:space="preserve"> </v>
      </c>
      <c r="K60" s="275"/>
      <c r="L60" s="275"/>
      <c r="M60" s="276"/>
    </row>
    <row r="61" spans="1:13" ht="21.75" hidden="1" customHeight="1">
      <c r="A61" s="239"/>
      <c r="B61" s="272" t="str">
        <f ca="1">IF(入力シート!B60=0," ",入力シート!B60)</f>
        <v/>
      </c>
      <c r="C61" s="13">
        <f>IF(入力シート!C60=" "," ",入力シート!C60)</f>
        <v>0</v>
      </c>
      <c r="D61" s="240" t="str">
        <f>IF(入力シート!D60=0," ",入力シート!D60)</f>
        <v xml:space="preserve"> </v>
      </c>
      <c r="E61" s="105">
        <f>IF(入力シート!N60=" "," ",ROUNDUP(入力シート!N60,-3)/1000)</f>
        <v>0</v>
      </c>
      <c r="F61" s="106">
        <f>IF(入力シート!N61=" "," ",ROUNDDOWN(入力シート!N61,-3)/1000)</f>
        <v>0</v>
      </c>
      <c r="G61" s="14">
        <f>E62-E61</f>
        <v>0</v>
      </c>
      <c r="H61" s="17" t="str">
        <f>IFERROR(IF(G61&gt;$H$13,"20万円以上増","　")," ")</f>
        <v>　</v>
      </c>
      <c r="I61" s="274" t="str">
        <f t="shared" si="10"/>
        <v xml:space="preserve"> </v>
      </c>
      <c r="J61" s="17" t="str">
        <f>IFERROR(IF(G61&lt;$J$13,"20万円以上減","　")," ")</f>
        <v>　</v>
      </c>
      <c r="K61" s="274" t="str">
        <f t="shared" ref="K61" si="46">IFERROR(IF((AND(G61&lt;$J$13,G62&lt;$J$14)),"変更申請"," ")," ")</f>
        <v xml:space="preserve"> </v>
      </c>
      <c r="L61" s="274" t="str">
        <f t="shared" ref="L61" si="47">IF((AND(E61&gt;1,E62=0)),"変更申請"," ")</f>
        <v xml:space="preserve"> </v>
      </c>
      <c r="M61" s="276" t="str">
        <f t="shared" ref="M61" si="48">IF((OR(I61="変更申請",K61="変更申請",L61="変更申請")),"〇"," ")</f>
        <v xml:space="preserve"> </v>
      </c>
    </row>
    <row r="62" spans="1:13" ht="21.75" hidden="1" customHeight="1" thickBot="1">
      <c r="A62" s="239"/>
      <c r="B62" s="273"/>
      <c r="C62" s="13" t="str">
        <f>IF(入力シート!C61=0," ",入力シート!C61)</f>
        <v xml:space="preserve"> </v>
      </c>
      <c r="D62" s="241"/>
      <c r="E62" s="20">
        <f>IF(入力シート!O60=" "," ",ROUNDUP(入力シート!O60,-3)/1000)</f>
        <v>0</v>
      </c>
      <c r="F62" s="64">
        <f>IF(入力シート!O61=" "," ",ROUNDDOWN(入力シート!O61,-3)/1000)</f>
        <v>0</v>
      </c>
      <c r="G62" s="15" t="e">
        <f>ROUND(G61/E61,3)</f>
        <v>#DIV/0!</v>
      </c>
      <c r="H62" s="18" t="str">
        <f>IFERROR(IF(G62&gt;$H$14,"20％以上増","　")," ")</f>
        <v xml:space="preserve"> </v>
      </c>
      <c r="I62" s="275"/>
      <c r="J62" s="18" t="str">
        <f>IFERROR(IF(G62&lt;$J$14,"20％以上減","　")," ")</f>
        <v xml:space="preserve"> </v>
      </c>
      <c r="K62" s="275"/>
      <c r="L62" s="275"/>
      <c r="M62" s="276"/>
    </row>
    <row r="63" spans="1:13" ht="21.75" hidden="1" customHeight="1">
      <c r="A63" s="239"/>
      <c r="B63" s="272" t="str">
        <f ca="1">IF(入力シート!B62=0," ",入力シート!B62)</f>
        <v/>
      </c>
      <c r="C63" s="13">
        <f>IF(入力シート!C62=" "," ",入力シート!C62)</f>
        <v>0</v>
      </c>
      <c r="D63" s="240" t="str">
        <f>IF(入力シート!D62=0," ",入力シート!D62)</f>
        <v xml:space="preserve"> </v>
      </c>
      <c r="E63" s="105">
        <f>IF(入力シート!N62=" "," ",ROUNDUP(入力シート!N62,-3)/1000)</f>
        <v>0</v>
      </c>
      <c r="F63" s="106">
        <f>IF(入力シート!N63=" "," ",ROUNDDOWN(入力シート!N63,-3)/1000)</f>
        <v>0</v>
      </c>
      <c r="G63" s="14">
        <f>E64-E63</f>
        <v>0</v>
      </c>
      <c r="H63" s="17" t="str">
        <f>IFERROR(IF(G63&gt;$H$13,"20万円以上増","　")," ")</f>
        <v>　</v>
      </c>
      <c r="I63" s="274" t="str">
        <f t="shared" si="10"/>
        <v xml:space="preserve"> </v>
      </c>
      <c r="J63" s="17" t="str">
        <f>IFERROR(IF(G63&lt;$J$13,"20万円以上減","　")," ")</f>
        <v>　</v>
      </c>
      <c r="K63" s="274" t="str">
        <f>IFERROR(IF((AND(G63&lt;$J$13,G64&lt;$J$14)),"変更申請"," ")," ")</f>
        <v xml:space="preserve"> </v>
      </c>
      <c r="L63" s="274" t="str">
        <f t="shared" ref="L63" si="49">IF((AND(E63&gt;1,E64=0)),"変更申請"," ")</f>
        <v xml:space="preserve"> </v>
      </c>
      <c r="M63" s="276" t="str">
        <f>IF((OR(I63="変更申請",K63="変更申請",L63="変更申請")),"〇"," ")</f>
        <v xml:space="preserve"> </v>
      </c>
    </row>
    <row r="64" spans="1:13" ht="21.75" hidden="1" customHeight="1" thickBot="1">
      <c r="A64" s="239"/>
      <c r="B64" s="273"/>
      <c r="C64" s="13" t="str">
        <f>IF(入力シート!C63=0," ",入力シート!C63)</f>
        <v xml:space="preserve"> </v>
      </c>
      <c r="D64" s="241"/>
      <c r="E64" s="20">
        <f>IF(入力シート!O62=" "," ",ROUNDUP(入力シート!O62,-3)/1000)</f>
        <v>0</v>
      </c>
      <c r="F64" s="64">
        <f>IF(入力シート!O63=" "," ",ROUNDDOWN(入力シート!O63,-3)/1000)</f>
        <v>0</v>
      </c>
      <c r="G64" s="15" t="e">
        <f>ROUND(G63/E63,3)</f>
        <v>#DIV/0!</v>
      </c>
      <c r="H64" s="18" t="str">
        <f>IFERROR(IF(G64&gt;$H$14,"20％以上増","　")," ")</f>
        <v xml:space="preserve"> </v>
      </c>
      <c r="I64" s="275"/>
      <c r="J64" s="18" t="str">
        <f>IFERROR(IF(G64&lt;$J$14,"20％以上減","　")," ")</f>
        <v xml:space="preserve"> </v>
      </c>
      <c r="K64" s="275"/>
      <c r="L64" s="275"/>
      <c r="M64" s="276"/>
    </row>
    <row r="65" spans="1:13" ht="21.75" hidden="1" customHeight="1">
      <c r="A65" s="239"/>
      <c r="B65" s="272" t="str">
        <f ca="1">IF(入力シート!B64=0," ",入力シート!B64)</f>
        <v/>
      </c>
      <c r="C65" s="13">
        <f>IF(入力シート!C64=" "," ",入力シート!C64)</f>
        <v>0</v>
      </c>
      <c r="D65" s="240" t="str">
        <f>IF(入力シート!D64=0," ",入力シート!D64)</f>
        <v xml:space="preserve"> </v>
      </c>
      <c r="E65" s="105">
        <f>IF(入力シート!N64=" "," ",ROUNDUP(入力シート!N64,-3)/1000)</f>
        <v>0</v>
      </c>
      <c r="F65" s="106">
        <f>IF(入力シート!N65=" "," ",ROUNDDOWN(入力シート!N65,-3)/1000)</f>
        <v>0</v>
      </c>
      <c r="G65" s="14">
        <f>E66-E65</f>
        <v>0</v>
      </c>
      <c r="H65" s="17" t="str">
        <f>IFERROR(IF(G65&gt;$H$13,"20万円以上増","　")," ")</f>
        <v>　</v>
      </c>
      <c r="I65" s="274" t="str">
        <f t="shared" ref="I65" si="50">IFERROR(IF((AND(G65&gt;$H$13,G66&gt;$H$14)),"変更申請"," ")," ")</f>
        <v xml:space="preserve"> </v>
      </c>
      <c r="J65" s="17" t="str">
        <f>IFERROR(IF(G65&lt;$J$13,"20万円以上減","　")," ")</f>
        <v>　</v>
      </c>
      <c r="K65" s="274" t="str">
        <f>IFERROR(IF((AND(G65&lt;$J$13,G66&lt;$J$14)),"変更申請"," ")," ")</f>
        <v xml:space="preserve"> </v>
      </c>
      <c r="L65" s="274" t="str">
        <f>IF((AND(E65&gt;1,E66=0)),"変更申請"," ")</f>
        <v xml:space="preserve"> </v>
      </c>
      <c r="M65" s="276" t="str">
        <f t="shared" ref="M65" si="51">IF((OR(I65="変更申請",K65="変更申請",L65="変更申請")),"〇"," ")</f>
        <v xml:space="preserve"> </v>
      </c>
    </row>
    <row r="66" spans="1:13" ht="21.75" hidden="1" customHeight="1" thickBot="1">
      <c r="A66" s="239"/>
      <c r="B66" s="273"/>
      <c r="C66" s="13" t="str">
        <f>IF(入力シート!C65=0," ",入力シート!C65)</f>
        <v xml:space="preserve"> </v>
      </c>
      <c r="D66" s="241"/>
      <c r="E66" s="20">
        <f>IF(入力シート!O64=" "," ",ROUNDUP(入力シート!O64,-3)/1000)</f>
        <v>0</v>
      </c>
      <c r="F66" s="64">
        <f>IF(入力シート!O65=" "," ",ROUNDDOWN(入力シート!O65,-3)/1000)</f>
        <v>0</v>
      </c>
      <c r="G66" s="15" t="e">
        <f>ROUND(G65/E65,3)</f>
        <v>#DIV/0!</v>
      </c>
      <c r="H66" s="18" t="str">
        <f>IFERROR(IF(G66&gt;$H$14,"20％以上増","　")," ")</f>
        <v xml:space="preserve"> </v>
      </c>
      <c r="I66" s="275"/>
      <c r="J66" s="18" t="str">
        <f>IFERROR(IF(G66&lt;$J$14,"20％以上減","　")," ")</f>
        <v xml:space="preserve"> </v>
      </c>
      <c r="K66" s="275"/>
      <c r="L66" s="275"/>
      <c r="M66" s="276"/>
    </row>
    <row r="67" spans="1:13" ht="21.75" hidden="1" customHeight="1">
      <c r="A67" s="239"/>
      <c r="B67" s="272" t="str">
        <f ca="1">IF(入力シート!B66=0," ",入力シート!B66)</f>
        <v/>
      </c>
      <c r="C67" s="13">
        <f>IF(入力シート!C66=" "," ",入力シート!C66)</f>
        <v>0</v>
      </c>
      <c r="D67" s="240" t="str">
        <f>IF(入力シート!D66=0," ",入力シート!D66)</f>
        <v xml:space="preserve"> </v>
      </c>
      <c r="E67" s="105">
        <f>IF(入力シート!N66=" "," ",ROUNDUP(入力シート!N66,-3)/1000)</f>
        <v>0</v>
      </c>
      <c r="F67" s="106">
        <f>IF(入力シート!N67=" "," ",ROUNDDOWN(入力シート!N67,-3)/1000)</f>
        <v>0</v>
      </c>
      <c r="G67" s="14">
        <f>E68-E67</f>
        <v>0</v>
      </c>
      <c r="H67" s="17" t="str">
        <f>IFERROR(IF(G67&gt;$H$13,"20万円以上増","　")," ")</f>
        <v>　</v>
      </c>
      <c r="I67" s="274" t="str">
        <f t="shared" ref="I67" si="52">IFERROR(IF((AND(G67&gt;$H$13,G68&gt;$H$14)),"変更申請"," ")," ")</f>
        <v xml:space="preserve"> </v>
      </c>
      <c r="J67" s="17" t="str">
        <f>IFERROR(IF(G67&lt;$J$13,"20万円以上減","　")," ")</f>
        <v>　</v>
      </c>
      <c r="K67" s="274" t="str">
        <f t="shared" ref="K67" si="53">IFERROR(IF((AND(G67&lt;$J$13,G68&lt;$J$14)),"変更申請"," ")," ")</f>
        <v xml:space="preserve"> </v>
      </c>
      <c r="L67" s="274" t="str">
        <f>IF((AND(E67&gt;1,E68=0)),"変更申請"," ")</f>
        <v xml:space="preserve"> </v>
      </c>
      <c r="M67" s="276" t="str">
        <f t="shared" ref="M67" si="54">IF((OR(I67="変更申請",K67="変更申請",L67="変更申請")),"〇"," ")</f>
        <v xml:space="preserve"> </v>
      </c>
    </row>
    <row r="68" spans="1:13" ht="21.75" hidden="1" customHeight="1" thickBot="1">
      <c r="A68" s="239"/>
      <c r="B68" s="273"/>
      <c r="C68" s="13" t="str">
        <f>IF(入力シート!C67=0," ",入力シート!C67)</f>
        <v xml:space="preserve"> </v>
      </c>
      <c r="D68" s="241"/>
      <c r="E68" s="20">
        <f>IF(入力シート!O66=" "," ",ROUNDUP(入力シート!O66,-3)/1000)</f>
        <v>0</v>
      </c>
      <c r="F68" s="64">
        <f>IF(入力シート!O67=" "," ",ROUNDDOWN(入力シート!O67,-3)/1000)</f>
        <v>0</v>
      </c>
      <c r="G68" s="15" t="e">
        <f>ROUND(G67/E67,3)</f>
        <v>#DIV/0!</v>
      </c>
      <c r="H68" s="18" t="str">
        <f>IFERROR(IF(G68&gt;$H$14,"20％以上増","　")," ")</f>
        <v xml:space="preserve"> </v>
      </c>
      <c r="I68" s="275"/>
      <c r="J68" s="18" t="str">
        <f>IFERROR(IF(G68&lt;$J$14,"20％以上減","　")," ")</f>
        <v xml:space="preserve"> </v>
      </c>
      <c r="K68" s="275"/>
      <c r="L68" s="275"/>
      <c r="M68" s="276"/>
    </row>
    <row r="69" spans="1:13" ht="21.75" hidden="1" customHeight="1">
      <c r="A69" s="239"/>
      <c r="B69" s="272" t="str">
        <f ca="1">IF(入力シート!B68=0," ",入力シート!B68)</f>
        <v/>
      </c>
      <c r="C69" s="13">
        <f>IF(入力シート!C68=" "," ",入力シート!C68)</f>
        <v>0</v>
      </c>
      <c r="D69" s="240" t="str">
        <f>IF(入力シート!D68=0," ",入力シート!D68)</f>
        <v xml:space="preserve"> </v>
      </c>
      <c r="E69" s="105">
        <f>IF(入力シート!N68=" "," ",ROUNDUP(入力シート!N68,-3)/1000)</f>
        <v>0</v>
      </c>
      <c r="F69" s="106">
        <f>IF(入力シート!N69=" "," ",ROUNDDOWN(入力シート!N69,-3)/1000)</f>
        <v>0</v>
      </c>
      <c r="G69" s="14">
        <f>E70-E69</f>
        <v>0</v>
      </c>
      <c r="H69" s="17" t="str">
        <f>IFERROR(IF(G69&gt;$H$13,"20万円以上増","　")," ")</f>
        <v>　</v>
      </c>
      <c r="I69" s="274" t="str">
        <f t="shared" ref="I69" si="55">IFERROR(IF((AND(G69&gt;$H$13,G70&gt;$H$14)),"変更申請"," ")," ")</f>
        <v xml:space="preserve"> </v>
      </c>
      <c r="J69" s="17" t="str">
        <f>IFERROR(IF(G69&lt;$J$13,"20万円以上減","　")," ")</f>
        <v>　</v>
      </c>
      <c r="K69" s="274" t="str">
        <f>IFERROR(IF((AND(G69&lt;$J$13,G70&lt;$J$14)),"変更申請"," ")," ")</f>
        <v xml:space="preserve"> </v>
      </c>
      <c r="L69" s="274" t="str">
        <f t="shared" ref="L69" si="56">IF((AND(E69&gt;1,E70=0)),"変更申請"," ")</f>
        <v xml:space="preserve"> </v>
      </c>
      <c r="M69" s="276" t="str">
        <f t="shared" ref="M69" si="57">IF((OR(I69="変更申請",K69="変更申請",L69="変更申請")),"〇"," ")</f>
        <v xml:space="preserve"> </v>
      </c>
    </row>
    <row r="70" spans="1:13" ht="21.75" hidden="1" customHeight="1" thickBot="1">
      <c r="A70" s="239"/>
      <c r="B70" s="273"/>
      <c r="C70" s="13" t="str">
        <f>IF(入力シート!C69=0," ",入力シート!C69)</f>
        <v xml:space="preserve"> </v>
      </c>
      <c r="D70" s="241"/>
      <c r="E70" s="20">
        <f>IF(入力シート!O68=" "," ",ROUNDUP(入力シート!O68,-3)/1000)</f>
        <v>0</v>
      </c>
      <c r="F70" s="64">
        <f>IF(入力シート!O69=" "," ",ROUNDDOWN(入力シート!O69,-3)/1000)</f>
        <v>0</v>
      </c>
      <c r="G70" s="15" t="e">
        <f>ROUND(G69/E69,3)</f>
        <v>#DIV/0!</v>
      </c>
      <c r="H70" s="18" t="str">
        <f>IFERROR(IF(G70&gt;$H$14,"20％以上増","　")," ")</f>
        <v xml:space="preserve"> </v>
      </c>
      <c r="I70" s="275"/>
      <c r="J70" s="18" t="str">
        <f>IFERROR(IF(G70&lt;$J$14,"20％以上減","　")," ")</f>
        <v xml:space="preserve"> </v>
      </c>
      <c r="K70" s="275"/>
      <c r="L70" s="275"/>
      <c r="M70" s="276"/>
    </row>
    <row r="71" spans="1:13" ht="21.75" hidden="1" customHeight="1">
      <c r="A71" s="239"/>
      <c r="B71" s="272" t="str">
        <f ca="1">IF(入力シート!B70=0," ",入力シート!B70)</f>
        <v/>
      </c>
      <c r="C71" s="13">
        <f>IF(入力シート!C70=" "," ",入力シート!C70)</f>
        <v>0</v>
      </c>
      <c r="D71" s="240" t="str">
        <f>IF(入力シート!D70=0," ",入力シート!D70)</f>
        <v xml:space="preserve"> </v>
      </c>
      <c r="E71" s="105">
        <f>IF(入力シート!N70=" "," ",ROUNDUP(入力シート!N70,-3)/1000)</f>
        <v>0</v>
      </c>
      <c r="F71" s="106">
        <f>IF(入力シート!N71=" "," ",ROUNDDOWN(入力シート!N71,-3)/1000)</f>
        <v>0</v>
      </c>
      <c r="G71" s="14">
        <f>E72-E71</f>
        <v>0</v>
      </c>
      <c r="H71" s="17" t="str">
        <f>IFERROR(IF(G71&gt;$H$13,"20万円以上増","　")," ")</f>
        <v>　</v>
      </c>
      <c r="I71" s="274" t="str">
        <f t="shared" ref="I71" si="58">IFERROR(IF((AND(G71&gt;$H$13,G72&gt;$H$14)),"変更申請"," ")," ")</f>
        <v xml:space="preserve"> </v>
      </c>
      <c r="J71" s="17" t="str">
        <f>IFERROR(IF(G71&lt;$J$13,"20万円以上減","　")," ")</f>
        <v>　</v>
      </c>
      <c r="K71" s="274" t="str">
        <f t="shared" ref="K71" si="59">IFERROR(IF((AND(G71&lt;$J$13,G72&lt;$J$14)),"変更申請"," ")," ")</f>
        <v xml:space="preserve"> </v>
      </c>
      <c r="L71" s="274" t="str">
        <f t="shared" ref="L71" si="60">IF((AND(E71&gt;1,E72=0)),"変更申請"," ")</f>
        <v xml:space="preserve"> </v>
      </c>
      <c r="M71" s="276" t="str">
        <f t="shared" ref="M71" si="61">IF((OR(I71="変更申請",K71="変更申請",L71="変更申請")),"〇"," ")</f>
        <v xml:space="preserve"> </v>
      </c>
    </row>
    <row r="72" spans="1:13" ht="21.75" hidden="1" customHeight="1" thickBot="1">
      <c r="A72" s="239"/>
      <c r="B72" s="273"/>
      <c r="C72" s="13" t="str">
        <f>IF(入力シート!C71=0," ",入力シート!C71)</f>
        <v xml:space="preserve"> </v>
      </c>
      <c r="D72" s="241"/>
      <c r="E72" s="20">
        <f>IF(入力シート!O70=" "," ",ROUNDUP(入力シート!O70,-3)/1000)</f>
        <v>0</v>
      </c>
      <c r="F72" s="64">
        <f>IF(入力シート!O71=" "," ",ROUNDDOWN(入力シート!O71,-3)/1000)</f>
        <v>0</v>
      </c>
      <c r="G72" s="15" t="e">
        <f>ROUND(G71/E71,3)</f>
        <v>#DIV/0!</v>
      </c>
      <c r="H72" s="18" t="str">
        <f>IFERROR(IF(G72&gt;$H$14,"20％以上増","　")," ")</f>
        <v xml:space="preserve"> </v>
      </c>
      <c r="I72" s="275"/>
      <c r="J72" s="18" t="str">
        <f>IFERROR(IF(G72&lt;$J$14,"20％以上減","　")," ")</f>
        <v xml:space="preserve"> </v>
      </c>
      <c r="K72" s="275"/>
      <c r="L72" s="275"/>
      <c r="M72" s="276"/>
    </row>
    <row r="73" spans="1:13" ht="21.75" hidden="1" customHeight="1">
      <c r="A73" s="239"/>
      <c r="B73" s="272" t="str">
        <f ca="1">IF(入力シート!B72=0," ",入力シート!B72)</f>
        <v/>
      </c>
      <c r="C73" s="13">
        <f>IF(入力シート!C72=" "," ",入力シート!C72)</f>
        <v>0</v>
      </c>
      <c r="D73" s="240" t="str">
        <f>IF(入力シート!D72=0," ",入力シート!D72)</f>
        <v xml:space="preserve"> </v>
      </c>
      <c r="E73" s="105">
        <f>IF(入力シート!N72=" "," ",ROUNDUP(入力シート!N72,-3)/1000)</f>
        <v>0</v>
      </c>
      <c r="F73" s="106">
        <f>IF(入力シート!N73=" "," ",ROUNDDOWN(入力シート!N73,-3)/1000)</f>
        <v>0</v>
      </c>
      <c r="G73" s="14">
        <f>E74-E73</f>
        <v>0</v>
      </c>
      <c r="H73" s="17" t="str">
        <f>IFERROR(IF(G73&gt;$H$13,"20万円以上増","　")," ")</f>
        <v>　</v>
      </c>
      <c r="I73" s="274" t="str">
        <f t="shared" ref="I73" si="62">IFERROR(IF((AND(G73&gt;$H$13,G74&gt;$H$14)),"変更申請"," ")," ")</f>
        <v xml:space="preserve"> </v>
      </c>
      <c r="J73" s="17" t="str">
        <f>IFERROR(IF(G73&lt;$J$13,"20万円以上減","　")," ")</f>
        <v>　</v>
      </c>
      <c r="K73" s="274" t="str">
        <f t="shared" ref="K73" si="63">IFERROR(IF((AND(G73&lt;$J$13,G74&lt;$J$14)),"変更申請"," ")," ")</f>
        <v xml:space="preserve"> </v>
      </c>
      <c r="L73" s="274" t="str">
        <f t="shared" ref="L73" si="64">IF((AND(E73&gt;1,E74=0)),"変更申請"," ")</f>
        <v xml:space="preserve"> </v>
      </c>
      <c r="M73" s="276" t="str">
        <f t="shared" ref="M73" si="65">IF((OR(I73="変更申請",K73="変更申請",L73="変更申請")),"〇"," ")</f>
        <v xml:space="preserve"> </v>
      </c>
    </row>
    <row r="74" spans="1:13" ht="21.75" hidden="1" customHeight="1" thickBot="1">
      <c r="A74" s="239"/>
      <c r="B74" s="273"/>
      <c r="C74" s="13" t="str">
        <f>IF(入力シート!C73=0," ",入力シート!C73)</f>
        <v xml:space="preserve"> </v>
      </c>
      <c r="D74" s="241"/>
      <c r="E74" s="20">
        <f>IF(入力シート!O72=" "," ",ROUNDUP(入力シート!O72,-3)/1000)</f>
        <v>0</v>
      </c>
      <c r="F74" s="64">
        <f>IF(入力シート!O73=" "," ",ROUNDDOWN(入力シート!O73,-3)/1000)</f>
        <v>0</v>
      </c>
      <c r="G74" s="15" t="e">
        <f>ROUND(G73/E73,3)</f>
        <v>#DIV/0!</v>
      </c>
      <c r="H74" s="18" t="str">
        <f>IFERROR(IF(G74&gt;$H$14,"20％以上増","　")," ")</f>
        <v xml:space="preserve"> </v>
      </c>
      <c r="I74" s="275"/>
      <c r="J74" s="18" t="str">
        <f>IFERROR(IF(G74&lt;$J$14,"20％以上減","　")," ")</f>
        <v xml:space="preserve"> </v>
      </c>
      <c r="K74" s="275"/>
      <c r="L74" s="275"/>
      <c r="M74" s="276"/>
    </row>
    <row r="75" spans="1:13" ht="21.75" hidden="1" customHeight="1">
      <c r="A75" s="239"/>
      <c r="B75" s="272" t="str">
        <f ca="1">IF(入力シート!B74=0," ",入力シート!B74)</f>
        <v/>
      </c>
      <c r="C75" s="13">
        <f>IF(入力シート!C74=" "," ",入力シート!C74)</f>
        <v>0</v>
      </c>
      <c r="D75" s="240" t="str">
        <f>IF(入力シート!D74=0," ",入力シート!D74)</f>
        <v xml:space="preserve"> </v>
      </c>
      <c r="E75" s="105">
        <f>IF(入力シート!N74=" "," ",ROUNDUP(入力シート!N74,-3)/1000)</f>
        <v>0</v>
      </c>
      <c r="F75" s="106">
        <f>IF(入力シート!N75=" "," ",ROUNDDOWN(入力シート!N75,-3)/1000)</f>
        <v>0</v>
      </c>
      <c r="G75" s="14">
        <f>E76-E75</f>
        <v>0</v>
      </c>
      <c r="H75" s="17" t="str">
        <f>IFERROR(IF(G75&gt;$H$13,"20万円以上増","　")," ")</f>
        <v>　</v>
      </c>
      <c r="I75" s="274" t="str">
        <f t="shared" ref="I75" si="66">IFERROR(IF((AND(G75&gt;$H$13,G76&gt;$H$14)),"変更申請"," ")," ")</f>
        <v xml:space="preserve"> </v>
      </c>
      <c r="J75" s="17" t="str">
        <f>IFERROR(IF(G75&lt;$J$13,"20万円以上減","　")," ")</f>
        <v>　</v>
      </c>
      <c r="K75" s="274" t="str">
        <f>IFERROR(IF((AND(G75&lt;$J$13,G76&lt;$J$14)),"変更申請"," ")," ")</f>
        <v xml:space="preserve"> </v>
      </c>
      <c r="L75" s="274" t="str">
        <f t="shared" ref="L75" si="67">IF((AND(E75&gt;1,E76=0)),"変更申請"," ")</f>
        <v xml:space="preserve"> </v>
      </c>
      <c r="M75" s="276" t="str">
        <f t="shared" ref="M75" si="68">IF((OR(I75="変更申請",K75="変更申請",L75="変更申請")),"〇"," ")</f>
        <v xml:space="preserve"> </v>
      </c>
    </row>
    <row r="76" spans="1:13" ht="21.75" hidden="1" customHeight="1" thickBot="1">
      <c r="A76" s="239"/>
      <c r="B76" s="273"/>
      <c r="C76" s="13" t="str">
        <f>IF(入力シート!C75=0," ",入力シート!C75)</f>
        <v xml:space="preserve"> </v>
      </c>
      <c r="D76" s="241"/>
      <c r="E76" s="20">
        <f>IF(入力シート!O74=" "," ",ROUNDUP(入力シート!O74,-3)/1000)</f>
        <v>0</v>
      </c>
      <c r="F76" s="64">
        <f>IF(入力シート!O75=" "," ",ROUNDDOWN(入力シート!O75,-3)/1000)</f>
        <v>0</v>
      </c>
      <c r="G76" s="15" t="e">
        <f>ROUND(G75/E75,3)</f>
        <v>#DIV/0!</v>
      </c>
      <c r="H76" s="18" t="str">
        <f>IFERROR(IF(G76&gt;$H$14,"20％以上増","　")," ")</f>
        <v xml:space="preserve"> </v>
      </c>
      <c r="I76" s="275"/>
      <c r="J76" s="18" t="str">
        <f>IFERROR(IF(G76&lt;$J$14,"20％以上減","　")," ")</f>
        <v xml:space="preserve"> </v>
      </c>
      <c r="K76" s="275"/>
      <c r="L76" s="275"/>
      <c r="M76" s="276"/>
    </row>
    <row r="77" spans="1:13" ht="21.75" hidden="1" customHeight="1">
      <c r="A77" s="239"/>
      <c r="B77" s="272" t="str">
        <f ca="1">IF(入力シート!B76=0," ",入力シート!B76)</f>
        <v/>
      </c>
      <c r="C77" s="13">
        <f>IF(入力シート!C76=" "," ",入力シート!C76)</f>
        <v>0</v>
      </c>
      <c r="D77" s="240" t="str">
        <f>IF(入力シート!D76=0," ",入力シート!D76)</f>
        <v xml:space="preserve"> </v>
      </c>
      <c r="E77" s="105">
        <f>IF(入力シート!N76=" "," ",ROUNDUP(入力シート!N76,-3)/1000)</f>
        <v>0</v>
      </c>
      <c r="F77" s="106">
        <f>IF(入力シート!N77=" "," ",ROUNDDOWN(入力シート!N77,-3)/1000)</f>
        <v>0</v>
      </c>
      <c r="G77" s="14">
        <f>E78-E77</f>
        <v>0</v>
      </c>
      <c r="H77" s="17" t="str">
        <f>IFERROR(IF(G77&gt;$H$13,"20万円以上増","　")," ")</f>
        <v>　</v>
      </c>
      <c r="I77" s="274" t="str">
        <f t="shared" ref="I77" si="69">IFERROR(IF((AND(G77&gt;$H$13,G78&gt;$H$14)),"変更申請"," ")," ")</f>
        <v xml:space="preserve"> </v>
      </c>
      <c r="J77" s="17" t="str">
        <f>IFERROR(IF(G77&lt;$J$13,"20万円以上減","　")," ")</f>
        <v>　</v>
      </c>
      <c r="K77" s="274" t="str">
        <f t="shared" ref="K77" si="70">IFERROR(IF((AND(G77&lt;$J$13,G78&lt;$J$14)),"変更申請"," ")," ")</f>
        <v xml:space="preserve"> </v>
      </c>
      <c r="L77" s="274" t="str">
        <f t="shared" ref="L77" si="71">IF((AND(E77&gt;1,E78=0)),"変更申請"," ")</f>
        <v xml:space="preserve"> </v>
      </c>
      <c r="M77" s="276" t="str">
        <f t="shared" ref="M77" si="72">IF((OR(I77="変更申請",K77="変更申請",L77="変更申請")),"〇"," ")</f>
        <v xml:space="preserve"> </v>
      </c>
    </row>
    <row r="78" spans="1:13" ht="21.75" hidden="1" customHeight="1" thickBot="1">
      <c r="A78" s="239"/>
      <c r="B78" s="273"/>
      <c r="C78" s="13" t="str">
        <f>IF(入力シート!C77=0," ",入力シート!C77)</f>
        <v xml:space="preserve"> </v>
      </c>
      <c r="D78" s="241"/>
      <c r="E78" s="20">
        <f>IF(入力シート!O76=" "," ",ROUNDUP(入力シート!O76,-3)/1000)</f>
        <v>0</v>
      </c>
      <c r="F78" s="64">
        <f>IF(入力シート!O77=" "," ",ROUNDDOWN(入力シート!O77,-3)/1000)</f>
        <v>0</v>
      </c>
      <c r="G78" s="15" t="e">
        <f>ROUND(G77/E77,3)</f>
        <v>#DIV/0!</v>
      </c>
      <c r="H78" s="18" t="str">
        <f>IFERROR(IF(G78&gt;$H$14,"20％以上増","　")," ")</f>
        <v xml:space="preserve"> </v>
      </c>
      <c r="I78" s="275"/>
      <c r="J78" s="18" t="str">
        <f>IFERROR(IF(G78&lt;$J$14,"20％以上減","　")," ")</f>
        <v xml:space="preserve"> </v>
      </c>
      <c r="K78" s="275"/>
      <c r="L78" s="275"/>
      <c r="M78" s="276"/>
    </row>
    <row r="79" spans="1:13" ht="21.75" hidden="1" customHeight="1">
      <c r="A79" s="239"/>
      <c r="B79" s="272" t="str">
        <f ca="1">IF(入力シート!B78=0," ",入力シート!B78)</f>
        <v/>
      </c>
      <c r="C79" s="13">
        <f>IF(入力シート!C78=" "," ",入力シート!C78)</f>
        <v>0</v>
      </c>
      <c r="D79" s="240" t="str">
        <f>IF(入力シート!D78=0," ",入力シート!D78)</f>
        <v xml:space="preserve"> </v>
      </c>
      <c r="E79" s="105">
        <f>IF(入力シート!N78=" "," ",ROUNDUP(入力シート!N78,-3)/1000)</f>
        <v>0</v>
      </c>
      <c r="F79" s="106">
        <f>IF(入力シート!N79=" "," ",ROUNDDOWN(入力シート!N79,-3)/1000)</f>
        <v>0</v>
      </c>
      <c r="G79" s="14">
        <f>E80-E79</f>
        <v>0</v>
      </c>
      <c r="H79" s="17" t="str">
        <f>IFERROR(IF(G79&gt;$H$13,"20万円以上増","　")," ")</f>
        <v>　</v>
      </c>
      <c r="I79" s="274" t="str">
        <f t="shared" ref="I79" si="73">IFERROR(IF((AND(G79&gt;$H$13,G80&gt;$H$14)),"変更申請"," ")," ")</f>
        <v xml:space="preserve"> </v>
      </c>
      <c r="J79" s="17" t="str">
        <f>IFERROR(IF(G79&lt;$J$13,"20万円以上減","　")," ")</f>
        <v>　</v>
      </c>
      <c r="K79" s="274" t="str">
        <f t="shared" ref="K79" si="74">IFERROR(IF((AND(G79&lt;$J$13,G80&lt;$J$14)),"変更申請"," ")," ")</f>
        <v xml:space="preserve"> </v>
      </c>
      <c r="L79" s="274" t="str">
        <f t="shared" ref="L79" si="75">IF((AND(E79&gt;1,E80=0)),"変更申請"," ")</f>
        <v xml:space="preserve"> </v>
      </c>
      <c r="M79" s="276" t="str">
        <f t="shared" ref="M79" si="76">IF((OR(I79="変更申請",K79="変更申請",L79="変更申請")),"〇"," ")</f>
        <v xml:space="preserve"> </v>
      </c>
    </row>
    <row r="80" spans="1:13" ht="21.75" hidden="1" customHeight="1" thickBot="1">
      <c r="A80" s="239"/>
      <c r="B80" s="273"/>
      <c r="C80" s="13" t="str">
        <f>IF(入力シート!C79=0," ",入力シート!C79)</f>
        <v xml:space="preserve"> </v>
      </c>
      <c r="D80" s="241"/>
      <c r="E80" s="20">
        <f>IF(入力シート!O78=" "," ",ROUNDUP(入力シート!O78,-3)/1000)</f>
        <v>0</v>
      </c>
      <c r="F80" s="64">
        <f>IF(入力シート!O79=" "," ",ROUNDDOWN(入力シート!O79,-3)/1000)</f>
        <v>0</v>
      </c>
      <c r="G80" s="15" t="e">
        <f>ROUND(G79/E79,3)</f>
        <v>#DIV/0!</v>
      </c>
      <c r="H80" s="18" t="str">
        <f>IFERROR(IF(G80&gt;$H$14,"20％以上増","　")," ")</f>
        <v xml:space="preserve"> </v>
      </c>
      <c r="I80" s="275"/>
      <c r="J80" s="18" t="str">
        <f>IFERROR(IF(G80&lt;$J$14,"20％以上減","　")," ")</f>
        <v xml:space="preserve"> </v>
      </c>
      <c r="K80" s="275"/>
      <c r="L80" s="275"/>
      <c r="M80" s="276"/>
    </row>
    <row r="81" spans="1:13" ht="21.75" hidden="1" customHeight="1">
      <c r="A81" s="239"/>
      <c r="B81" s="272" t="str">
        <f ca="1">IF(入力シート!B80=0," ",入力シート!B80)</f>
        <v/>
      </c>
      <c r="C81" s="13">
        <f>IF(入力シート!C80=" "," ",入力シート!C80)</f>
        <v>0</v>
      </c>
      <c r="D81" s="240" t="str">
        <f>IF(入力シート!D80=0," ",入力シート!D80)</f>
        <v xml:space="preserve"> </v>
      </c>
      <c r="E81" s="105">
        <f>IF(入力シート!N80=" "," ",ROUNDUP(入力シート!N80,-3)/1000)</f>
        <v>0</v>
      </c>
      <c r="F81" s="106">
        <f>IF(入力シート!N81=" "," ",ROUNDDOWN(入力シート!N81,-3)/1000)</f>
        <v>0</v>
      </c>
      <c r="G81" s="14">
        <f>E82-E81</f>
        <v>0</v>
      </c>
      <c r="H81" s="17" t="str">
        <f>IFERROR(IF(G81&gt;$H$13,"20万円以上増","　")," ")</f>
        <v>　</v>
      </c>
      <c r="I81" s="274" t="str">
        <f t="shared" ref="I81" si="77">IFERROR(IF((AND(G81&gt;$H$13,G82&gt;$H$14)),"変更申請"," ")," ")</f>
        <v xml:space="preserve"> </v>
      </c>
      <c r="J81" s="17" t="str">
        <f>IFERROR(IF(G81&lt;$J$13,"20万円以上減","　")," ")</f>
        <v>　</v>
      </c>
      <c r="K81" s="274" t="str">
        <f t="shared" ref="K81" si="78">IFERROR(IF((AND(G81&lt;$J$13,G82&lt;$J$14)),"変更申請"," ")," ")</f>
        <v xml:space="preserve"> </v>
      </c>
      <c r="L81" s="274" t="str">
        <f t="shared" ref="L81" si="79">IF((AND(E81&gt;1,E82=0)),"変更申請"," ")</f>
        <v xml:space="preserve"> </v>
      </c>
      <c r="M81" s="276" t="str">
        <f t="shared" ref="M81" si="80">IF((OR(I81="変更申請",K81="変更申請",L81="変更申請")),"〇"," ")</f>
        <v xml:space="preserve"> </v>
      </c>
    </row>
    <row r="82" spans="1:13" ht="21.75" hidden="1" customHeight="1" thickBot="1">
      <c r="A82" s="239"/>
      <c r="B82" s="273"/>
      <c r="C82" s="13" t="str">
        <f>IF(入力シート!C81=0," ",入力シート!C81)</f>
        <v xml:space="preserve"> </v>
      </c>
      <c r="D82" s="241"/>
      <c r="E82" s="20">
        <f>IF(入力シート!O80=" "," ",ROUNDUP(入力シート!O80,-3)/1000)</f>
        <v>0</v>
      </c>
      <c r="F82" s="64">
        <f>IF(入力シート!O81=" "," ",ROUNDDOWN(入力シート!O81,-3)/1000)</f>
        <v>0</v>
      </c>
      <c r="G82" s="15" t="e">
        <f>ROUND(G81/E81,3)</f>
        <v>#DIV/0!</v>
      </c>
      <c r="H82" s="18" t="str">
        <f>IFERROR(IF(G82&gt;$H$14,"20％以上増","　")," ")</f>
        <v xml:space="preserve"> </v>
      </c>
      <c r="I82" s="275"/>
      <c r="J82" s="18" t="str">
        <f>IFERROR(IF(G82&lt;$J$14,"20％以上減","　")," ")</f>
        <v xml:space="preserve"> </v>
      </c>
      <c r="K82" s="275"/>
      <c r="L82" s="275"/>
      <c r="M82" s="276"/>
    </row>
    <row r="83" spans="1:13" ht="21.75" hidden="1" customHeight="1">
      <c r="A83" s="239"/>
      <c r="B83" s="272" t="str">
        <f ca="1">IF(入力シート!B82=0," ",入力シート!B82)</f>
        <v/>
      </c>
      <c r="C83" s="13">
        <f>IF(入力シート!C82=" "," ",入力シート!C82)</f>
        <v>0</v>
      </c>
      <c r="D83" s="240" t="str">
        <f>IF(入力シート!D82=0," ",入力シート!D82)</f>
        <v xml:space="preserve"> </v>
      </c>
      <c r="E83" s="105">
        <f>IF(入力シート!N82=" "," ",ROUNDUP(入力シート!N82,-3)/1000)</f>
        <v>0</v>
      </c>
      <c r="F83" s="106">
        <f>IF(入力シート!N83=" "," ",ROUNDDOWN(入力シート!N83,-3)/1000)</f>
        <v>0</v>
      </c>
      <c r="G83" s="14">
        <f>E84-E83</f>
        <v>0</v>
      </c>
      <c r="H83" s="17" t="str">
        <f>IFERROR(IF(G83&gt;$H$13,"20万円以上増","　")," ")</f>
        <v>　</v>
      </c>
      <c r="I83" s="274" t="str">
        <f t="shared" ref="I83" si="81">IFERROR(IF((AND(G83&gt;$H$13,G84&gt;$H$14)),"変更申請"," ")," ")</f>
        <v xml:space="preserve"> </v>
      </c>
      <c r="J83" s="17" t="str">
        <f>IFERROR(IF(G83&lt;$J$13,"20万円以上減","　")," ")</f>
        <v>　</v>
      </c>
      <c r="K83" s="274" t="str">
        <f>IFERROR(IF((AND(G83&lt;$J$13,G84&lt;$J$14)),"変更申請"," ")," ")</f>
        <v xml:space="preserve"> </v>
      </c>
      <c r="L83" s="274" t="str">
        <f t="shared" ref="L83" si="82">IF((AND(E83&gt;1,E84=0)),"変更申請"," ")</f>
        <v xml:space="preserve"> </v>
      </c>
      <c r="M83" s="276" t="str">
        <f>IF((OR(I83="変更申請",K83="変更申請",L83="変更申請")),"〇"," ")</f>
        <v xml:space="preserve"> </v>
      </c>
    </row>
    <row r="84" spans="1:13" ht="21.75" hidden="1" customHeight="1" thickBot="1">
      <c r="A84" s="239"/>
      <c r="B84" s="273"/>
      <c r="C84" s="13" t="str">
        <f>IF(入力シート!C83=0," ",入力シート!C83)</f>
        <v xml:space="preserve"> </v>
      </c>
      <c r="D84" s="241"/>
      <c r="E84" s="20">
        <f>IF(入力シート!O82=" "," ",ROUNDUP(入力シート!O82,-3)/1000)</f>
        <v>0</v>
      </c>
      <c r="F84" s="64">
        <f>IF(入力シート!O83=" "," ",ROUNDDOWN(入力シート!O83,-3)/1000)</f>
        <v>0</v>
      </c>
      <c r="G84" s="15" t="e">
        <f>ROUND(G83/E83,3)</f>
        <v>#DIV/0!</v>
      </c>
      <c r="H84" s="18" t="str">
        <f>IFERROR(IF(G84&gt;$H$14,"20％以上増","　")," ")</f>
        <v xml:space="preserve"> </v>
      </c>
      <c r="I84" s="275"/>
      <c r="J84" s="18" t="str">
        <f>IFERROR(IF(G84&lt;$J$14,"20％以上減","　")," ")</f>
        <v xml:space="preserve"> </v>
      </c>
      <c r="K84" s="275"/>
      <c r="L84" s="275"/>
      <c r="M84" s="276"/>
    </row>
    <row r="85" spans="1:13" ht="21.75" customHeight="1" thickBot="1">
      <c r="A85" s="277" t="s">
        <v>3</v>
      </c>
      <c r="B85" s="278"/>
      <c r="C85" s="279"/>
      <c r="D85" s="283"/>
      <c r="E85" s="21">
        <f>SUM(E15,E17,E19,E21,E23,E25,E27,E29,E31,E33,E35,E37,E39,E41,E43,E45,E47,E49,E51,E53,E55,E57,E59,E61,E63)+SUM(E65,E67,E69,E71,E73,E75,E77,E79,E81,E83)</f>
        <v>0</v>
      </c>
      <c r="F85" s="98">
        <f>SUM(F15,F17,F19,F21,F23,F25,F27,F29,F31,F33,F35,F37,F39,F41,F43,F45,F47,F49,F51,F53,F55,F57,F59,F61,F63)+SUM(F65,F67,F69,F71,F73,F75,F77,F79,F81,F83)</f>
        <v>0</v>
      </c>
      <c r="G85" s="14">
        <f>F86-F85</f>
        <v>0</v>
      </c>
      <c r="H85" s="15">
        <v>-9.9000000000000005E-2</v>
      </c>
    </row>
    <row r="86" spans="1:13" ht="29.25" customHeight="1" thickBot="1">
      <c r="A86" s="280"/>
      <c r="B86" s="281"/>
      <c r="C86" s="282"/>
      <c r="D86" s="284"/>
      <c r="E86" s="100">
        <f>SUM(E16,E18,E20,E22,E24,E26,E28,E30,E32,E34,E36,E38,E40,E42,E44,E46,E48,E50,E52,E54,E56,E58,E60,E62,E64)+SUM(E66,E68,E70,E72,E74,E76,E78,E80,E82,E84)</f>
        <v>0</v>
      </c>
      <c r="F86" s="101">
        <f>SUM(F16,F18,F20,F22,F24,F26,F28,F30,F32,F34,F36,F38,F40,F42,F44,F46,F48,F50,F52,F54,F56,F58,F60,F62,F64)+SUM(F66,F68,F70,F72,F74,F76,F78,F80,F82,F84)</f>
        <v>0</v>
      </c>
      <c r="G86" s="15" t="e">
        <f>ROUND(G85/F85,3)</f>
        <v>#DIV/0!</v>
      </c>
      <c r="H86" s="26" t="str">
        <f>IFERROR(IF(G86&lt;H85,"10％以上減","　")," ")</f>
        <v xml:space="preserve"> </v>
      </c>
      <c r="I86" s="27" t="str">
        <f>IFERROR(IF(G86&lt;$H$85,"変更申請"," ")," ")</f>
        <v xml:space="preserve"> </v>
      </c>
    </row>
    <row r="88" spans="1:13">
      <c r="A88" s="244" t="s">
        <v>14</v>
      </c>
      <c r="B88" s="244"/>
      <c r="C88" s="244"/>
      <c r="D88" s="244"/>
      <c r="E88" s="244"/>
      <c r="F88" s="244"/>
      <c r="G88" s="244"/>
    </row>
    <row r="89" spans="1:13">
      <c r="A89" s="244" t="s">
        <v>15</v>
      </c>
      <c r="B89" s="244"/>
      <c r="C89" s="244"/>
      <c r="D89" s="244"/>
      <c r="E89" s="244"/>
      <c r="F89" s="244"/>
      <c r="G89" s="244"/>
    </row>
  </sheetData>
  <sheetProtection sheet="1" formatCells="0" formatColumns="0" formatRows="0"/>
  <mergeCells count="263">
    <mergeCell ref="A12:A14"/>
    <mergeCell ref="B12:C12"/>
    <mergeCell ref="D12:D14"/>
    <mergeCell ref="E12:E14"/>
    <mergeCell ref="F12:F14"/>
    <mergeCell ref="B13:B14"/>
    <mergeCell ref="A3:F3"/>
    <mergeCell ref="A5:B6"/>
    <mergeCell ref="C5:D6"/>
    <mergeCell ref="E5:E6"/>
    <mergeCell ref="F5:F6"/>
    <mergeCell ref="A8:B9"/>
    <mergeCell ref="C8:C9"/>
    <mergeCell ref="D8:D9"/>
    <mergeCell ref="M15:M16"/>
    <mergeCell ref="A17:A18"/>
    <mergeCell ref="B17:B18"/>
    <mergeCell ref="D17:D18"/>
    <mergeCell ref="I17:I18"/>
    <mergeCell ref="K17:K18"/>
    <mergeCell ref="L17:L18"/>
    <mergeCell ref="M17:M18"/>
    <mergeCell ref="A15:A16"/>
    <mergeCell ref="B15:B16"/>
    <mergeCell ref="D15:D16"/>
    <mergeCell ref="I15:I16"/>
    <mergeCell ref="K15:K16"/>
    <mergeCell ref="L15:L16"/>
    <mergeCell ref="M19:M20"/>
    <mergeCell ref="A21:A22"/>
    <mergeCell ref="B21:B22"/>
    <mergeCell ref="D21:D22"/>
    <mergeCell ref="I21:I22"/>
    <mergeCell ref="K21:K22"/>
    <mergeCell ref="L21:L22"/>
    <mergeCell ref="M21:M22"/>
    <mergeCell ref="A19:A20"/>
    <mergeCell ref="B19:B20"/>
    <mergeCell ref="D19:D20"/>
    <mergeCell ref="I19:I20"/>
    <mergeCell ref="K19:K20"/>
    <mergeCell ref="L19:L20"/>
    <mergeCell ref="M23:M24"/>
    <mergeCell ref="A25:A26"/>
    <mergeCell ref="B25:B26"/>
    <mergeCell ref="D25:D26"/>
    <mergeCell ref="I25:I26"/>
    <mergeCell ref="K25:K26"/>
    <mergeCell ref="L25:L26"/>
    <mergeCell ref="M25:M26"/>
    <mergeCell ref="A23:A24"/>
    <mergeCell ref="B23:B24"/>
    <mergeCell ref="D23:D24"/>
    <mergeCell ref="I23:I24"/>
    <mergeCell ref="K23:K24"/>
    <mergeCell ref="L23:L24"/>
    <mergeCell ref="M27:M28"/>
    <mergeCell ref="A29:A30"/>
    <mergeCell ref="B29:B30"/>
    <mergeCell ref="D29:D30"/>
    <mergeCell ref="I29:I30"/>
    <mergeCell ref="K29:K30"/>
    <mergeCell ref="L29:L30"/>
    <mergeCell ref="M29:M30"/>
    <mergeCell ref="A27:A28"/>
    <mergeCell ref="B27:B28"/>
    <mergeCell ref="D27:D28"/>
    <mergeCell ref="I27:I28"/>
    <mergeCell ref="K27:K28"/>
    <mergeCell ref="L27:L28"/>
    <mergeCell ref="M31:M32"/>
    <mergeCell ref="A33:A34"/>
    <mergeCell ref="B33:B34"/>
    <mergeCell ref="D33:D34"/>
    <mergeCell ref="I33:I34"/>
    <mergeCell ref="K33:K34"/>
    <mergeCell ref="L33:L34"/>
    <mergeCell ref="M33:M34"/>
    <mergeCell ref="A31:A32"/>
    <mergeCell ref="B31:B32"/>
    <mergeCell ref="D31:D32"/>
    <mergeCell ref="I31:I32"/>
    <mergeCell ref="K31:K32"/>
    <mergeCell ref="L31:L32"/>
    <mergeCell ref="M35:M36"/>
    <mergeCell ref="A37:A38"/>
    <mergeCell ref="B37:B38"/>
    <mergeCell ref="D37:D38"/>
    <mergeCell ref="I37:I38"/>
    <mergeCell ref="K37:K38"/>
    <mergeCell ref="L37:L38"/>
    <mergeCell ref="M37:M38"/>
    <mergeCell ref="A35:A36"/>
    <mergeCell ref="B35:B36"/>
    <mergeCell ref="D35:D36"/>
    <mergeCell ref="I35:I36"/>
    <mergeCell ref="K35:K36"/>
    <mergeCell ref="L35:L36"/>
    <mergeCell ref="M39:M40"/>
    <mergeCell ref="A41:A42"/>
    <mergeCell ref="B41:B42"/>
    <mergeCell ref="D41:D42"/>
    <mergeCell ref="I41:I42"/>
    <mergeCell ref="K41:K42"/>
    <mergeCell ref="L41:L42"/>
    <mergeCell ref="M41:M42"/>
    <mergeCell ref="A39:A40"/>
    <mergeCell ref="B39:B40"/>
    <mergeCell ref="D39:D40"/>
    <mergeCell ref="I39:I40"/>
    <mergeCell ref="K39:K40"/>
    <mergeCell ref="L39:L40"/>
    <mergeCell ref="M43:M44"/>
    <mergeCell ref="A45:A46"/>
    <mergeCell ref="B45:B46"/>
    <mergeCell ref="D45:D46"/>
    <mergeCell ref="I45:I46"/>
    <mergeCell ref="K45:K46"/>
    <mergeCell ref="L45:L46"/>
    <mergeCell ref="M45:M46"/>
    <mergeCell ref="A43:A44"/>
    <mergeCell ref="B43:B44"/>
    <mergeCell ref="D43:D44"/>
    <mergeCell ref="I43:I44"/>
    <mergeCell ref="K43:K44"/>
    <mergeCell ref="L43:L44"/>
    <mergeCell ref="M47:M48"/>
    <mergeCell ref="A49:A50"/>
    <mergeCell ref="B49:B50"/>
    <mergeCell ref="D49:D50"/>
    <mergeCell ref="I49:I50"/>
    <mergeCell ref="K49:K50"/>
    <mergeCell ref="L49:L50"/>
    <mergeCell ref="M49:M50"/>
    <mergeCell ref="A47:A48"/>
    <mergeCell ref="B47:B48"/>
    <mergeCell ref="D47:D48"/>
    <mergeCell ref="I47:I48"/>
    <mergeCell ref="K47:K48"/>
    <mergeCell ref="L47:L48"/>
    <mergeCell ref="M51:M52"/>
    <mergeCell ref="A53:A54"/>
    <mergeCell ref="B53:B54"/>
    <mergeCell ref="D53:D54"/>
    <mergeCell ref="I53:I54"/>
    <mergeCell ref="K53:K54"/>
    <mergeCell ref="L53:L54"/>
    <mergeCell ref="M53:M54"/>
    <mergeCell ref="A51:A52"/>
    <mergeCell ref="B51:B52"/>
    <mergeCell ref="D51:D52"/>
    <mergeCell ref="I51:I52"/>
    <mergeCell ref="K51:K52"/>
    <mergeCell ref="L51:L52"/>
    <mergeCell ref="M55:M56"/>
    <mergeCell ref="A57:A58"/>
    <mergeCell ref="B57:B58"/>
    <mergeCell ref="D57:D58"/>
    <mergeCell ref="I57:I58"/>
    <mergeCell ref="K57:K58"/>
    <mergeCell ref="L57:L58"/>
    <mergeCell ref="M57:M58"/>
    <mergeCell ref="A55:A56"/>
    <mergeCell ref="B55:B56"/>
    <mergeCell ref="D55:D56"/>
    <mergeCell ref="I55:I56"/>
    <mergeCell ref="K55:K56"/>
    <mergeCell ref="L55:L56"/>
    <mergeCell ref="M59:M60"/>
    <mergeCell ref="A61:A62"/>
    <mergeCell ref="B61:B62"/>
    <mergeCell ref="D61:D62"/>
    <mergeCell ref="I61:I62"/>
    <mergeCell ref="K61:K62"/>
    <mergeCell ref="L61:L62"/>
    <mergeCell ref="M61:M62"/>
    <mergeCell ref="A59:A60"/>
    <mergeCell ref="B59:B60"/>
    <mergeCell ref="D59:D60"/>
    <mergeCell ref="I59:I60"/>
    <mergeCell ref="K59:K60"/>
    <mergeCell ref="L59:L60"/>
    <mergeCell ref="M63:M64"/>
    <mergeCell ref="A65:A66"/>
    <mergeCell ref="B65:B66"/>
    <mergeCell ref="D65:D66"/>
    <mergeCell ref="I65:I66"/>
    <mergeCell ref="K65:K66"/>
    <mergeCell ref="L65:L66"/>
    <mergeCell ref="M65:M66"/>
    <mergeCell ref="A63:A64"/>
    <mergeCell ref="B63:B64"/>
    <mergeCell ref="D63:D64"/>
    <mergeCell ref="I63:I64"/>
    <mergeCell ref="K63:K64"/>
    <mergeCell ref="L63:L64"/>
    <mergeCell ref="M67:M68"/>
    <mergeCell ref="A69:A70"/>
    <mergeCell ref="B69:B70"/>
    <mergeCell ref="D69:D70"/>
    <mergeCell ref="I69:I70"/>
    <mergeCell ref="K69:K70"/>
    <mergeCell ref="L69:L70"/>
    <mergeCell ref="M69:M70"/>
    <mergeCell ref="A67:A68"/>
    <mergeCell ref="B67:B68"/>
    <mergeCell ref="D67:D68"/>
    <mergeCell ref="I67:I68"/>
    <mergeCell ref="K67:K68"/>
    <mergeCell ref="L67:L68"/>
    <mergeCell ref="M71:M72"/>
    <mergeCell ref="A73:A74"/>
    <mergeCell ref="B73:B74"/>
    <mergeCell ref="D73:D74"/>
    <mergeCell ref="I73:I74"/>
    <mergeCell ref="K73:K74"/>
    <mergeCell ref="L73:L74"/>
    <mergeCell ref="M73:M74"/>
    <mergeCell ref="A71:A72"/>
    <mergeCell ref="B71:B72"/>
    <mergeCell ref="D71:D72"/>
    <mergeCell ref="I71:I72"/>
    <mergeCell ref="K71:K72"/>
    <mergeCell ref="L71:L72"/>
    <mergeCell ref="M75:M76"/>
    <mergeCell ref="A77:A78"/>
    <mergeCell ref="B77:B78"/>
    <mergeCell ref="D77:D78"/>
    <mergeCell ref="I77:I78"/>
    <mergeCell ref="K77:K78"/>
    <mergeCell ref="L77:L78"/>
    <mergeCell ref="M77:M78"/>
    <mergeCell ref="A75:A76"/>
    <mergeCell ref="B75:B76"/>
    <mergeCell ref="D75:D76"/>
    <mergeCell ref="I75:I76"/>
    <mergeCell ref="K75:K76"/>
    <mergeCell ref="L75:L76"/>
    <mergeCell ref="M79:M80"/>
    <mergeCell ref="A81:A82"/>
    <mergeCell ref="B81:B82"/>
    <mergeCell ref="D81:D82"/>
    <mergeCell ref="I81:I82"/>
    <mergeCell ref="K81:K82"/>
    <mergeCell ref="L81:L82"/>
    <mergeCell ref="M81:M82"/>
    <mergeCell ref="A79:A80"/>
    <mergeCell ref="B79:B80"/>
    <mergeCell ref="D79:D80"/>
    <mergeCell ref="I79:I80"/>
    <mergeCell ref="K79:K80"/>
    <mergeCell ref="L79:L80"/>
    <mergeCell ref="M83:M84"/>
    <mergeCell ref="A85:C86"/>
    <mergeCell ref="D85:D86"/>
    <mergeCell ref="A88:G88"/>
    <mergeCell ref="A89:G89"/>
    <mergeCell ref="A83:A84"/>
    <mergeCell ref="B83:B84"/>
    <mergeCell ref="D83:D84"/>
    <mergeCell ref="I83:I84"/>
    <mergeCell ref="K83:K84"/>
    <mergeCell ref="L83:L84"/>
  </mergeCells>
  <phoneticPr fontId="6"/>
  <conditionalFormatting sqref="E16:F16">
    <cfRule type="expression" dxfId="38" priority="69">
      <formula>L15="〇"</formula>
    </cfRule>
  </conditionalFormatting>
  <conditionalFormatting sqref="E18:F18">
    <cfRule type="expression" dxfId="37" priority="34">
      <formula>L17="〇"</formula>
    </cfRule>
  </conditionalFormatting>
  <conditionalFormatting sqref="E20:F20">
    <cfRule type="expression" dxfId="36" priority="33">
      <formula>L19="〇"</formula>
    </cfRule>
  </conditionalFormatting>
  <conditionalFormatting sqref="E22:F22">
    <cfRule type="expression" dxfId="35" priority="32">
      <formula>L21="〇"</formula>
    </cfRule>
  </conditionalFormatting>
  <conditionalFormatting sqref="E24:F24">
    <cfRule type="expression" dxfId="34" priority="31">
      <formula>L23="〇"</formula>
    </cfRule>
  </conditionalFormatting>
  <conditionalFormatting sqref="E26:F26">
    <cfRule type="expression" dxfId="33" priority="30">
      <formula>L25="〇"</formula>
    </cfRule>
  </conditionalFormatting>
  <conditionalFormatting sqref="E28:F28">
    <cfRule type="expression" dxfId="32" priority="29">
      <formula>L27="〇"</formula>
    </cfRule>
  </conditionalFormatting>
  <conditionalFormatting sqref="E30:F30">
    <cfRule type="expression" dxfId="31" priority="28">
      <formula>L29="〇"</formula>
    </cfRule>
  </conditionalFormatting>
  <conditionalFormatting sqref="E32:F32">
    <cfRule type="expression" dxfId="30" priority="27">
      <formula>L31="〇"</formula>
    </cfRule>
  </conditionalFormatting>
  <conditionalFormatting sqref="E34:F34">
    <cfRule type="expression" dxfId="29" priority="26">
      <formula>L33="〇"</formula>
    </cfRule>
  </conditionalFormatting>
  <conditionalFormatting sqref="E36:F36">
    <cfRule type="expression" dxfId="28" priority="25">
      <formula>L35="〇"</formula>
    </cfRule>
  </conditionalFormatting>
  <conditionalFormatting sqref="E38:F38">
    <cfRule type="expression" dxfId="27" priority="24">
      <formula>L37="〇"</formula>
    </cfRule>
  </conditionalFormatting>
  <conditionalFormatting sqref="E40:F40">
    <cfRule type="expression" dxfId="26" priority="23">
      <formula>L39="〇"</formula>
    </cfRule>
  </conditionalFormatting>
  <conditionalFormatting sqref="E42:F42">
    <cfRule type="expression" dxfId="25" priority="22">
      <formula>L41="〇"</formula>
    </cfRule>
  </conditionalFormatting>
  <conditionalFormatting sqref="E44:F44">
    <cfRule type="expression" dxfId="24" priority="21">
      <formula>L43="〇"</formula>
    </cfRule>
  </conditionalFormatting>
  <conditionalFormatting sqref="E46:F46">
    <cfRule type="expression" dxfId="23" priority="20">
      <formula>L45="〇"</formula>
    </cfRule>
  </conditionalFormatting>
  <conditionalFormatting sqref="E48:F48">
    <cfRule type="expression" dxfId="22" priority="19">
      <formula>L47="〇"</formula>
    </cfRule>
  </conditionalFormatting>
  <conditionalFormatting sqref="E50:F50">
    <cfRule type="expression" dxfId="21" priority="18">
      <formula>L49="〇"</formula>
    </cfRule>
  </conditionalFormatting>
  <conditionalFormatting sqref="E52:F52">
    <cfRule type="expression" dxfId="20" priority="17">
      <formula>L51="〇"</formula>
    </cfRule>
  </conditionalFormatting>
  <conditionalFormatting sqref="E54:F54">
    <cfRule type="expression" dxfId="19" priority="16">
      <formula>L53="〇"</formula>
    </cfRule>
  </conditionalFormatting>
  <conditionalFormatting sqref="E56:F56">
    <cfRule type="expression" dxfId="18" priority="15">
      <formula>L55="〇"</formula>
    </cfRule>
  </conditionalFormatting>
  <conditionalFormatting sqref="E58:F58">
    <cfRule type="expression" dxfId="17" priority="14">
      <formula>L57="〇"</formula>
    </cfRule>
  </conditionalFormatting>
  <conditionalFormatting sqref="E60:F60">
    <cfRule type="expression" dxfId="16" priority="13">
      <formula>L59="〇"</formula>
    </cfRule>
  </conditionalFormatting>
  <conditionalFormatting sqref="E62:F62">
    <cfRule type="expression" dxfId="15" priority="12">
      <formula>L61="〇"</formula>
    </cfRule>
  </conditionalFormatting>
  <conditionalFormatting sqref="E64:F64">
    <cfRule type="expression" dxfId="14" priority="11">
      <formula>L63="〇"</formula>
    </cfRule>
  </conditionalFormatting>
  <conditionalFormatting sqref="E66:F66">
    <cfRule type="expression" dxfId="13" priority="10">
      <formula>L65="〇"</formula>
    </cfRule>
  </conditionalFormatting>
  <conditionalFormatting sqref="E68:F68">
    <cfRule type="expression" dxfId="12" priority="9">
      <formula>L67="〇"</formula>
    </cfRule>
  </conditionalFormatting>
  <conditionalFormatting sqref="E70:F70">
    <cfRule type="expression" dxfId="11" priority="8">
      <formula>L69="〇"</formula>
    </cfRule>
  </conditionalFormatting>
  <conditionalFormatting sqref="E72:F72">
    <cfRule type="expression" dxfId="10" priority="7">
      <formula>L71="〇"</formula>
    </cfRule>
  </conditionalFormatting>
  <conditionalFormatting sqref="E74:F74">
    <cfRule type="expression" dxfId="9" priority="6">
      <formula>L73="〇"</formula>
    </cfRule>
  </conditionalFormatting>
  <conditionalFormatting sqref="E76:F76">
    <cfRule type="expression" dxfId="8" priority="5">
      <formula>L75="〇"</formula>
    </cfRule>
  </conditionalFormatting>
  <conditionalFormatting sqref="E78:F78">
    <cfRule type="expression" dxfId="7" priority="4">
      <formula>L77="〇"</formula>
    </cfRule>
  </conditionalFormatting>
  <conditionalFormatting sqref="E80:F80">
    <cfRule type="expression" dxfId="6" priority="3">
      <formula>L79="〇"</formula>
    </cfRule>
  </conditionalFormatting>
  <conditionalFormatting sqref="E82:F82">
    <cfRule type="expression" dxfId="5" priority="2">
      <formula>L81="〇"</formula>
    </cfRule>
  </conditionalFormatting>
  <conditionalFormatting sqref="E84:F84">
    <cfRule type="expression" dxfId="4" priority="1">
      <formula>L83="〇"</formula>
    </cfRule>
  </conditionalFormatting>
  <pageMargins left="1.0629921259842521" right="0.35433070866141736" top="0.82677165354330717" bottom="0.35433070866141736" header="0.31496062992125984" footer="0.31496062992125984"/>
  <pageSetup paperSize="9" fitToHeight="0" orientation="portrait" blackAndWhite="1"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U90"/>
  <sheetViews>
    <sheetView tabSelected="1" view="pageBreakPreview" zoomScale="85" zoomScaleNormal="85" zoomScaleSheetLayoutView="85" workbookViewId="0">
      <pane ySplit="16" topLeftCell="A17" activePane="bottomLeft" state="frozen"/>
      <selection pane="bottomLeft" activeCell="M25" sqref="M25:M26"/>
    </sheetView>
  </sheetViews>
  <sheetFormatPr defaultRowHeight="12.75" outlineLevelCol="1"/>
  <cols>
    <col min="1" max="1" width="5" style="5" customWidth="1"/>
    <col min="2" max="2" width="7" style="5" customWidth="1"/>
    <col min="3" max="3" width="31.625" style="5" customWidth="1"/>
    <col min="4" max="4" width="6.75" style="5" bestFit="1" customWidth="1"/>
    <col min="5" max="6" width="15.625" style="5" customWidth="1"/>
    <col min="7" max="7" width="15.875" style="5" bestFit="1" customWidth="1"/>
    <col min="8" max="8" width="11.125" style="5" customWidth="1"/>
    <col min="9" max="9" width="12.25" style="5" customWidth="1"/>
    <col min="10" max="10" width="11.125" style="5" customWidth="1"/>
    <col min="11" max="11" width="12.25" style="5" customWidth="1"/>
    <col min="12" max="12" width="11.125" style="5" customWidth="1"/>
    <col min="13" max="13" width="9" style="1"/>
    <col min="14" max="14" width="8.5" style="25" bestFit="1" customWidth="1"/>
    <col min="15" max="15" width="9" style="5"/>
    <col min="16" max="16" width="4" style="5" hidden="1" customWidth="1" outlineLevel="1"/>
    <col min="17" max="17" width="8.75" style="5" hidden="1" customWidth="1" outlineLevel="1"/>
    <col min="18" max="18" width="11.25" style="5" hidden="1" customWidth="1" outlineLevel="1"/>
    <col min="19" max="19" width="4.125" style="5" hidden="1" customWidth="1" outlineLevel="1"/>
    <col min="20" max="20" width="28.125" style="5" hidden="1" customWidth="1" outlineLevel="1"/>
    <col min="21" max="21" width="9" style="5" collapsed="1"/>
    <col min="22" max="16384" width="9" style="5"/>
  </cols>
  <sheetData>
    <row r="1" spans="1:20">
      <c r="A1" s="5" t="s">
        <v>19</v>
      </c>
    </row>
    <row r="3" spans="1:20">
      <c r="A3" s="233" t="s">
        <v>2</v>
      </c>
      <c r="B3" s="233"/>
      <c r="C3" s="233"/>
      <c r="D3" s="233"/>
      <c r="E3" s="233"/>
      <c r="F3" s="233"/>
      <c r="G3" s="233"/>
    </row>
    <row r="5" spans="1:20" ht="16.5" customHeight="1">
      <c r="A5" s="213" t="s">
        <v>7</v>
      </c>
      <c r="B5" s="299"/>
      <c r="C5" s="301" t="str">
        <f>入力シート!$C$5</f>
        <v>〇〇市</v>
      </c>
      <c r="D5" s="234" t="s">
        <v>5</v>
      </c>
      <c r="E5" s="235"/>
      <c r="F5" s="213" t="str">
        <f>入力シート!$C$7</f>
        <v>令和７年度</v>
      </c>
      <c r="G5" s="214"/>
    </row>
    <row r="6" spans="1:20" ht="16.5" customHeight="1">
      <c r="A6" s="215"/>
      <c r="B6" s="300"/>
      <c r="C6" s="302"/>
      <c r="D6" s="236"/>
      <c r="E6" s="237"/>
      <c r="F6" s="215"/>
      <c r="G6" s="216"/>
    </row>
    <row r="8" spans="1:20" ht="16.5" customHeight="1">
      <c r="A8" s="213" t="s">
        <v>16</v>
      </c>
      <c r="B8" s="299"/>
      <c r="C8" s="217">
        <f>E88</f>
        <v>0</v>
      </c>
      <c r="D8" s="219" t="s">
        <v>10</v>
      </c>
    </row>
    <row r="9" spans="1:20" ht="16.5" customHeight="1">
      <c r="A9" s="215"/>
      <c r="B9" s="300"/>
      <c r="C9" s="218"/>
      <c r="D9" s="220"/>
    </row>
    <row r="10" spans="1:20" ht="16.5" customHeight="1">
      <c r="A10" s="234" t="s">
        <v>11</v>
      </c>
      <c r="B10" s="303"/>
      <c r="C10" s="305">
        <f>F88</f>
        <v>0</v>
      </c>
      <c r="D10" s="219" t="s">
        <v>10</v>
      </c>
    </row>
    <row r="11" spans="1:20" ht="16.5" customHeight="1">
      <c r="A11" s="236"/>
      <c r="B11" s="304"/>
      <c r="C11" s="306"/>
      <c r="D11" s="220"/>
    </row>
    <row r="13" spans="1:20" ht="13.5" thickBot="1">
      <c r="A13" s="5" t="s">
        <v>8</v>
      </c>
      <c r="G13" s="6" t="s">
        <v>18</v>
      </c>
    </row>
    <row r="14" spans="1:20" ht="19.5" customHeight="1">
      <c r="A14" s="146" t="s">
        <v>27</v>
      </c>
      <c r="B14" s="314"/>
      <c r="C14" s="314"/>
      <c r="D14" s="314"/>
      <c r="E14" s="68" t="s">
        <v>6</v>
      </c>
      <c r="F14" s="68" t="s">
        <v>20</v>
      </c>
      <c r="G14" s="307" t="s">
        <v>21</v>
      </c>
      <c r="I14" s="5" t="s">
        <v>57</v>
      </c>
      <c r="K14" s="5" t="s">
        <v>58</v>
      </c>
      <c r="M14" s="38" t="s">
        <v>70</v>
      </c>
      <c r="N14" s="25" t="s">
        <v>89</v>
      </c>
    </row>
    <row r="15" spans="1:20" ht="21" customHeight="1">
      <c r="A15" s="310" t="s">
        <v>1</v>
      </c>
      <c r="B15" s="312" t="s">
        <v>30</v>
      </c>
      <c r="C15" s="312"/>
      <c r="D15" s="312" t="s">
        <v>28</v>
      </c>
      <c r="E15" s="61" t="s">
        <v>32</v>
      </c>
      <c r="F15" s="61" t="s">
        <v>32</v>
      </c>
      <c r="G15" s="308"/>
      <c r="H15" s="47"/>
      <c r="I15" s="9">
        <v>199</v>
      </c>
      <c r="K15" s="9">
        <v>-199</v>
      </c>
      <c r="M15" s="53"/>
      <c r="N15" s="316" t="str">
        <f>IF((OR(J15="変更申請",L15="変更申請",M15="変更申請")),"〇"," ")</f>
        <v xml:space="preserve"> </v>
      </c>
    </row>
    <row r="16" spans="1:20" ht="21" customHeight="1" thickBot="1">
      <c r="A16" s="311"/>
      <c r="B16" s="313" t="s">
        <v>31</v>
      </c>
      <c r="C16" s="313"/>
      <c r="D16" s="313"/>
      <c r="E16" s="62" t="s">
        <v>0</v>
      </c>
      <c r="F16" s="62" t="s">
        <v>0</v>
      </c>
      <c r="G16" s="309"/>
      <c r="H16" s="48"/>
      <c r="I16" s="48">
        <v>0.19900000000000001</v>
      </c>
      <c r="K16" s="48">
        <v>-0.19900000000000001</v>
      </c>
      <c r="M16" s="54"/>
      <c r="N16" s="316"/>
      <c r="R16" s="320" t="s">
        <v>157</v>
      </c>
      <c r="S16" s="321"/>
      <c r="T16" s="321"/>
    </row>
    <row r="17" spans="1:20" ht="24" customHeight="1" thickBot="1">
      <c r="A17" s="146" t="str">
        <f ca="1">IF(入力シート!B14=0," ",入力シート!B14)</f>
        <v/>
      </c>
      <c r="B17" s="147">
        <f>IF(入力シート!C14=" "," ",入力シート!C14)</f>
        <v>0</v>
      </c>
      <c r="C17" s="148"/>
      <c r="D17" s="315" t="str">
        <f>IF(入力シート!D14=0," ",入力シート!D14)</f>
        <v xml:space="preserve"> </v>
      </c>
      <c r="E17" s="66" t="str">
        <f>IF(入力シート!P14=" ",IF(入力シート!F14="","0",ROUNDUP(入力シート!F14,-3)/1000),ROUNDUP(入力シート!P14,-3)/1000)</f>
        <v>0</v>
      </c>
      <c r="F17" s="51">
        <f>IF(入力シート!Q14=" "," ",ROUNDUP(入力シート!Q14,-3)/1000)</f>
        <v>0</v>
      </c>
      <c r="G17" s="292" t="str">
        <f>IF(入力シート!R14=0," ",入力シート!R14)</f>
        <v xml:space="preserve"> </v>
      </c>
      <c r="H17" s="47">
        <f>F17-E17</f>
        <v>0</v>
      </c>
      <c r="I17" s="17" t="str">
        <f>IFERROR(IF(H17&gt;$I$15,"20万円以上増","　")," ")</f>
        <v>　</v>
      </c>
      <c r="J17" s="274" t="str">
        <f>IFERROR(IF((AND(H17&gt;$I$15,H18&gt;$I$16)),"変更申請"," ")," ")</f>
        <v xml:space="preserve"> </v>
      </c>
      <c r="K17" s="17" t="str">
        <f>IFERROR(IF(H17&lt;$K$15,"20万円以上減","　")," ")</f>
        <v>　</v>
      </c>
      <c r="L17" s="274" t="str">
        <f>IFERROR(IF((AND(H17&lt;$K$15,H18&lt;$K$16)),"変更申請"," ")," ")</f>
        <v xml:space="preserve"> </v>
      </c>
      <c r="M17" s="274" t="str">
        <f>IF((F18=0),"変更申請"," ")</f>
        <v>変更申請</v>
      </c>
      <c r="N17" s="276" t="str">
        <f>IF((OR(J17="変更申請",L17="変更申請",M17="変更申請")),"〇"," ")</f>
        <v>〇</v>
      </c>
      <c r="R17" s="320">
        <f ca="1">SUMIF($P$17:$P$86,S17,$Q$17:$Q$86)</f>
        <v>0</v>
      </c>
      <c r="S17" s="322">
        <v>1</v>
      </c>
      <c r="T17" s="323" t="s">
        <v>140</v>
      </c>
    </row>
    <row r="18" spans="1:20" ht="24" customHeight="1" thickBot="1">
      <c r="A18" s="108"/>
      <c r="B18" s="109" t="str">
        <f>IF(入力シート!C15=0," ",入力シート!C15)</f>
        <v xml:space="preserve"> </v>
      </c>
      <c r="C18" s="110"/>
      <c r="D18" s="291"/>
      <c r="E18" s="67" t="str">
        <f>IF(入力シート!P15=" ",IF(入力シート!F15="","0",ROUNDUP(入力シート!F15,-3)/1000),ROUNDUP(入力シート!P15,-3)/1000)</f>
        <v>0</v>
      </c>
      <c r="F18" s="52">
        <f>IF(入力シート!Q15=" "," ",ROUNDDOWN(入力シート!Q15,-3)/1000)</f>
        <v>0</v>
      </c>
      <c r="G18" s="293"/>
      <c r="H18" s="48" t="e">
        <f>ROUND(H17/F17,3)</f>
        <v>#DIV/0!</v>
      </c>
      <c r="I18" s="18" t="str">
        <f>IFERROR(IF(H18&gt;$I$16,"20％以上増","　")," ")</f>
        <v xml:space="preserve"> </v>
      </c>
      <c r="J18" s="275"/>
      <c r="K18" s="18" t="str">
        <f>IFERROR(IF(H18&lt;$K$16,"20％以上減","　")," ")</f>
        <v xml:space="preserve"> </v>
      </c>
      <c r="L18" s="275"/>
      <c r="M18" s="275"/>
      <c r="N18" s="276"/>
      <c r="P18" s="5" t="str">
        <f ca="1">A17</f>
        <v/>
      </c>
      <c r="Q18" s="324">
        <f>F18</f>
        <v>0</v>
      </c>
      <c r="R18" s="320">
        <f t="shared" ref="R18:R60" si="0">SUMIF($B$15:$B$84,S18,$F$15:$F$84)</f>
        <v>0</v>
      </c>
      <c r="S18" s="322">
        <v>2</v>
      </c>
      <c r="T18" s="323" t="s">
        <v>143</v>
      </c>
    </row>
    <row r="19" spans="1:20" ht="24" customHeight="1" thickBot="1">
      <c r="A19" s="146" t="str">
        <f ca="1">IF(入力シート!B16=0," ",入力シート!B16)</f>
        <v/>
      </c>
      <c r="B19" s="147">
        <f>IF(入力シート!C16=" "," ",入力シート!C16)</f>
        <v>0</v>
      </c>
      <c r="C19" s="148"/>
      <c r="D19" s="290" t="str">
        <f>IF(入力シート!D16=0," ",入力シート!D16)</f>
        <v xml:space="preserve"> </v>
      </c>
      <c r="E19" s="66" t="str">
        <f>IF(入力シート!P16=" ",IF(入力シート!F16="","0",ROUNDUP(入力シート!F16,-3)/1000),ROUNDUP(入力シート!P16,-3)/1000)</f>
        <v>0</v>
      </c>
      <c r="F19" s="51">
        <f>IF(入力シート!Q16=" "," ",ROUNDUP(入力シート!Q16,-3)/1000)</f>
        <v>0</v>
      </c>
      <c r="G19" s="292" t="str">
        <f>IF(入力シート!R16=0," ",入力シート!R16)</f>
        <v xml:space="preserve"> </v>
      </c>
      <c r="H19" s="47">
        <f>F19-E19</f>
        <v>0</v>
      </c>
      <c r="I19" s="17" t="str">
        <f t="shared" ref="I19" si="1">IFERROR(IF(H19&gt;$I$15,"20万円以上増","　")," ")</f>
        <v>　</v>
      </c>
      <c r="J19" s="274" t="str">
        <f t="shared" ref="J19" si="2">IFERROR(IF((AND(H19&gt;$I$15,H20&gt;$I$16)),"変更申請"," ")," ")</f>
        <v xml:space="preserve"> </v>
      </c>
      <c r="K19" s="17" t="str">
        <f t="shared" ref="K19" si="3">IFERROR(IF(H19&lt;$K$15,"20万円以上減","　")," ")</f>
        <v>　</v>
      </c>
      <c r="L19" s="274" t="str">
        <f t="shared" ref="L19" si="4">IFERROR(IF((AND(H19&lt;$K$15,H20&lt;$K$16)),"変更申請"," ")," ")</f>
        <v xml:space="preserve"> </v>
      </c>
      <c r="M19" s="274" t="str">
        <f t="shared" ref="M19" si="5">IF((F20=0),"変更申請"," ")</f>
        <v>変更申請</v>
      </c>
      <c r="N19" s="276" t="str">
        <f t="shared" ref="N19" si="6">IF((OR(J19="変更申請",L19="変更申請",M19="変更申請")),"〇"," ")</f>
        <v>〇</v>
      </c>
      <c r="R19" s="320">
        <f t="shared" si="0"/>
        <v>0</v>
      </c>
      <c r="S19" s="322">
        <v>3</v>
      </c>
      <c r="T19" s="322" t="s">
        <v>35</v>
      </c>
    </row>
    <row r="20" spans="1:20" ht="24" customHeight="1" thickBot="1">
      <c r="A20" s="108"/>
      <c r="B20" s="109" t="str">
        <f>IF(入力シート!C17=0," ",入力シート!C17)</f>
        <v xml:space="preserve"> </v>
      </c>
      <c r="C20" s="110"/>
      <c r="D20" s="291"/>
      <c r="E20" s="67" t="str">
        <f>IF(入力シート!P17=" ",IF(入力シート!F17="","0",ROUNDUP(入力シート!F17,-3)/1000),ROUNDUP(入力シート!P17,-3)/1000)</f>
        <v>0</v>
      </c>
      <c r="F20" s="52">
        <f>IF(入力シート!Q17=" "," ",ROUNDDOWN(入力シート!Q17,-3)/1000)</f>
        <v>0</v>
      </c>
      <c r="G20" s="293"/>
      <c r="H20" s="48" t="e">
        <f>ROUND(H19/F19,3)</f>
        <v>#DIV/0!</v>
      </c>
      <c r="I20" s="18" t="str">
        <f t="shared" ref="I20" si="7">IFERROR(IF(H20&gt;$I$16,"20％以上増","　")," ")</f>
        <v xml:space="preserve"> </v>
      </c>
      <c r="J20" s="275"/>
      <c r="K20" s="18" t="str">
        <f t="shared" ref="K20" si="8">IFERROR(IF(H20&lt;$K$16,"20％以上減","　")," ")</f>
        <v xml:space="preserve"> </v>
      </c>
      <c r="L20" s="275"/>
      <c r="M20" s="275"/>
      <c r="N20" s="276"/>
      <c r="P20" s="5" t="str">
        <f ca="1">A19</f>
        <v/>
      </c>
      <c r="Q20" s="324">
        <f>F20</f>
        <v>0</v>
      </c>
      <c r="R20" s="320">
        <f t="shared" si="0"/>
        <v>0</v>
      </c>
      <c r="S20" s="322">
        <v>4</v>
      </c>
      <c r="T20" s="323" t="s">
        <v>135</v>
      </c>
    </row>
    <row r="21" spans="1:20" ht="24" customHeight="1" thickBot="1">
      <c r="A21" s="146" t="str">
        <f ca="1">IF(入力シート!B18=0," ",入力シート!B18)</f>
        <v/>
      </c>
      <c r="B21" s="147">
        <f>IF(入力シート!C18=" "," ",入力シート!C18)</f>
        <v>0</v>
      </c>
      <c r="C21" s="148"/>
      <c r="D21" s="290" t="str">
        <f>IF(入力シート!D18=0," ",入力シート!D18)</f>
        <v xml:space="preserve"> </v>
      </c>
      <c r="E21" s="66" t="str">
        <f>IF(入力シート!P18=" ",IF(入力シート!F18="","0",ROUNDUP(入力シート!F18,-3)/1000),ROUNDUP(入力シート!P18,-3)/1000)</f>
        <v>0</v>
      </c>
      <c r="F21" s="51">
        <f>IF(入力シート!Q18=" "," ",ROUNDUP(入力シート!Q18,-3)/1000)</f>
        <v>0</v>
      </c>
      <c r="G21" s="292" t="str">
        <f>IF(入力シート!R18=0," ",入力シート!R18)</f>
        <v xml:space="preserve"> </v>
      </c>
      <c r="H21" s="47">
        <f>F21-E21</f>
        <v>0</v>
      </c>
      <c r="I21" s="17" t="str">
        <f t="shared" ref="I21" si="9">IFERROR(IF(H21&gt;$I$15,"20万円以上増","　")," ")</f>
        <v>　</v>
      </c>
      <c r="J21" s="274" t="str">
        <f t="shared" ref="J21" si="10">IFERROR(IF((AND(H21&gt;$I$15,H22&gt;$I$16)),"変更申請"," ")," ")</f>
        <v xml:space="preserve"> </v>
      </c>
      <c r="K21" s="17" t="str">
        <f t="shared" ref="K21" si="11">IFERROR(IF(H21&lt;$K$15,"20万円以上減","　")," ")</f>
        <v>　</v>
      </c>
      <c r="L21" s="274" t="str">
        <f t="shared" ref="L21" si="12">IFERROR(IF((AND(H21&lt;$K$15,H22&lt;$K$16)),"変更申請"," ")," ")</f>
        <v xml:space="preserve"> </v>
      </c>
      <c r="M21" s="274" t="str">
        <f t="shared" ref="M21" si="13">IF((F22=0),"変更申請"," ")</f>
        <v>変更申請</v>
      </c>
      <c r="N21" s="276" t="str">
        <f t="shared" ref="N21" si="14">IF((OR(J21="変更申請",L21="変更申請",M21="変更申請")),"〇"," ")</f>
        <v>〇</v>
      </c>
      <c r="R21" s="320">
        <f t="shared" si="0"/>
        <v>0</v>
      </c>
      <c r="S21" s="322">
        <v>5</v>
      </c>
      <c r="T21" s="322" t="s">
        <v>122</v>
      </c>
    </row>
    <row r="22" spans="1:20" ht="24" customHeight="1" thickBot="1">
      <c r="A22" s="108"/>
      <c r="B22" s="109" t="str">
        <f>IF(入力シート!C19=0," ",入力シート!C19)</f>
        <v xml:space="preserve"> </v>
      </c>
      <c r="C22" s="110"/>
      <c r="D22" s="291"/>
      <c r="E22" s="67" t="str">
        <f>IF(入力シート!P19=" ",IF(入力シート!F19="","0",ROUNDUP(入力シート!F19,-3)/1000),ROUNDUP(入力シート!P19,-3)/1000)</f>
        <v>0</v>
      </c>
      <c r="F22" s="52">
        <f>IF(入力シート!Q19=" "," ",ROUNDDOWN(入力シート!Q19,-3)/1000)</f>
        <v>0</v>
      </c>
      <c r="G22" s="293"/>
      <c r="H22" s="48" t="e">
        <f>ROUND(H21/F21,3)</f>
        <v>#DIV/0!</v>
      </c>
      <c r="I22" s="18" t="str">
        <f t="shared" ref="I22" si="15">IFERROR(IF(H22&gt;$I$16,"20％以上増","　")," ")</f>
        <v xml:space="preserve"> </v>
      </c>
      <c r="J22" s="275"/>
      <c r="K22" s="18" t="str">
        <f t="shared" ref="K22" si="16">IFERROR(IF(H22&lt;$K$16,"20％以上減","　")," ")</f>
        <v xml:space="preserve"> </v>
      </c>
      <c r="L22" s="275"/>
      <c r="M22" s="275"/>
      <c r="N22" s="276"/>
      <c r="P22" s="5" t="str">
        <f ca="1">A21</f>
        <v/>
      </c>
      <c r="Q22" s="324">
        <f>F22</f>
        <v>0</v>
      </c>
      <c r="R22" s="320">
        <f t="shared" si="0"/>
        <v>0</v>
      </c>
      <c r="S22" s="322">
        <v>6</v>
      </c>
      <c r="T22" s="323" t="s">
        <v>123</v>
      </c>
    </row>
    <row r="23" spans="1:20" ht="24" customHeight="1" thickBot="1">
      <c r="A23" s="146" t="str">
        <f ca="1">IF(入力シート!B20=0," ",入力シート!B20)</f>
        <v/>
      </c>
      <c r="B23" s="147">
        <f>IF(入力シート!C20=" "," ",入力シート!C20)</f>
        <v>0</v>
      </c>
      <c r="C23" s="148"/>
      <c r="D23" s="290" t="str">
        <f>IF(入力シート!D20=0," ",入力シート!D20)</f>
        <v xml:space="preserve"> </v>
      </c>
      <c r="E23" s="66" t="str">
        <f>IF(入力シート!P20=" ",IF(入力シート!F20="","0",ROUNDUP(入力シート!F20,-3)/1000),ROUNDUP(入力シート!P20,-3)/1000)</f>
        <v>0</v>
      </c>
      <c r="F23" s="51">
        <f>IF(入力シート!Q20=" "," ",ROUNDUP(入力シート!Q20,-3)/1000)</f>
        <v>0</v>
      </c>
      <c r="G23" s="292" t="str">
        <f>IF(入力シート!R20=0," ",入力シート!R20)</f>
        <v xml:space="preserve"> </v>
      </c>
      <c r="H23" s="47">
        <f>F23-E23</f>
        <v>0</v>
      </c>
      <c r="I23" s="17" t="str">
        <f t="shared" ref="I23" si="17">IFERROR(IF(H23&gt;$I$15,"20万円以上増","　")," ")</f>
        <v>　</v>
      </c>
      <c r="J23" s="274" t="str">
        <f t="shared" ref="J23" si="18">IFERROR(IF((AND(H23&gt;$I$15,H24&gt;$I$16)),"変更申請"," ")," ")</f>
        <v xml:space="preserve"> </v>
      </c>
      <c r="K23" s="17" t="str">
        <f t="shared" ref="K23" si="19">IFERROR(IF(H23&lt;$K$15,"20万円以上減","　")," ")</f>
        <v>　</v>
      </c>
      <c r="L23" s="274" t="str">
        <f t="shared" ref="L23" si="20">IFERROR(IF((AND(H23&lt;$K$15,H24&lt;$K$16)),"変更申請"," ")," ")</f>
        <v xml:space="preserve"> </v>
      </c>
      <c r="M23" s="274" t="str">
        <f t="shared" ref="M23" si="21">IF((F24=0),"変更申請"," ")</f>
        <v>変更申請</v>
      </c>
      <c r="N23" s="276" t="str">
        <f t="shared" ref="N23" si="22">IF((OR(J23="変更申請",L23="変更申請",M23="変更申請")),"〇"," ")</f>
        <v>〇</v>
      </c>
      <c r="R23" s="320">
        <f t="shared" si="0"/>
        <v>0</v>
      </c>
      <c r="S23" s="322">
        <v>7</v>
      </c>
      <c r="T23" s="322" t="s">
        <v>37</v>
      </c>
    </row>
    <row r="24" spans="1:20" ht="24" customHeight="1" thickBot="1">
      <c r="A24" s="108"/>
      <c r="B24" s="109" t="str">
        <f>IF(入力シート!C21=0," ",入力シート!C21)</f>
        <v xml:space="preserve"> </v>
      </c>
      <c r="C24" s="110"/>
      <c r="D24" s="291"/>
      <c r="E24" s="67" t="str">
        <f>IF(入力シート!P21=" ",IF(入力シート!F21="","0",ROUNDUP(入力シート!F21,-3)/1000),ROUNDUP(入力シート!P21,-3)/1000)</f>
        <v>0</v>
      </c>
      <c r="F24" s="52">
        <f>IF(入力シート!Q21=" "," ",ROUNDDOWN(入力シート!Q21,-3)/1000)</f>
        <v>0</v>
      </c>
      <c r="G24" s="293"/>
      <c r="H24" s="48" t="e">
        <f>ROUND(H23/F23,3)</f>
        <v>#DIV/0!</v>
      </c>
      <c r="I24" s="18" t="str">
        <f t="shared" ref="I24" si="23">IFERROR(IF(H24&gt;$I$16,"20％以上増","　")," ")</f>
        <v xml:space="preserve"> </v>
      </c>
      <c r="J24" s="275"/>
      <c r="K24" s="18" t="str">
        <f t="shared" ref="K24" si="24">IFERROR(IF(H24&lt;$K$16,"20％以上減","　")," ")</f>
        <v xml:space="preserve"> </v>
      </c>
      <c r="L24" s="275"/>
      <c r="M24" s="275"/>
      <c r="N24" s="276"/>
      <c r="P24" s="5" t="str">
        <f ca="1">A23</f>
        <v/>
      </c>
      <c r="Q24" s="324">
        <f>F24</f>
        <v>0</v>
      </c>
      <c r="R24" s="320">
        <f t="shared" si="0"/>
        <v>0</v>
      </c>
      <c r="S24" s="322">
        <v>8</v>
      </c>
      <c r="T24" s="322" t="s">
        <v>38</v>
      </c>
    </row>
    <row r="25" spans="1:20" ht="24" customHeight="1" thickBot="1">
      <c r="A25" s="146" t="str">
        <f ca="1">IF(入力シート!B22=0," ",入力シート!B22)</f>
        <v/>
      </c>
      <c r="B25" s="147">
        <f>IF(入力シート!C22=" "," ",入力シート!C22)</f>
        <v>0</v>
      </c>
      <c r="C25" s="148"/>
      <c r="D25" s="290" t="str">
        <f>IF(入力シート!D22=0," ",入力シート!D22)</f>
        <v xml:space="preserve"> </v>
      </c>
      <c r="E25" s="66" t="str">
        <f>IF(入力シート!P22=" ",IF(入力シート!F22="","0",ROUNDUP(入力シート!F22,-3)/1000),ROUNDUP(入力シート!P22,-3)/1000)</f>
        <v>0</v>
      </c>
      <c r="F25" s="51">
        <f>IF(入力シート!Q22=" "," ",ROUNDUP(入力シート!Q22,-3)/1000)</f>
        <v>0</v>
      </c>
      <c r="G25" s="292" t="str">
        <f>IF(入力シート!R22=0," ",入力シート!R22)</f>
        <v xml:space="preserve"> </v>
      </c>
      <c r="H25" s="47">
        <f>F25-E25</f>
        <v>0</v>
      </c>
      <c r="I25" s="17" t="str">
        <f t="shared" ref="I25" si="25">IFERROR(IF(H25&gt;$I$15,"20万円以上増","　")," ")</f>
        <v>　</v>
      </c>
      <c r="J25" s="274" t="str">
        <f t="shared" ref="J25" si="26">IFERROR(IF((AND(H25&gt;$I$15,H26&gt;$I$16)),"変更申請"," ")," ")</f>
        <v xml:space="preserve"> </v>
      </c>
      <c r="K25" s="17" t="str">
        <f t="shared" ref="K25" si="27">IFERROR(IF(H25&lt;$K$15,"20万円以上減","　")," ")</f>
        <v>　</v>
      </c>
      <c r="L25" s="274" t="str">
        <f t="shared" ref="L25" si="28">IFERROR(IF((AND(H25&lt;$K$15,H26&lt;$K$16)),"変更申請"," ")," ")</f>
        <v xml:space="preserve"> </v>
      </c>
      <c r="M25" s="274" t="str">
        <f t="shared" ref="M25" si="29">IF((F26=0),"変更申請"," ")</f>
        <v>変更申請</v>
      </c>
      <c r="N25" s="276" t="str">
        <f t="shared" ref="N25" si="30">IF((OR(J25="変更申請",L25="変更申請",M25="変更申請")),"〇"," ")</f>
        <v>〇</v>
      </c>
      <c r="Q25" s="324"/>
      <c r="R25" s="320">
        <f t="shared" si="0"/>
        <v>0</v>
      </c>
      <c r="S25" s="322">
        <v>9</v>
      </c>
      <c r="T25" s="322" t="s">
        <v>39</v>
      </c>
    </row>
    <row r="26" spans="1:20" ht="24" customHeight="1" thickBot="1">
      <c r="A26" s="108"/>
      <c r="B26" s="109" t="str">
        <f>IF(入力シート!C23=0," ",入力シート!C23)</f>
        <v xml:space="preserve"> </v>
      </c>
      <c r="C26" s="110"/>
      <c r="D26" s="291"/>
      <c r="E26" s="67" t="str">
        <f>IF(入力シート!P23=" ",IF(入力シート!F23="","0",ROUNDUP(入力シート!F23,-3)/1000),ROUNDUP(入力シート!P23,-3)/1000)</f>
        <v>0</v>
      </c>
      <c r="F26" s="52">
        <f>IF(入力シート!Q23=" "," ",ROUNDDOWN(入力シート!Q23,-3)/1000)</f>
        <v>0</v>
      </c>
      <c r="G26" s="293"/>
      <c r="H26" s="48" t="e">
        <f>ROUND(H25/F25,3)</f>
        <v>#DIV/0!</v>
      </c>
      <c r="I26" s="18" t="str">
        <f t="shared" ref="I26" si="31">IFERROR(IF(H26&gt;$I$16,"20％以上増","　")," ")</f>
        <v xml:space="preserve"> </v>
      </c>
      <c r="J26" s="275"/>
      <c r="K26" s="18" t="str">
        <f t="shared" ref="K26" si="32">IFERROR(IF(H26&lt;$K$16,"20％以上減","　")," ")</f>
        <v xml:space="preserve"> </v>
      </c>
      <c r="L26" s="275"/>
      <c r="M26" s="275"/>
      <c r="N26" s="276"/>
      <c r="P26" s="5" t="str">
        <f ca="1">A25</f>
        <v/>
      </c>
      <c r="Q26" s="324">
        <f>F26</f>
        <v>0</v>
      </c>
      <c r="R26" s="320">
        <f t="shared" si="0"/>
        <v>0</v>
      </c>
      <c r="S26" s="322">
        <v>10</v>
      </c>
      <c r="T26" s="323" t="s">
        <v>136</v>
      </c>
    </row>
    <row r="27" spans="1:20" ht="24" customHeight="1" thickBot="1">
      <c r="A27" s="146" t="str">
        <f ca="1">IF(入力シート!B24=0," ",入力シート!B24)</f>
        <v/>
      </c>
      <c r="B27" s="147">
        <f>IF(入力シート!C24=" "," ",入力シート!C24)</f>
        <v>0</v>
      </c>
      <c r="C27" s="148"/>
      <c r="D27" s="290" t="str">
        <f>IF(入力シート!D24=0," ",入力シート!D24)</f>
        <v xml:space="preserve"> </v>
      </c>
      <c r="E27" s="66" t="str">
        <f>IF(入力シート!P24=" ",IF(入力シート!F24="","0",ROUNDUP(入力シート!F24,-3)/1000),ROUNDUP(入力シート!P24,-3)/1000)</f>
        <v>0</v>
      </c>
      <c r="F27" s="51">
        <f>IF(入力シート!Q24=" "," ",ROUNDUP(入力シート!Q24,-3)/1000)</f>
        <v>0</v>
      </c>
      <c r="G27" s="292" t="str">
        <f>IF(入力シート!R24=0," ",入力シート!R24)</f>
        <v xml:space="preserve"> </v>
      </c>
      <c r="H27" s="47">
        <f>F27-E27</f>
        <v>0</v>
      </c>
      <c r="I27" s="17" t="str">
        <f t="shared" ref="I27" si="33">IFERROR(IF(H27&gt;$I$15,"20万円以上増","　")," ")</f>
        <v>　</v>
      </c>
      <c r="J27" s="274" t="str">
        <f t="shared" ref="J27" si="34">IFERROR(IF((AND(H27&gt;$I$15,H28&gt;$I$16)),"変更申請"," ")," ")</f>
        <v xml:space="preserve"> </v>
      </c>
      <c r="K27" s="17" t="str">
        <f t="shared" ref="K27" si="35">IFERROR(IF(H27&lt;$K$15,"20万円以上減","　")," ")</f>
        <v>　</v>
      </c>
      <c r="L27" s="274" t="str">
        <f t="shared" ref="L27" si="36">IFERROR(IF((AND(H27&lt;$K$15,H28&lt;$K$16)),"変更申請"," ")," ")</f>
        <v xml:space="preserve"> </v>
      </c>
      <c r="M27" s="274" t="str">
        <f t="shared" ref="M27" si="37">IF((F28=0),"変更申請"," ")</f>
        <v>変更申請</v>
      </c>
      <c r="N27" s="276" t="str">
        <f t="shared" ref="N27" si="38">IF((OR(J27="変更申請",L27="変更申請",M27="変更申請")),"〇"," ")</f>
        <v>〇</v>
      </c>
      <c r="R27" s="320">
        <f t="shared" si="0"/>
        <v>0</v>
      </c>
      <c r="S27" s="322">
        <v>11</v>
      </c>
      <c r="T27" s="322" t="s">
        <v>36</v>
      </c>
    </row>
    <row r="28" spans="1:20" ht="24" customHeight="1" thickBot="1">
      <c r="A28" s="108"/>
      <c r="B28" s="109" t="str">
        <f>IF(入力シート!C25=0," ",入力シート!C25)</f>
        <v xml:space="preserve"> </v>
      </c>
      <c r="C28" s="110"/>
      <c r="D28" s="291"/>
      <c r="E28" s="67" t="str">
        <f>IF(入力シート!P25=" ",IF(入力シート!F25="","0",ROUNDUP(入力シート!F25,-3)/1000),ROUNDUP(入力シート!P25,-3)/1000)</f>
        <v>0</v>
      </c>
      <c r="F28" s="52">
        <f>IF(入力シート!Q25=" "," ",ROUNDDOWN(入力シート!Q25,-3)/1000)</f>
        <v>0</v>
      </c>
      <c r="G28" s="293"/>
      <c r="H28" s="48" t="e">
        <f>ROUND(H27/F27,3)</f>
        <v>#DIV/0!</v>
      </c>
      <c r="I28" s="18" t="str">
        <f t="shared" ref="I28" si="39">IFERROR(IF(H28&gt;$I$16,"20％以上増","　")," ")</f>
        <v xml:space="preserve"> </v>
      </c>
      <c r="J28" s="275"/>
      <c r="K28" s="18" t="str">
        <f t="shared" ref="K28" si="40">IFERROR(IF(H28&lt;$K$16,"20％以上減","　")," ")</f>
        <v xml:space="preserve"> </v>
      </c>
      <c r="L28" s="275"/>
      <c r="M28" s="275"/>
      <c r="N28" s="276"/>
      <c r="P28" s="5" t="str">
        <f ca="1">A27</f>
        <v/>
      </c>
      <c r="Q28" s="324">
        <f>F28</f>
        <v>0</v>
      </c>
      <c r="R28" s="320">
        <f t="shared" si="0"/>
        <v>0</v>
      </c>
      <c r="S28" s="322">
        <v>12</v>
      </c>
      <c r="T28" s="322" t="s">
        <v>124</v>
      </c>
    </row>
    <row r="29" spans="1:20" ht="24" customHeight="1" thickBot="1">
      <c r="A29" s="146" t="str">
        <f ca="1">IF(入力シート!B26=0," ",入力シート!B26)</f>
        <v/>
      </c>
      <c r="B29" s="147">
        <f>IF(入力シート!C26=" "," ",入力シート!C26)</f>
        <v>0</v>
      </c>
      <c r="C29" s="148"/>
      <c r="D29" s="290" t="str">
        <f>IF(入力シート!D26=0," ",入力シート!D26)</f>
        <v xml:space="preserve"> </v>
      </c>
      <c r="E29" s="66" t="str">
        <f>IF(入力シート!P26=" ",IF(入力シート!F26="","0",ROUNDUP(入力シート!F26,-3)/1000),ROUNDUP(入力シート!P26,-3)/1000)</f>
        <v>0</v>
      </c>
      <c r="F29" s="51">
        <f>IF(入力シート!Q26=" "," ",ROUNDUP(入力シート!Q26,-3)/1000)</f>
        <v>0</v>
      </c>
      <c r="G29" s="292" t="str">
        <f>IF(入力シート!R26=0," ",入力シート!R26)</f>
        <v xml:space="preserve"> </v>
      </c>
      <c r="H29" s="47">
        <f>F29-E29</f>
        <v>0</v>
      </c>
      <c r="I29" s="17" t="str">
        <f t="shared" ref="I29" si="41">IFERROR(IF(H29&gt;$I$15,"20万円以上増","　")," ")</f>
        <v>　</v>
      </c>
      <c r="J29" s="274" t="str">
        <f t="shared" ref="J29" si="42">IFERROR(IF((AND(H29&gt;$I$15,H30&gt;$I$16)),"変更申請"," ")," ")</f>
        <v xml:space="preserve"> </v>
      </c>
      <c r="K29" s="17" t="str">
        <f t="shared" ref="K29" si="43">IFERROR(IF(H29&lt;$K$15,"20万円以上減","　")," ")</f>
        <v>　</v>
      </c>
      <c r="L29" s="274" t="str">
        <f t="shared" ref="L29" si="44">IFERROR(IF((AND(H29&lt;$K$15,H30&lt;$K$16)),"変更申請"," ")," ")</f>
        <v xml:space="preserve"> </v>
      </c>
      <c r="M29" s="274" t="str">
        <f t="shared" ref="M29" si="45">IF((F30=0),"変更申請"," ")</f>
        <v>変更申請</v>
      </c>
      <c r="N29" s="276" t="str">
        <f>IF((OR(J29="変更申請",L29="変更申請",M29="変更申請")),"〇"," ")</f>
        <v>〇</v>
      </c>
      <c r="R29" s="320">
        <f t="shared" si="0"/>
        <v>0</v>
      </c>
      <c r="S29" s="322">
        <v>13</v>
      </c>
      <c r="T29" s="322" t="s">
        <v>25</v>
      </c>
    </row>
    <row r="30" spans="1:20" ht="24" customHeight="1" thickBot="1">
      <c r="A30" s="108"/>
      <c r="B30" s="109" t="str">
        <f>IF(入力シート!C27=0," ",入力シート!C27)</f>
        <v xml:space="preserve"> </v>
      </c>
      <c r="C30" s="110"/>
      <c r="D30" s="291"/>
      <c r="E30" s="67" t="str">
        <f>IF(入力シート!P27=" ",IF(入力シート!F27="","0",ROUNDUP(入力シート!F27,-3)/1000),ROUNDUP(入力シート!P27,-3)/1000)</f>
        <v>0</v>
      </c>
      <c r="F30" s="52">
        <f>IF(入力シート!Q27=" "," ",ROUNDDOWN(入力シート!Q27,-3)/1000)</f>
        <v>0</v>
      </c>
      <c r="G30" s="293"/>
      <c r="H30" s="48" t="e">
        <f>ROUND(H29/F29,3)</f>
        <v>#DIV/0!</v>
      </c>
      <c r="I30" s="18" t="str">
        <f t="shared" ref="I30" si="46">IFERROR(IF(H30&gt;$I$16,"20％以上増","　")," ")</f>
        <v xml:space="preserve"> </v>
      </c>
      <c r="J30" s="275"/>
      <c r="K30" s="18" t="str">
        <f t="shared" ref="K30" si="47">IFERROR(IF(H30&lt;$K$16,"20％以上減","　")," ")</f>
        <v xml:space="preserve"> </v>
      </c>
      <c r="L30" s="275"/>
      <c r="M30" s="275"/>
      <c r="N30" s="276"/>
      <c r="P30" s="5" t="str">
        <f ca="1">A29</f>
        <v/>
      </c>
      <c r="Q30" s="324">
        <f>F30</f>
        <v>0</v>
      </c>
      <c r="R30" s="320">
        <f t="shared" si="0"/>
        <v>0</v>
      </c>
      <c r="S30" s="322">
        <v>14</v>
      </c>
      <c r="T30" s="323" t="s">
        <v>144</v>
      </c>
    </row>
    <row r="31" spans="1:20" ht="24" customHeight="1" thickBot="1">
      <c r="A31" s="146" t="str">
        <f ca="1">IF(入力シート!B28=0," ",入力シート!B28)</f>
        <v/>
      </c>
      <c r="B31" s="147">
        <f>IF(入力シート!C28=" "," ",入力シート!C28)</f>
        <v>0</v>
      </c>
      <c r="C31" s="148"/>
      <c r="D31" s="290" t="str">
        <f>IF(入力シート!D28=0," ",入力シート!D28)</f>
        <v xml:space="preserve"> </v>
      </c>
      <c r="E31" s="66" t="str">
        <f>IF(入力シート!P28=" ",IF(入力シート!F28="","0",ROUNDUP(入力シート!F28,-3)/1000),ROUNDUP(入力シート!P28,-3)/1000)</f>
        <v>0</v>
      </c>
      <c r="F31" s="51">
        <f>IF(入力シート!Q28=" "," ",ROUNDUP(入力シート!Q28,-3)/1000)</f>
        <v>0</v>
      </c>
      <c r="G31" s="292" t="str">
        <f>IF(入力シート!R28=0," ",入力シート!R28)</f>
        <v xml:space="preserve"> </v>
      </c>
      <c r="H31" s="47">
        <f>F31-E31</f>
        <v>0</v>
      </c>
      <c r="I31" s="17" t="str">
        <f t="shared" ref="I31" si="48">IFERROR(IF(H31&gt;$I$15,"20万円以上増","　")," ")</f>
        <v>　</v>
      </c>
      <c r="J31" s="274" t="str">
        <f t="shared" ref="J31" si="49">IFERROR(IF((AND(H31&gt;$I$15,H32&gt;$I$16)),"変更申請"," ")," ")</f>
        <v xml:space="preserve"> </v>
      </c>
      <c r="K31" s="17" t="str">
        <f t="shared" ref="K31" si="50">IFERROR(IF(H31&lt;$K$15,"20万円以上減","　")," ")</f>
        <v>　</v>
      </c>
      <c r="L31" s="274" t="str">
        <f t="shared" ref="L31" si="51">IFERROR(IF((AND(H31&lt;$K$15,H32&lt;$K$16)),"変更申請"," ")," ")</f>
        <v xml:space="preserve"> </v>
      </c>
      <c r="M31" s="274" t="str">
        <f t="shared" ref="M31" si="52">IF((F32=0),"変更申請"," ")</f>
        <v>変更申請</v>
      </c>
      <c r="N31" s="276" t="str">
        <f t="shared" ref="N31" si="53">IF((OR(J31="変更申請",L31="変更申請",M31="変更申請")),"〇"," ")</f>
        <v>〇</v>
      </c>
      <c r="R31" s="320">
        <f t="shared" si="0"/>
        <v>0</v>
      </c>
      <c r="S31" s="322">
        <v>15</v>
      </c>
      <c r="T31" s="322" t="s">
        <v>40</v>
      </c>
    </row>
    <row r="32" spans="1:20" ht="24" customHeight="1" thickBot="1">
      <c r="A32" s="108"/>
      <c r="B32" s="109" t="str">
        <f>IF(入力シート!C29=0," ",入力シート!C29)</f>
        <v xml:space="preserve"> </v>
      </c>
      <c r="C32" s="110"/>
      <c r="D32" s="291"/>
      <c r="E32" s="67" t="str">
        <f>IF(入力シート!P29=" ",IF(入力シート!F29="","0",ROUNDUP(入力シート!F29,-3)/1000),ROUNDUP(入力シート!P29,-3)/1000)</f>
        <v>0</v>
      </c>
      <c r="F32" s="52">
        <f>IF(入力シート!Q29=" "," ",ROUNDDOWN(入力シート!Q29,-3)/1000)</f>
        <v>0</v>
      </c>
      <c r="G32" s="293"/>
      <c r="H32" s="48" t="e">
        <f>ROUND(H31/F31,3)</f>
        <v>#DIV/0!</v>
      </c>
      <c r="I32" s="18" t="str">
        <f t="shared" ref="I32" si="54">IFERROR(IF(H32&gt;$I$16,"20％以上増","　")," ")</f>
        <v xml:space="preserve"> </v>
      </c>
      <c r="J32" s="275"/>
      <c r="K32" s="18" t="str">
        <f t="shared" ref="K32" si="55">IFERROR(IF(H32&lt;$K$16,"20％以上減","　")," ")</f>
        <v xml:space="preserve"> </v>
      </c>
      <c r="L32" s="275"/>
      <c r="M32" s="275"/>
      <c r="N32" s="276"/>
      <c r="P32" s="5" t="str">
        <f ca="1">A31</f>
        <v/>
      </c>
      <c r="Q32" s="324">
        <f>F32</f>
        <v>0</v>
      </c>
      <c r="R32" s="320">
        <f t="shared" si="0"/>
        <v>0</v>
      </c>
      <c r="S32" s="322">
        <v>16</v>
      </c>
      <c r="T32" s="322" t="s">
        <v>24</v>
      </c>
    </row>
    <row r="33" spans="1:20" ht="24" customHeight="1" thickBot="1">
      <c r="A33" s="146" t="str">
        <f ca="1">IF(入力シート!B30=0," ",入力シート!B30)</f>
        <v/>
      </c>
      <c r="B33" s="147">
        <f>IF(入力シート!C30=" "," ",入力シート!C30)</f>
        <v>0</v>
      </c>
      <c r="C33" s="148"/>
      <c r="D33" s="290" t="str">
        <f>IF(入力シート!D30=0," ",入力シート!D30)</f>
        <v xml:space="preserve"> </v>
      </c>
      <c r="E33" s="66" t="str">
        <f>IF(入力シート!P30=" ",IF(入力シート!F30="","0",ROUNDUP(入力シート!F30,-3)/1000),ROUNDUP(入力シート!P30,-3)/1000)</f>
        <v>0</v>
      </c>
      <c r="F33" s="51">
        <f>IF(入力シート!Q30=" "," ",ROUNDUP(入力シート!Q30,-3)/1000)</f>
        <v>0</v>
      </c>
      <c r="G33" s="292" t="str">
        <f>IF(入力シート!R30=0," ",入力シート!R30)</f>
        <v xml:space="preserve"> </v>
      </c>
      <c r="H33" s="47">
        <f>F33-E33</f>
        <v>0</v>
      </c>
      <c r="I33" s="17" t="str">
        <f t="shared" ref="I33" si="56">IFERROR(IF(H33&gt;$I$15,"20万円以上増","　")," ")</f>
        <v>　</v>
      </c>
      <c r="J33" s="274" t="str">
        <f t="shared" ref="J33" si="57">IFERROR(IF((AND(H33&gt;$I$15,H34&gt;$I$16)),"変更申請"," ")," ")</f>
        <v xml:space="preserve"> </v>
      </c>
      <c r="K33" s="17" t="str">
        <f t="shared" ref="K33" si="58">IFERROR(IF(H33&lt;$K$15,"20万円以上減","　")," ")</f>
        <v>　</v>
      </c>
      <c r="L33" s="274" t="str">
        <f t="shared" ref="L33" si="59">IFERROR(IF((AND(H33&lt;$K$15,H34&lt;$K$16)),"変更申請"," ")," ")</f>
        <v xml:space="preserve"> </v>
      </c>
      <c r="M33" s="274" t="str">
        <f t="shared" ref="M33" si="60">IF((F34=0),"変更申請"," ")</f>
        <v>変更申請</v>
      </c>
      <c r="N33" s="276" t="str">
        <f t="shared" ref="N33" si="61">IF((OR(J33="変更申請",L33="変更申請",M33="変更申請")),"〇"," ")</f>
        <v>〇</v>
      </c>
      <c r="R33" s="320">
        <f t="shared" si="0"/>
        <v>0</v>
      </c>
      <c r="S33" s="322">
        <v>17</v>
      </c>
      <c r="T33" s="322" t="s">
        <v>41</v>
      </c>
    </row>
    <row r="34" spans="1:20" ht="24" customHeight="1" thickBot="1">
      <c r="A34" s="108"/>
      <c r="B34" s="109" t="str">
        <f>IF(入力シート!C31=0," ",入力シート!C31)</f>
        <v xml:space="preserve"> </v>
      </c>
      <c r="C34" s="110"/>
      <c r="D34" s="291"/>
      <c r="E34" s="67" t="str">
        <f>IF(入力シート!P31=" ",IF(入力シート!F31="","0",ROUNDUP(入力シート!F31,-3)/1000),ROUNDUP(入力シート!P31,-3)/1000)</f>
        <v>0</v>
      </c>
      <c r="F34" s="52">
        <f>IF(入力シート!Q31=" "," ",ROUNDDOWN(入力シート!Q31,-3)/1000)</f>
        <v>0</v>
      </c>
      <c r="G34" s="293"/>
      <c r="H34" s="48" t="e">
        <f>ROUND(H33/F33,3)</f>
        <v>#DIV/0!</v>
      </c>
      <c r="I34" s="18" t="str">
        <f t="shared" ref="I34" si="62">IFERROR(IF(H34&gt;$I$16,"20％以上増","　")," ")</f>
        <v xml:space="preserve"> </v>
      </c>
      <c r="J34" s="275"/>
      <c r="K34" s="18" t="str">
        <f t="shared" ref="K34" si="63">IFERROR(IF(H34&lt;$K$16,"20％以上減","　")," ")</f>
        <v xml:space="preserve"> </v>
      </c>
      <c r="L34" s="275"/>
      <c r="M34" s="275"/>
      <c r="N34" s="276"/>
      <c r="P34" s="5" t="str">
        <f ca="1">A33</f>
        <v/>
      </c>
      <c r="Q34" s="324">
        <f>F34</f>
        <v>0</v>
      </c>
      <c r="R34" s="320">
        <f t="shared" si="0"/>
        <v>0</v>
      </c>
      <c r="S34" s="322">
        <v>18</v>
      </c>
      <c r="T34" s="322" t="s">
        <v>34</v>
      </c>
    </row>
    <row r="35" spans="1:20" ht="24" customHeight="1" thickBot="1">
      <c r="A35" s="146" t="str">
        <f ca="1">IF(入力シート!B32=0," ",入力シート!B32)</f>
        <v/>
      </c>
      <c r="B35" s="147">
        <f>IF(入力シート!C32=" "," ",入力シート!C32)</f>
        <v>0</v>
      </c>
      <c r="C35" s="148"/>
      <c r="D35" s="290" t="str">
        <f>IF(入力シート!D32=0," ",入力シート!D32)</f>
        <v xml:space="preserve"> </v>
      </c>
      <c r="E35" s="66" t="str">
        <f>IF(入力シート!P32=" ",IF(入力シート!F32="","0",ROUNDUP(入力シート!F32,-3)/1000),ROUNDUP(入力シート!P32,-3)/1000)</f>
        <v>0</v>
      </c>
      <c r="F35" s="51">
        <f>IF(入力シート!Q32=" "," ",ROUNDUP(入力シート!Q32,-3)/1000)</f>
        <v>0</v>
      </c>
      <c r="G35" s="292" t="str">
        <f>IF(入力シート!R32=0," ",入力シート!R32)</f>
        <v xml:space="preserve"> </v>
      </c>
      <c r="H35" s="47">
        <f>F35-E35</f>
        <v>0</v>
      </c>
      <c r="I35" s="17" t="str">
        <f t="shared" ref="I35" si="64">IFERROR(IF(H35&gt;$I$15,"20万円以上増","　")," ")</f>
        <v>　</v>
      </c>
      <c r="J35" s="274" t="str">
        <f t="shared" ref="J35" si="65">IFERROR(IF((AND(H35&gt;$I$15,H36&gt;$I$16)),"変更申請"," ")," ")</f>
        <v xml:space="preserve"> </v>
      </c>
      <c r="K35" s="17" t="str">
        <f t="shared" ref="K35" si="66">IFERROR(IF(H35&lt;$K$15,"20万円以上減","　")," ")</f>
        <v>　</v>
      </c>
      <c r="L35" s="274" t="str">
        <f t="shared" ref="L35" si="67">IFERROR(IF((AND(H35&lt;$K$15,H36&lt;$K$16)),"変更申請"," ")," ")</f>
        <v xml:space="preserve"> </v>
      </c>
      <c r="M35" s="274" t="str">
        <f t="shared" ref="M35" si="68">IF((F36=0),"変更申請"," ")</f>
        <v>変更申請</v>
      </c>
      <c r="N35" s="276" t="str">
        <f t="shared" ref="N35" si="69">IF((OR(J35="変更申請",L35="変更申請",M35="変更申請")),"〇"," ")</f>
        <v>〇</v>
      </c>
      <c r="R35" s="320">
        <f t="shared" si="0"/>
        <v>0</v>
      </c>
      <c r="S35" s="322">
        <v>19</v>
      </c>
      <c r="T35" s="322" t="s">
        <v>42</v>
      </c>
    </row>
    <row r="36" spans="1:20" ht="24" customHeight="1" thickBot="1">
      <c r="A36" s="108"/>
      <c r="B36" s="109" t="str">
        <f>IF(入力シート!C33=0," ",入力シート!C33)</f>
        <v xml:space="preserve"> </v>
      </c>
      <c r="C36" s="110"/>
      <c r="D36" s="291"/>
      <c r="E36" s="67" t="str">
        <f>IF(入力シート!P33=" ",IF(入力シート!F33="","0",ROUNDUP(入力シート!F33,-3)/1000),ROUNDUP(入力シート!P33,-3)/1000)</f>
        <v>0</v>
      </c>
      <c r="F36" s="52">
        <f>IF(入力シート!Q33=" "," ",ROUNDDOWN(入力シート!Q33,-3)/1000)</f>
        <v>0</v>
      </c>
      <c r="G36" s="293"/>
      <c r="H36" s="48" t="e">
        <f>ROUND(H35/F35,3)</f>
        <v>#DIV/0!</v>
      </c>
      <c r="I36" s="18" t="str">
        <f t="shared" ref="I36" si="70">IFERROR(IF(H36&gt;$I$16,"20％以上増","　")," ")</f>
        <v xml:space="preserve"> </v>
      </c>
      <c r="J36" s="275"/>
      <c r="K36" s="18" t="str">
        <f t="shared" ref="K36" si="71">IFERROR(IF(H36&lt;$K$16,"20％以上減","　")," ")</f>
        <v xml:space="preserve"> </v>
      </c>
      <c r="L36" s="275"/>
      <c r="M36" s="275"/>
      <c r="N36" s="276"/>
      <c r="P36" s="5" t="str">
        <f ca="1">A35</f>
        <v/>
      </c>
      <c r="Q36" s="324">
        <f>F36</f>
        <v>0</v>
      </c>
      <c r="R36" s="320">
        <f t="shared" si="0"/>
        <v>0</v>
      </c>
      <c r="S36" s="322">
        <v>20</v>
      </c>
      <c r="T36" s="322" t="s">
        <v>43</v>
      </c>
    </row>
    <row r="37" spans="1:20" ht="24" customHeight="1" thickBot="1">
      <c r="A37" s="146" t="str">
        <f ca="1">IF(入力シート!B34=0," ",入力シート!B34)</f>
        <v/>
      </c>
      <c r="B37" s="147">
        <f>IF(入力シート!C34=" "," ",入力シート!C34)</f>
        <v>0</v>
      </c>
      <c r="C37" s="148"/>
      <c r="D37" s="290" t="str">
        <f>IF(入力シート!D34=0," ",入力シート!D34)</f>
        <v xml:space="preserve"> </v>
      </c>
      <c r="E37" s="66" t="str">
        <f>IF(入力シート!P34=" ",IF(入力シート!F34="","0",ROUNDUP(入力シート!F34,-3)/1000),ROUNDUP(入力シート!P34,-3)/1000)</f>
        <v>0</v>
      </c>
      <c r="F37" s="51">
        <f>IF(入力シート!Q34=" "," ",ROUNDUP(入力シート!Q34,-3)/1000)</f>
        <v>0</v>
      </c>
      <c r="G37" s="292" t="str">
        <f>IF(入力シート!R34=0," ",入力シート!R34)</f>
        <v xml:space="preserve"> </v>
      </c>
      <c r="H37" s="47">
        <f>F37-E37</f>
        <v>0</v>
      </c>
      <c r="I37" s="17" t="str">
        <f t="shared" ref="I37" si="72">IFERROR(IF(H37&gt;$I$15,"20万円以上増","　")," ")</f>
        <v>　</v>
      </c>
      <c r="J37" s="274" t="str">
        <f t="shared" ref="J37" si="73">IFERROR(IF((AND(H37&gt;$I$15,H38&gt;$I$16)),"変更申請"," ")," ")</f>
        <v xml:space="preserve"> </v>
      </c>
      <c r="K37" s="17" t="str">
        <f t="shared" ref="K37" si="74">IFERROR(IF(H37&lt;$K$15,"20万円以上減","　")," ")</f>
        <v>　</v>
      </c>
      <c r="L37" s="274" t="str">
        <f t="shared" ref="L37" si="75">IFERROR(IF((AND(H37&lt;$K$15,H38&lt;$K$16)),"変更申請"," ")," ")</f>
        <v xml:space="preserve"> </v>
      </c>
      <c r="M37" s="274" t="str">
        <f t="shared" ref="M37" si="76">IF((F38=0),"変更申請"," ")</f>
        <v>変更申請</v>
      </c>
      <c r="N37" s="276" t="str">
        <f t="shared" ref="N37" si="77">IF((OR(J37="変更申請",L37="変更申請",M37="変更申請")),"〇"," ")</f>
        <v>〇</v>
      </c>
      <c r="R37" s="320">
        <f t="shared" si="0"/>
        <v>0</v>
      </c>
      <c r="S37" s="322">
        <v>21</v>
      </c>
      <c r="T37" s="322" t="s">
        <v>33</v>
      </c>
    </row>
    <row r="38" spans="1:20" ht="24" customHeight="1" thickBot="1">
      <c r="A38" s="108"/>
      <c r="B38" s="109" t="str">
        <f>IF(入力シート!C35=0," ",入力シート!C35)</f>
        <v xml:space="preserve"> </v>
      </c>
      <c r="C38" s="110"/>
      <c r="D38" s="291"/>
      <c r="E38" s="67" t="str">
        <f>IF(入力シート!P35=" ",IF(入力シート!F35="","0",ROUNDUP(入力シート!F35,-3)/1000),ROUNDUP(入力シート!P35,-3)/1000)</f>
        <v>0</v>
      </c>
      <c r="F38" s="52">
        <f>IF(入力シート!Q35=" "," ",ROUNDDOWN(入力シート!Q35,-3)/1000)</f>
        <v>0</v>
      </c>
      <c r="G38" s="293"/>
      <c r="H38" s="48" t="e">
        <f>ROUND(H37/F37,3)</f>
        <v>#DIV/0!</v>
      </c>
      <c r="I38" s="18" t="str">
        <f t="shared" ref="I38" si="78">IFERROR(IF(H38&gt;$I$16,"20％以上増","　")," ")</f>
        <v xml:space="preserve"> </v>
      </c>
      <c r="J38" s="275"/>
      <c r="K38" s="18" t="str">
        <f t="shared" ref="K38" si="79">IFERROR(IF(H38&lt;$K$16,"20％以上減","　")," ")</f>
        <v xml:space="preserve"> </v>
      </c>
      <c r="L38" s="275"/>
      <c r="M38" s="275"/>
      <c r="N38" s="276"/>
      <c r="P38" s="5" t="str">
        <f ca="1">A37</f>
        <v/>
      </c>
      <c r="Q38" s="324">
        <f>F38</f>
        <v>0</v>
      </c>
      <c r="R38" s="320">
        <f t="shared" si="0"/>
        <v>0</v>
      </c>
      <c r="S38" s="322">
        <v>22</v>
      </c>
      <c r="T38" s="322" t="s">
        <v>125</v>
      </c>
    </row>
    <row r="39" spans="1:20" ht="24" customHeight="1" thickBot="1">
      <c r="A39" s="146" t="str">
        <f ca="1">IF(入力シート!B36=0," ",入力シート!B36)</f>
        <v/>
      </c>
      <c r="B39" s="147">
        <f>IF(入力シート!C36=" "," ",入力シート!C36)</f>
        <v>0</v>
      </c>
      <c r="C39" s="148"/>
      <c r="D39" s="290" t="str">
        <f>IF(入力シート!D36=0," ",入力シート!D36)</f>
        <v xml:space="preserve"> </v>
      </c>
      <c r="E39" s="66" t="str">
        <f>IF(入力シート!P36=" ",IF(入力シート!F36="","0",ROUNDUP(入力シート!F36,-3)/1000),ROUNDUP(入力シート!P36,-3)/1000)</f>
        <v>0</v>
      </c>
      <c r="F39" s="51">
        <f>IF(入力シート!Q36=" "," ",ROUNDUP(入力シート!Q36,-3)/1000)</f>
        <v>0</v>
      </c>
      <c r="G39" s="292" t="str">
        <f>IF(入力シート!R36=0," ",入力シート!R36)</f>
        <v xml:space="preserve"> </v>
      </c>
      <c r="H39" s="47">
        <f>F39-E39</f>
        <v>0</v>
      </c>
      <c r="I39" s="17" t="str">
        <f t="shared" ref="I39" si="80">IFERROR(IF(H39&gt;$I$15,"20万円以上増","　")," ")</f>
        <v>　</v>
      </c>
      <c r="J39" s="274" t="str">
        <f t="shared" ref="J39" si="81">IFERROR(IF((AND(H39&gt;$I$15,H40&gt;$I$16)),"変更申請"," ")," ")</f>
        <v xml:space="preserve"> </v>
      </c>
      <c r="K39" s="17" t="str">
        <f t="shared" ref="K39" si="82">IFERROR(IF(H39&lt;$K$15,"20万円以上減","　")," ")</f>
        <v>　</v>
      </c>
      <c r="L39" s="274" t="str">
        <f t="shared" ref="L39" si="83">IFERROR(IF((AND(H39&lt;$K$15,H40&lt;$K$16)),"変更申請"," ")," ")</f>
        <v xml:space="preserve"> </v>
      </c>
      <c r="M39" s="274" t="str">
        <f t="shared" ref="M39" si="84">IF((F40=0),"変更申請"," ")</f>
        <v>変更申請</v>
      </c>
      <c r="N39" s="276" t="str">
        <f t="shared" ref="N39" si="85">IF((OR(J39="変更申請",L39="変更申請",M39="変更申請")),"〇"," ")</f>
        <v>〇</v>
      </c>
      <c r="R39" s="320">
        <f t="shared" si="0"/>
        <v>0</v>
      </c>
      <c r="S39" s="322">
        <v>23</v>
      </c>
      <c r="T39" s="322" t="s">
        <v>126</v>
      </c>
    </row>
    <row r="40" spans="1:20" ht="24" customHeight="1" thickBot="1">
      <c r="A40" s="108"/>
      <c r="B40" s="109" t="str">
        <f>IF(入力シート!C37=0," ",入力シート!C37)</f>
        <v xml:space="preserve"> </v>
      </c>
      <c r="C40" s="110"/>
      <c r="D40" s="291"/>
      <c r="E40" s="67" t="str">
        <f>IF(入力シート!P37=" ",IF(入力シート!F37="","0",ROUNDUP(入力シート!F37,-3)/1000),ROUNDUP(入力シート!P37,-3)/1000)</f>
        <v>0</v>
      </c>
      <c r="F40" s="52">
        <f>IF(入力シート!Q37=" "," ",ROUNDDOWN(入力シート!Q37,-3)/1000)</f>
        <v>0</v>
      </c>
      <c r="G40" s="293"/>
      <c r="H40" s="48" t="e">
        <f>ROUND(H39/F39,3)</f>
        <v>#DIV/0!</v>
      </c>
      <c r="I40" s="18" t="str">
        <f t="shared" ref="I40" si="86">IFERROR(IF(H40&gt;$I$16,"20％以上増","　")," ")</f>
        <v xml:space="preserve"> </v>
      </c>
      <c r="J40" s="275"/>
      <c r="K40" s="18" t="str">
        <f t="shared" ref="K40" si="87">IFERROR(IF(H40&lt;$K$16,"20％以上減","　")," ")</f>
        <v xml:space="preserve"> </v>
      </c>
      <c r="L40" s="275"/>
      <c r="M40" s="275"/>
      <c r="N40" s="276"/>
      <c r="P40" s="5" t="str">
        <f ca="1">A39</f>
        <v/>
      </c>
      <c r="Q40" s="324">
        <f>F40</f>
        <v>0</v>
      </c>
      <c r="R40" s="320">
        <f t="shared" si="0"/>
        <v>0</v>
      </c>
      <c r="S40" s="322">
        <v>24</v>
      </c>
      <c r="T40" s="322" t="s">
        <v>44</v>
      </c>
    </row>
    <row r="41" spans="1:20" ht="24" customHeight="1" thickBot="1">
      <c r="A41" s="146" t="str">
        <f ca="1">IF(入力シート!B38=0," ",入力シート!B38)</f>
        <v/>
      </c>
      <c r="B41" s="147">
        <f>IF(入力シート!C38=" "," ",入力シート!C38)</f>
        <v>0</v>
      </c>
      <c r="C41" s="148"/>
      <c r="D41" s="290" t="str">
        <f>IF(入力シート!D38=0," ",入力シート!D38)</f>
        <v xml:space="preserve"> </v>
      </c>
      <c r="E41" s="66" t="str">
        <f>IF(入力シート!P38=" ",IF(入力シート!F38="","0",ROUNDUP(入力シート!F38,-3)/1000),ROUNDUP(入力シート!P38,-3)/1000)</f>
        <v>0</v>
      </c>
      <c r="F41" s="51">
        <f>IF(入力シート!Q38=" "," ",ROUNDUP(入力シート!Q38,-3)/1000)</f>
        <v>0</v>
      </c>
      <c r="G41" s="292" t="str">
        <f>IF(入力シート!R38=0," ",入力シート!R38)</f>
        <v xml:space="preserve"> </v>
      </c>
      <c r="H41" s="47">
        <f>F41-E41</f>
        <v>0</v>
      </c>
      <c r="I41" s="17" t="str">
        <f t="shared" ref="I41" si="88">IFERROR(IF(H41&gt;$I$15,"20万円以上増","　")," ")</f>
        <v>　</v>
      </c>
      <c r="J41" s="274" t="str">
        <f t="shared" ref="J41" si="89">IFERROR(IF((AND(H41&gt;$I$15,H42&gt;$I$16)),"変更申請"," ")," ")</f>
        <v xml:space="preserve"> </v>
      </c>
      <c r="K41" s="17" t="str">
        <f t="shared" ref="K41" si="90">IFERROR(IF(H41&lt;$K$15,"20万円以上減","　")," ")</f>
        <v>　</v>
      </c>
      <c r="L41" s="274" t="str">
        <f t="shared" ref="L41" si="91">IFERROR(IF((AND(H41&lt;$K$15,H42&lt;$K$16)),"変更申請"," ")," ")</f>
        <v xml:space="preserve"> </v>
      </c>
      <c r="M41" s="274" t="str">
        <f t="shared" ref="M41" si="92">IF((F42=0),"変更申請"," ")</f>
        <v>変更申請</v>
      </c>
      <c r="N41" s="276" t="str">
        <f t="shared" ref="N41" si="93">IF((OR(J41="変更申請",L41="変更申請",M41="変更申請")),"〇"," ")</f>
        <v>〇</v>
      </c>
      <c r="R41" s="320">
        <f t="shared" si="0"/>
        <v>0</v>
      </c>
      <c r="S41" s="322">
        <v>25</v>
      </c>
      <c r="T41" s="323" t="s">
        <v>127</v>
      </c>
    </row>
    <row r="42" spans="1:20" ht="24" customHeight="1" thickBot="1">
      <c r="A42" s="108"/>
      <c r="B42" s="109" t="str">
        <f>IF(入力シート!C39=0," ",入力シート!C39)</f>
        <v xml:space="preserve"> </v>
      </c>
      <c r="C42" s="110"/>
      <c r="D42" s="291"/>
      <c r="E42" s="67" t="str">
        <f>IF(入力シート!P39=" ",IF(入力シート!F39="","0",ROUNDUP(入力シート!F39,-3)/1000),ROUNDUP(入力シート!P39,-3)/1000)</f>
        <v>0</v>
      </c>
      <c r="F42" s="52">
        <f>IF(入力シート!Q39=" "," ",ROUNDDOWN(入力シート!Q39,-3)/1000)</f>
        <v>0</v>
      </c>
      <c r="G42" s="293"/>
      <c r="H42" s="48" t="e">
        <f>ROUND(H41/F41,3)</f>
        <v>#DIV/0!</v>
      </c>
      <c r="I42" s="18" t="str">
        <f t="shared" ref="I42" si="94">IFERROR(IF(H42&gt;$I$16,"20％以上増","　")," ")</f>
        <v xml:space="preserve"> </v>
      </c>
      <c r="J42" s="275"/>
      <c r="K42" s="18" t="str">
        <f t="shared" ref="K42" si="95">IFERROR(IF(H42&lt;$K$16,"20％以上減","　")," ")</f>
        <v xml:space="preserve"> </v>
      </c>
      <c r="L42" s="275"/>
      <c r="M42" s="275"/>
      <c r="N42" s="276"/>
      <c r="P42" s="5" t="str">
        <f ca="1">A41</f>
        <v/>
      </c>
      <c r="Q42" s="324">
        <f>F42</f>
        <v>0</v>
      </c>
      <c r="R42" s="320">
        <f t="shared" si="0"/>
        <v>0</v>
      </c>
      <c r="S42" s="322">
        <v>26</v>
      </c>
      <c r="T42" s="322" t="s">
        <v>128</v>
      </c>
    </row>
    <row r="43" spans="1:20" ht="24" hidden="1" customHeight="1" thickBot="1">
      <c r="A43" s="146" t="str">
        <f ca="1">IF(入力シート!B40=0," ",入力シート!B40)</f>
        <v/>
      </c>
      <c r="B43" s="147">
        <f>IF(入力シート!C40=" "," ",入力シート!C40)</f>
        <v>0</v>
      </c>
      <c r="C43" s="148"/>
      <c r="D43" s="290" t="str">
        <f>IF(入力シート!D40=0," ",入力シート!D40)</f>
        <v xml:space="preserve"> </v>
      </c>
      <c r="E43" s="66" t="str">
        <f>IF(入力シート!P40=" ",IF(入力シート!F40="","0",ROUNDUP(入力シート!F40,-3)/1000),ROUNDUP(入力シート!P40,-3)/1000)</f>
        <v>0</v>
      </c>
      <c r="F43" s="51">
        <f>IF(入力シート!Q40=" "," ",ROUNDUP(入力シート!Q40,-3)/1000)</f>
        <v>0</v>
      </c>
      <c r="G43" s="292" t="str">
        <f>IF(入力シート!R40=0," ",入力シート!R40)</f>
        <v xml:space="preserve"> </v>
      </c>
      <c r="H43" s="47">
        <f>F43-E43</f>
        <v>0</v>
      </c>
      <c r="I43" s="17" t="str">
        <f t="shared" ref="I43" si="96">IFERROR(IF(H43&gt;$I$15,"20万円以上増","　")," ")</f>
        <v>　</v>
      </c>
      <c r="J43" s="274" t="str">
        <f t="shared" ref="J43" si="97">IFERROR(IF((AND(H43&gt;$I$15,H44&gt;$I$16)),"変更申請"," ")," ")</f>
        <v xml:space="preserve"> </v>
      </c>
      <c r="K43" s="17" t="str">
        <f t="shared" ref="K43" si="98">IFERROR(IF(H43&lt;$K$15,"20万円以上減","　")," ")</f>
        <v>　</v>
      </c>
      <c r="L43" s="274" t="str">
        <f t="shared" ref="L43" si="99">IFERROR(IF((AND(H43&lt;$K$15,H44&lt;$K$16)),"変更申請"," ")," ")</f>
        <v xml:space="preserve"> </v>
      </c>
      <c r="M43" s="274" t="str">
        <f t="shared" ref="M43" si="100">IF((F44=0),"変更申請"," ")</f>
        <v>変更申請</v>
      </c>
      <c r="N43" s="276" t="str">
        <f t="shared" ref="N43" si="101">IF((OR(J43="変更申請",L43="変更申請",M43="変更申請")),"〇"," ")</f>
        <v>〇</v>
      </c>
      <c r="R43" s="320">
        <f t="shared" si="0"/>
        <v>0</v>
      </c>
      <c r="S43" s="322">
        <v>27</v>
      </c>
      <c r="T43" s="322" t="s">
        <v>45</v>
      </c>
    </row>
    <row r="44" spans="1:20" ht="24" hidden="1" customHeight="1" thickBot="1">
      <c r="A44" s="108"/>
      <c r="B44" s="109" t="str">
        <f>IF(入力シート!C41=0," ",入力シート!C41)</f>
        <v xml:space="preserve"> </v>
      </c>
      <c r="C44" s="110"/>
      <c r="D44" s="291"/>
      <c r="E44" s="67" t="str">
        <f>IF(入力シート!P41=" ",IF(入力シート!F41="","0",ROUNDUP(入力シート!F41,-3)/1000),ROUNDUP(入力シート!P41,-3)/1000)</f>
        <v>0</v>
      </c>
      <c r="F44" s="52">
        <f>IF(入力シート!Q41=" "," ",ROUNDDOWN(入力シート!Q41,-3)/1000)</f>
        <v>0</v>
      </c>
      <c r="G44" s="293"/>
      <c r="H44" s="48" t="e">
        <f>ROUND(H43/F43,3)</f>
        <v>#DIV/0!</v>
      </c>
      <c r="I44" s="18" t="str">
        <f t="shared" ref="I44" si="102">IFERROR(IF(H44&gt;$I$16,"20％以上増","　")," ")</f>
        <v xml:space="preserve"> </v>
      </c>
      <c r="J44" s="275"/>
      <c r="K44" s="18" t="str">
        <f t="shared" ref="K44" si="103">IFERROR(IF(H44&lt;$K$16,"20％以上減","　")," ")</f>
        <v xml:space="preserve"> </v>
      </c>
      <c r="L44" s="275"/>
      <c r="M44" s="275"/>
      <c r="N44" s="276"/>
      <c r="P44" s="5" t="str">
        <f ca="1">A43</f>
        <v/>
      </c>
      <c r="Q44" s="324">
        <f>F44</f>
        <v>0</v>
      </c>
      <c r="R44" s="320">
        <f t="shared" si="0"/>
        <v>0</v>
      </c>
      <c r="S44" s="322">
        <v>28</v>
      </c>
      <c r="T44" s="323" t="s">
        <v>145</v>
      </c>
    </row>
    <row r="45" spans="1:20" ht="24" hidden="1" customHeight="1" thickBot="1">
      <c r="A45" s="146" t="str">
        <f ca="1">IF(入力シート!B42=0," ",入力シート!B42)</f>
        <v/>
      </c>
      <c r="B45" s="147">
        <f>IF(入力シート!C42=" "," ",入力シート!C42)</f>
        <v>0</v>
      </c>
      <c r="C45" s="148"/>
      <c r="D45" s="290" t="str">
        <f>IF(入力シート!D42=0," ",入力シート!D42)</f>
        <v xml:space="preserve"> </v>
      </c>
      <c r="E45" s="66" t="str">
        <f>IF(入力シート!P42=" ",IF(入力シート!F42="","0",ROUNDUP(入力シート!F42,-3)/1000),ROUNDUP(入力シート!P42,-3)/1000)</f>
        <v>0</v>
      </c>
      <c r="F45" s="51">
        <f>IF(入力シート!Q42=" "," ",ROUNDUP(入力シート!Q42,-3)/1000)</f>
        <v>0</v>
      </c>
      <c r="G45" s="292" t="str">
        <f>IF(入力シート!R42=0," ",入力シート!R42)</f>
        <v xml:space="preserve"> </v>
      </c>
      <c r="H45" s="47">
        <f>F45-E45</f>
        <v>0</v>
      </c>
      <c r="I45" s="17" t="str">
        <f t="shared" ref="I45" si="104">IFERROR(IF(H45&gt;$I$15,"20万円以上増","　")," ")</f>
        <v>　</v>
      </c>
      <c r="J45" s="274" t="str">
        <f t="shared" ref="J45" si="105">IFERROR(IF((AND(H45&gt;$I$15,H46&gt;$I$16)),"変更申請"," ")," ")</f>
        <v xml:space="preserve"> </v>
      </c>
      <c r="K45" s="17" t="str">
        <f t="shared" ref="K45" si="106">IFERROR(IF(H45&lt;$K$15,"20万円以上減","　")," ")</f>
        <v>　</v>
      </c>
      <c r="L45" s="274" t="str">
        <f t="shared" ref="L45" si="107">IFERROR(IF((AND(H45&lt;$K$15,H46&lt;$K$16)),"変更申請"," ")," ")</f>
        <v xml:space="preserve"> </v>
      </c>
      <c r="M45" s="274" t="str">
        <f t="shared" ref="M45" si="108">IF((F46=0),"変更申請"," ")</f>
        <v>変更申請</v>
      </c>
      <c r="N45" s="276" t="str">
        <f t="shared" ref="N45" si="109">IF((OR(J45="変更申請",L45="変更申請",M45="変更申請")),"〇"," ")</f>
        <v>〇</v>
      </c>
      <c r="R45" s="320">
        <f t="shared" si="0"/>
        <v>0</v>
      </c>
      <c r="S45" s="322">
        <v>29</v>
      </c>
      <c r="T45" s="323" t="s">
        <v>129</v>
      </c>
    </row>
    <row r="46" spans="1:20" ht="24" hidden="1" customHeight="1" thickBot="1">
      <c r="A46" s="108"/>
      <c r="B46" s="109" t="str">
        <f>IF(入力シート!C43=0," ",入力シート!C43)</f>
        <v xml:space="preserve"> </v>
      </c>
      <c r="C46" s="110"/>
      <c r="D46" s="291"/>
      <c r="E46" s="67" t="str">
        <f>IF(入力シート!P43=" ",IF(入力シート!F43="","0",ROUNDUP(入力シート!F43,-3)/1000),ROUNDUP(入力シート!P43,-3)/1000)</f>
        <v>0</v>
      </c>
      <c r="F46" s="52">
        <f>IF(入力シート!Q43=" "," ",ROUNDDOWN(入力シート!Q43,-3)/1000)</f>
        <v>0</v>
      </c>
      <c r="G46" s="293"/>
      <c r="H46" s="48" t="e">
        <f>ROUND(H45/F45,3)</f>
        <v>#DIV/0!</v>
      </c>
      <c r="I46" s="18" t="str">
        <f t="shared" ref="I46" si="110">IFERROR(IF(H46&gt;$I$16,"20％以上増","　")," ")</f>
        <v xml:space="preserve"> </v>
      </c>
      <c r="J46" s="275"/>
      <c r="K46" s="18" t="str">
        <f t="shared" ref="K46" si="111">IFERROR(IF(H46&lt;$K$16,"20％以上減","　")," ")</f>
        <v xml:space="preserve"> </v>
      </c>
      <c r="L46" s="275"/>
      <c r="M46" s="275"/>
      <c r="N46" s="276"/>
      <c r="P46" s="5" t="str">
        <f ca="1">A45</f>
        <v/>
      </c>
      <c r="Q46" s="324">
        <f>F46</f>
        <v>0</v>
      </c>
      <c r="R46" s="320">
        <f t="shared" si="0"/>
        <v>0</v>
      </c>
      <c r="S46" s="322">
        <v>30</v>
      </c>
      <c r="T46" s="323" t="s">
        <v>130</v>
      </c>
    </row>
    <row r="47" spans="1:20" ht="24" hidden="1" customHeight="1" thickBot="1">
      <c r="A47" s="146" t="str">
        <f ca="1">IF(入力シート!B44=0," ",入力シート!B44)</f>
        <v/>
      </c>
      <c r="B47" s="147">
        <f>IF(入力シート!C44=" "," ",入力シート!C44)</f>
        <v>0</v>
      </c>
      <c r="C47" s="148"/>
      <c r="D47" s="290" t="str">
        <f>IF(入力シート!D44=0," ",入力シート!D44)</f>
        <v xml:space="preserve"> </v>
      </c>
      <c r="E47" s="66" t="str">
        <f>IF(入力シート!P44=" ",IF(入力シート!F44="","0",ROUNDUP(入力シート!F44,-3)/1000),ROUNDUP(入力シート!P44,-3)/1000)</f>
        <v>0</v>
      </c>
      <c r="F47" s="51">
        <f>IF(入力シート!Q44=" "," ",ROUNDUP(入力シート!Q44,-3)/1000)</f>
        <v>0</v>
      </c>
      <c r="G47" s="292" t="str">
        <f>IF(入力シート!R44=0," ",入力シート!R44)</f>
        <v xml:space="preserve"> </v>
      </c>
      <c r="H47" s="47">
        <f>F47-E47</f>
        <v>0</v>
      </c>
      <c r="I47" s="17" t="str">
        <f t="shared" ref="I47" si="112">IFERROR(IF(H47&gt;$I$15,"20万円以上増","　")," ")</f>
        <v>　</v>
      </c>
      <c r="J47" s="274" t="str">
        <f t="shared" ref="J47" si="113">IFERROR(IF((AND(H47&gt;$I$15,H48&gt;$I$16)),"変更申請"," ")," ")</f>
        <v xml:space="preserve"> </v>
      </c>
      <c r="K47" s="17" t="str">
        <f t="shared" ref="K47" si="114">IFERROR(IF(H47&lt;$K$15,"20万円以上減","　")," ")</f>
        <v>　</v>
      </c>
      <c r="L47" s="274" t="str">
        <f t="shared" ref="L47" si="115">IFERROR(IF((AND(H47&lt;$K$15,H48&lt;$K$16)),"変更申請"," ")," ")</f>
        <v xml:space="preserve"> </v>
      </c>
      <c r="M47" s="274" t="str">
        <f t="shared" ref="M47" si="116">IF((F48=0),"変更申請"," ")</f>
        <v>変更申請</v>
      </c>
      <c r="N47" s="276" t="str">
        <f t="shared" ref="N47" si="117">IF((OR(J47="変更申請",L47="変更申請",M47="変更申請")),"〇"," ")</f>
        <v>〇</v>
      </c>
      <c r="R47" s="320">
        <f t="shared" si="0"/>
        <v>0</v>
      </c>
      <c r="S47" s="322">
        <v>31</v>
      </c>
      <c r="T47" s="322" t="s">
        <v>131</v>
      </c>
    </row>
    <row r="48" spans="1:20" ht="24" hidden="1" customHeight="1" thickBot="1">
      <c r="A48" s="108"/>
      <c r="B48" s="109" t="str">
        <f>IF(入力シート!C45=0," ",入力シート!C45)</f>
        <v xml:space="preserve"> </v>
      </c>
      <c r="C48" s="110"/>
      <c r="D48" s="291"/>
      <c r="E48" s="67" t="str">
        <f>IF(入力シート!P45=" ",IF(入力シート!F45="","0",ROUNDUP(入力シート!F45,-3)/1000),ROUNDUP(入力シート!P45,-3)/1000)</f>
        <v>0</v>
      </c>
      <c r="F48" s="52">
        <f>IF(入力シート!Q45=" "," ",ROUNDDOWN(入力シート!Q45,-3)/1000)</f>
        <v>0</v>
      </c>
      <c r="G48" s="293"/>
      <c r="H48" s="48" t="e">
        <f>ROUND(H47/F47,3)</f>
        <v>#DIV/0!</v>
      </c>
      <c r="I48" s="18" t="str">
        <f t="shared" ref="I48" si="118">IFERROR(IF(H48&gt;$I$16,"20％以上増","　")," ")</f>
        <v xml:space="preserve"> </v>
      </c>
      <c r="J48" s="275"/>
      <c r="K48" s="18" t="str">
        <f t="shared" ref="K48" si="119">IFERROR(IF(H48&lt;$K$16,"20％以上減","　")," ")</f>
        <v xml:space="preserve"> </v>
      </c>
      <c r="L48" s="275"/>
      <c r="M48" s="275"/>
      <c r="N48" s="276"/>
      <c r="P48" s="5" t="str">
        <f ca="1">A47</f>
        <v/>
      </c>
      <c r="Q48" s="324">
        <f>F48</f>
        <v>0</v>
      </c>
      <c r="R48" s="320">
        <f t="shared" si="0"/>
        <v>0</v>
      </c>
      <c r="S48" s="322">
        <v>32</v>
      </c>
      <c r="T48" s="323" t="s">
        <v>146</v>
      </c>
    </row>
    <row r="49" spans="1:20" ht="24" hidden="1" customHeight="1" thickBot="1">
      <c r="A49" s="146" t="str">
        <f ca="1">IF(入力シート!B46=0," ",入力シート!B46)</f>
        <v/>
      </c>
      <c r="B49" s="147">
        <f>IF(入力シート!C46=" "," ",入力シート!C46)</f>
        <v>0</v>
      </c>
      <c r="C49" s="148"/>
      <c r="D49" s="290" t="str">
        <f>IF(入力シート!D46=0," ",入力シート!D46)</f>
        <v xml:space="preserve"> </v>
      </c>
      <c r="E49" s="66" t="str">
        <f>IF(入力シート!P46=" ",IF(入力シート!F46="","0",ROUNDUP(入力シート!F46,-3)/1000),ROUNDUP(入力シート!P46,-3)/1000)</f>
        <v>0</v>
      </c>
      <c r="F49" s="51">
        <f>IF(入力シート!Q46=" "," ",ROUNDUP(入力シート!Q46,-3)/1000)</f>
        <v>0</v>
      </c>
      <c r="G49" s="292" t="str">
        <f>IF(入力シート!R46=0," ",入力シート!R46)</f>
        <v xml:space="preserve"> </v>
      </c>
      <c r="H49" s="47">
        <f>F49-E49</f>
        <v>0</v>
      </c>
      <c r="I49" s="17" t="str">
        <f t="shared" ref="I49" si="120">IFERROR(IF(H49&gt;$I$15,"20万円以上増","　")," ")</f>
        <v>　</v>
      </c>
      <c r="J49" s="274" t="str">
        <f t="shared" ref="J49" si="121">IFERROR(IF((AND(H49&gt;$I$15,H50&gt;$I$16)),"変更申請"," ")," ")</f>
        <v xml:space="preserve"> </v>
      </c>
      <c r="K49" s="17" t="str">
        <f t="shared" ref="K49" si="122">IFERROR(IF(H49&lt;$K$15,"20万円以上減","　")," ")</f>
        <v>　</v>
      </c>
      <c r="L49" s="274" t="str">
        <f t="shared" ref="L49" si="123">IFERROR(IF((AND(H49&lt;$K$15,H50&lt;$K$16)),"変更申請"," ")," ")</f>
        <v xml:space="preserve"> </v>
      </c>
      <c r="M49" s="274" t="str">
        <f t="shared" ref="M49" si="124">IF((F50=0),"変更申請"," ")</f>
        <v>変更申請</v>
      </c>
      <c r="N49" s="276" t="str">
        <f t="shared" ref="N49" si="125">IF((OR(J49="変更申請",L49="変更申請",M49="変更申請")),"〇"," ")</f>
        <v>〇</v>
      </c>
      <c r="R49" s="320">
        <f t="shared" si="0"/>
        <v>0</v>
      </c>
      <c r="S49" s="322">
        <v>33</v>
      </c>
      <c r="T49" s="322" t="s">
        <v>132</v>
      </c>
    </row>
    <row r="50" spans="1:20" ht="24" hidden="1" customHeight="1" thickBot="1">
      <c r="A50" s="108"/>
      <c r="B50" s="109" t="str">
        <f>IF(入力シート!C47=0," ",入力シート!C47)</f>
        <v xml:space="preserve"> </v>
      </c>
      <c r="C50" s="110"/>
      <c r="D50" s="291"/>
      <c r="E50" s="67" t="str">
        <f>IF(入力シート!P47=" ",IF(入力シート!F47="","0",ROUNDUP(入力シート!F47,-3)/1000),ROUNDUP(入力シート!P47,-3)/1000)</f>
        <v>0</v>
      </c>
      <c r="F50" s="52">
        <f>IF(入力シート!Q47=" "," ",ROUNDDOWN(入力シート!Q47,-3)/1000)</f>
        <v>0</v>
      </c>
      <c r="G50" s="293"/>
      <c r="H50" s="48" t="e">
        <f>ROUND(H49/F49,3)</f>
        <v>#DIV/0!</v>
      </c>
      <c r="I50" s="18" t="str">
        <f t="shared" ref="I50" si="126">IFERROR(IF(H50&gt;$I$16,"20％以上増","　")," ")</f>
        <v xml:space="preserve"> </v>
      </c>
      <c r="J50" s="275"/>
      <c r="K50" s="18" t="str">
        <f t="shared" ref="K50" si="127">IFERROR(IF(H50&lt;$K$16,"20％以上減","　")," ")</f>
        <v xml:space="preserve"> </v>
      </c>
      <c r="L50" s="275"/>
      <c r="M50" s="275"/>
      <c r="N50" s="276"/>
      <c r="P50" s="5" t="str">
        <f ca="1">A49</f>
        <v/>
      </c>
      <c r="Q50" s="324">
        <f>F50</f>
        <v>0</v>
      </c>
      <c r="R50" s="320">
        <f t="shared" si="0"/>
        <v>0</v>
      </c>
      <c r="S50" s="322">
        <v>34</v>
      </c>
      <c r="T50" s="322" t="s">
        <v>133</v>
      </c>
    </row>
    <row r="51" spans="1:20" ht="24" hidden="1" customHeight="1" thickBot="1">
      <c r="A51" s="146" t="str">
        <f ca="1">IF(入力シート!B48=0," ",入力シート!B48)</f>
        <v/>
      </c>
      <c r="B51" s="147">
        <f>IF(入力シート!C48=" "," ",入力シート!C48)</f>
        <v>0</v>
      </c>
      <c r="C51" s="148"/>
      <c r="D51" s="290" t="str">
        <f>IF(入力シート!D48=0," ",入力シート!D48)</f>
        <v xml:space="preserve"> </v>
      </c>
      <c r="E51" s="66" t="str">
        <f>IF(入力シート!P48=" ",IF(入力シート!F48="","0",ROUNDUP(入力シート!F48,-3)/1000),ROUNDUP(入力シート!P48,-3)/1000)</f>
        <v>0</v>
      </c>
      <c r="F51" s="51">
        <f>IF(入力シート!Q48=" "," ",ROUNDUP(入力シート!Q48,-3)/1000)</f>
        <v>0</v>
      </c>
      <c r="G51" s="292" t="str">
        <f>IF(入力シート!R48=0," ",入力シート!R48)</f>
        <v xml:space="preserve"> </v>
      </c>
      <c r="H51" s="47">
        <f>F51-E51</f>
        <v>0</v>
      </c>
      <c r="I51" s="17" t="str">
        <f t="shared" ref="I51" si="128">IFERROR(IF(H51&gt;$I$15,"20万円以上増","　")," ")</f>
        <v>　</v>
      </c>
      <c r="J51" s="274" t="str">
        <f t="shared" ref="J51" si="129">IFERROR(IF((AND(H51&gt;$I$15,H52&gt;$I$16)),"変更申請"," ")," ")</f>
        <v xml:space="preserve"> </v>
      </c>
      <c r="K51" s="17" t="str">
        <f t="shared" ref="K51" si="130">IFERROR(IF(H51&lt;$K$15,"20万円以上減","　")," ")</f>
        <v>　</v>
      </c>
      <c r="L51" s="274" t="str">
        <f t="shared" ref="L51" si="131">IFERROR(IF((AND(H51&lt;$K$15,H52&lt;$K$16)),"変更申請"," ")," ")</f>
        <v xml:space="preserve"> </v>
      </c>
      <c r="M51" s="274" t="str">
        <f t="shared" ref="M51" si="132">IF((F52=0),"変更申請"," ")</f>
        <v>変更申請</v>
      </c>
      <c r="N51" s="276" t="str">
        <f t="shared" ref="N51" si="133">IF((OR(J51="変更申請",L51="変更申請",M51="変更申請")),"〇"," ")</f>
        <v>〇</v>
      </c>
      <c r="R51" s="320">
        <f t="shared" si="0"/>
        <v>0</v>
      </c>
      <c r="S51" s="322">
        <v>35</v>
      </c>
      <c r="T51" s="323" t="s">
        <v>147</v>
      </c>
    </row>
    <row r="52" spans="1:20" ht="24" hidden="1" customHeight="1" thickBot="1">
      <c r="A52" s="108"/>
      <c r="B52" s="109" t="str">
        <f>IF(入力シート!C49=0," ",入力シート!C49)</f>
        <v xml:space="preserve"> </v>
      </c>
      <c r="C52" s="110"/>
      <c r="D52" s="291"/>
      <c r="E52" s="67" t="str">
        <f>IF(入力シート!P49=" ",IF(入力シート!F49="","0",ROUNDUP(入力シート!F49,-3)/1000),ROUNDUP(入力シート!P49,-3)/1000)</f>
        <v>0</v>
      </c>
      <c r="F52" s="52">
        <f>IF(入力シート!Q49=" "," ",ROUNDDOWN(入力シート!Q49,-3)/1000)</f>
        <v>0</v>
      </c>
      <c r="G52" s="293"/>
      <c r="H52" s="48" t="e">
        <f>ROUND(H51/F51,3)</f>
        <v>#DIV/0!</v>
      </c>
      <c r="I52" s="18" t="str">
        <f t="shared" ref="I52" si="134">IFERROR(IF(H52&gt;$I$16,"20％以上増","　")," ")</f>
        <v xml:space="preserve"> </v>
      </c>
      <c r="J52" s="275"/>
      <c r="K52" s="18" t="str">
        <f t="shared" ref="K52" si="135">IFERROR(IF(H52&lt;$K$16,"20％以上減","　")," ")</f>
        <v xml:space="preserve"> </v>
      </c>
      <c r="L52" s="275"/>
      <c r="M52" s="275"/>
      <c r="N52" s="276"/>
      <c r="P52" s="5" t="str">
        <f ca="1">A51</f>
        <v/>
      </c>
      <c r="Q52" s="324">
        <f>F52</f>
        <v>0</v>
      </c>
      <c r="R52" s="320">
        <f t="shared" si="0"/>
        <v>0</v>
      </c>
      <c r="S52" s="322">
        <v>36</v>
      </c>
      <c r="T52" s="322" t="s">
        <v>17</v>
      </c>
    </row>
    <row r="53" spans="1:20" ht="24" hidden="1" customHeight="1" thickBot="1">
      <c r="A53" s="146" t="str">
        <f ca="1">IF(入力シート!B50=0," ",入力シート!B50)</f>
        <v/>
      </c>
      <c r="B53" s="147">
        <f>IF(入力シート!C50=" "," ",入力シート!C50)</f>
        <v>0</v>
      </c>
      <c r="C53" s="148"/>
      <c r="D53" s="290" t="str">
        <f>IF(入力シート!D50=0," ",入力シート!D50)</f>
        <v xml:space="preserve"> </v>
      </c>
      <c r="E53" s="66" t="str">
        <f>IF(入力シート!P50=" ",IF(入力シート!F50="","0",ROUNDUP(入力シート!F50,-3)/1000),ROUNDUP(入力シート!P50,-3)/1000)</f>
        <v>0</v>
      </c>
      <c r="F53" s="51">
        <f>IF(入力シート!Q50=" "," ",ROUNDUP(入力シート!Q50,-3)/1000)</f>
        <v>0</v>
      </c>
      <c r="G53" s="292" t="str">
        <f>IF(入力シート!R50=0," ",入力シート!R50)</f>
        <v xml:space="preserve"> </v>
      </c>
      <c r="H53" s="47">
        <f>F53-E53</f>
        <v>0</v>
      </c>
      <c r="I53" s="17" t="str">
        <f t="shared" ref="I53" si="136">IFERROR(IF(H53&gt;$I$15,"20万円以上増","　")," ")</f>
        <v>　</v>
      </c>
      <c r="J53" s="274" t="str">
        <f t="shared" ref="J53" si="137">IFERROR(IF((AND(H53&gt;$I$15,H54&gt;$I$16)),"変更申請"," ")," ")</f>
        <v xml:space="preserve"> </v>
      </c>
      <c r="K53" s="17" t="str">
        <f t="shared" ref="K53" si="138">IFERROR(IF(H53&lt;$K$15,"20万円以上減","　")," ")</f>
        <v>　</v>
      </c>
      <c r="L53" s="274" t="str">
        <f t="shared" ref="L53" si="139">IFERROR(IF((AND(H53&lt;$K$15,H54&lt;$K$16)),"変更申請"," ")," ")</f>
        <v xml:space="preserve"> </v>
      </c>
      <c r="M53" s="274" t="str">
        <f t="shared" ref="M53" si="140">IF((F54=0),"変更申請"," ")</f>
        <v>変更申請</v>
      </c>
      <c r="N53" s="276" t="str">
        <f t="shared" ref="N53" si="141">IF((OR(J53="変更申請",L53="変更申請",M53="変更申請")),"〇"," ")</f>
        <v>〇</v>
      </c>
      <c r="R53" s="320">
        <f t="shared" si="0"/>
        <v>0</v>
      </c>
      <c r="S53" s="322">
        <v>37</v>
      </c>
      <c r="T53" s="322" t="s">
        <v>50</v>
      </c>
    </row>
    <row r="54" spans="1:20" ht="24" hidden="1" customHeight="1" thickBot="1">
      <c r="A54" s="108"/>
      <c r="B54" s="109" t="str">
        <f>IF(入力シート!C51=0," ",入力シート!C51)</f>
        <v xml:space="preserve"> </v>
      </c>
      <c r="C54" s="110"/>
      <c r="D54" s="291"/>
      <c r="E54" s="67" t="str">
        <f>IF(入力シート!P51=" ",IF(入力シート!F51="","0",ROUNDUP(入力シート!F51,-3)/1000),ROUNDUP(入力シート!P51,-3)/1000)</f>
        <v>0</v>
      </c>
      <c r="F54" s="52">
        <f>IF(入力シート!Q51=" "," ",ROUNDDOWN(入力シート!Q51,-3)/1000)</f>
        <v>0</v>
      </c>
      <c r="G54" s="293"/>
      <c r="H54" s="48" t="e">
        <f>ROUND(H53/F53,3)</f>
        <v>#DIV/0!</v>
      </c>
      <c r="I54" s="18" t="str">
        <f t="shared" ref="I54" si="142">IFERROR(IF(H54&gt;$I$16,"20％以上増","　")," ")</f>
        <v xml:space="preserve"> </v>
      </c>
      <c r="J54" s="275"/>
      <c r="K54" s="18" t="str">
        <f t="shared" ref="K54" si="143">IFERROR(IF(H54&lt;$K$16,"20％以上減","　")," ")</f>
        <v xml:space="preserve"> </v>
      </c>
      <c r="L54" s="275"/>
      <c r="M54" s="275"/>
      <c r="N54" s="276"/>
      <c r="P54" s="5" t="str">
        <f ca="1">A53</f>
        <v/>
      </c>
      <c r="Q54" s="324">
        <f>F54</f>
        <v>0</v>
      </c>
      <c r="R54" s="320">
        <f t="shared" si="0"/>
        <v>0</v>
      </c>
      <c r="S54" s="322">
        <v>38</v>
      </c>
      <c r="T54" s="322" t="s">
        <v>46</v>
      </c>
    </row>
    <row r="55" spans="1:20" ht="24" hidden="1" customHeight="1" thickBot="1">
      <c r="A55" s="146" t="str">
        <f ca="1">IF(入力シート!B52=0," ",入力シート!B52)</f>
        <v/>
      </c>
      <c r="B55" s="147">
        <f>IF(入力シート!C52=" "," ",入力シート!C52)</f>
        <v>0</v>
      </c>
      <c r="C55" s="148"/>
      <c r="D55" s="290" t="str">
        <f>IF(入力シート!D52=0," ",入力シート!D52)</f>
        <v xml:space="preserve"> </v>
      </c>
      <c r="E55" s="66" t="str">
        <f>IF(入力シート!P52=" ",IF(入力シート!F52="","0",ROUNDUP(入力シート!F52,-3)/1000),ROUNDUP(入力シート!P52,-3)/1000)</f>
        <v>0</v>
      </c>
      <c r="F55" s="51">
        <f>IF(入力シート!Q52=" "," ",ROUNDUP(入力シート!Q52,-3)/1000)</f>
        <v>0</v>
      </c>
      <c r="G55" s="292" t="str">
        <f>IF(入力シート!R52=0," ",入力シート!R52)</f>
        <v xml:space="preserve"> </v>
      </c>
      <c r="H55" s="47">
        <f>F55-E55</f>
        <v>0</v>
      </c>
      <c r="I55" s="17" t="str">
        <f t="shared" ref="I55" si="144">IFERROR(IF(H55&gt;$I$15,"20万円以上増","　")," ")</f>
        <v>　</v>
      </c>
      <c r="J55" s="274" t="str">
        <f t="shared" ref="J55" si="145">IFERROR(IF((AND(H55&gt;$I$15,H56&gt;$I$16)),"変更申請"," ")," ")</f>
        <v xml:space="preserve"> </v>
      </c>
      <c r="K55" s="17" t="str">
        <f t="shared" ref="K55" si="146">IFERROR(IF(H55&lt;$K$15,"20万円以上減","　")," ")</f>
        <v>　</v>
      </c>
      <c r="L55" s="274" t="str">
        <f t="shared" ref="L55" si="147">IFERROR(IF((AND(H55&lt;$K$15,H56&lt;$K$16)),"変更申請"," ")," ")</f>
        <v xml:space="preserve"> </v>
      </c>
      <c r="M55" s="274" t="str">
        <f t="shared" ref="M55" si="148">IF((F56=0),"変更申請"," ")</f>
        <v>変更申請</v>
      </c>
      <c r="N55" s="276" t="str">
        <f t="shared" ref="N55" si="149">IF((OR(J55="変更申請",L55="変更申請",M55="変更申請")),"〇"," ")</f>
        <v>〇</v>
      </c>
      <c r="R55" s="320">
        <f t="shared" si="0"/>
        <v>0</v>
      </c>
      <c r="S55" s="322">
        <v>39</v>
      </c>
      <c r="T55" s="322" t="s">
        <v>47</v>
      </c>
    </row>
    <row r="56" spans="1:20" ht="24" hidden="1" customHeight="1" thickBot="1">
      <c r="A56" s="108"/>
      <c r="B56" s="109" t="str">
        <f>IF(入力シート!C53=0," ",入力シート!C53)</f>
        <v xml:space="preserve"> </v>
      </c>
      <c r="C56" s="110"/>
      <c r="D56" s="291"/>
      <c r="E56" s="67" t="str">
        <f>IF(入力シート!P53=" ",IF(入力シート!F53="","0",ROUNDUP(入力シート!F53,-3)/1000),ROUNDUP(入力シート!P53,-3)/1000)</f>
        <v>0</v>
      </c>
      <c r="F56" s="52">
        <f>IF(入力シート!Q53=" "," ",ROUNDDOWN(入力シート!Q53,-3)/1000)</f>
        <v>0</v>
      </c>
      <c r="G56" s="293"/>
      <c r="H56" s="48" t="e">
        <f>ROUND(H55/F55,3)</f>
        <v>#DIV/0!</v>
      </c>
      <c r="I56" s="18" t="str">
        <f t="shared" ref="I56" si="150">IFERROR(IF(H56&gt;$I$16,"20％以上増","　")," ")</f>
        <v xml:space="preserve"> </v>
      </c>
      <c r="J56" s="275"/>
      <c r="K56" s="18" t="str">
        <f t="shared" ref="K56" si="151">IFERROR(IF(H56&lt;$K$16,"20％以上減","　")," ")</f>
        <v xml:space="preserve"> </v>
      </c>
      <c r="L56" s="275"/>
      <c r="M56" s="275"/>
      <c r="N56" s="276"/>
      <c r="P56" s="5" t="str">
        <f ca="1">A55</f>
        <v/>
      </c>
      <c r="Q56" s="324">
        <f>F56</f>
        <v>0</v>
      </c>
      <c r="R56" s="320">
        <f t="shared" si="0"/>
        <v>0</v>
      </c>
      <c r="S56" s="322">
        <v>40</v>
      </c>
      <c r="T56" s="322" t="s">
        <v>48</v>
      </c>
    </row>
    <row r="57" spans="1:20" ht="24" hidden="1" customHeight="1" thickBot="1">
      <c r="A57" s="146" t="str">
        <f ca="1">IF(入力シート!B54=0," ",入力シート!B54)</f>
        <v/>
      </c>
      <c r="B57" s="147">
        <f>IF(入力シート!C54=" "," ",入力シート!C54)</f>
        <v>0</v>
      </c>
      <c r="C57" s="148"/>
      <c r="D57" s="290" t="str">
        <f>IF(入力シート!D54=0," ",入力シート!D54)</f>
        <v xml:space="preserve"> </v>
      </c>
      <c r="E57" s="66" t="str">
        <f>IF(入力シート!P54=" ",IF(入力シート!F54="","0",ROUNDUP(入力シート!F54,-3)/1000),ROUNDUP(入力シート!P54,-3)/1000)</f>
        <v>0</v>
      </c>
      <c r="F57" s="51">
        <f>IF(入力シート!Q54=" "," ",ROUNDUP(入力シート!Q54,-3)/1000)</f>
        <v>0</v>
      </c>
      <c r="G57" s="292" t="str">
        <f>IF(入力シート!R54=0," ",入力シート!R54)</f>
        <v xml:space="preserve"> </v>
      </c>
      <c r="H57" s="47">
        <f>F57-E57</f>
        <v>0</v>
      </c>
      <c r="I57" s="17" t="str">
        <f t="shared" ref="I57" si="152">IFERROR(IF(H57&gt;$I$15,"20万円以上増","　")," ")</f>
        <v>　</v>
      </c>
      <c r="J57" s="274" t="str">
        <f t="shared" ref="J57" si="153">IFERROR(IF((AND(H57&gt;$I$15,H58&gt;$I$16)),"変更申請"," ")," ")</f>
        <v xml:space="preserve"> </v>
      </c>
      <c r="K57" s="17" t="str">
        <f t="shared" ref="K57" si="154">IFERROR(IF(H57&lt;$K$15,"20万円以上減","　")," ")</f>
        <v>　</v>
      </c>
      <c r="L57" s="274" t="str">
        <f t="shared" ref="L57" si="155">IFERROR(IF((AND(H57&lt;$K$15,H58&lt;$K$16)),"変更申請"," ")," ")</f>
        <v xml:space="preserve"> </v>
      </c>
      <c r="M57" s="274" t="str">
        <f t="shared" ref="M57" si="156">IF((F58=0),"変更申請"," ")</f>
        <v>変更申請</v>
      </c>
      <c r="N57" s="276" t="str">
        <f t="shared" ref="N57" si="157">IF((OR(J57="変更申請",L57="変更申請",M57="変更申請")),"〇"," ")</f>
        <v>〇</v>
      </c>
      <c r="R57" s="320">
        <f t="shared" si="0"/>
        <v>0</v>
      </c>
      <c r="S57" s="322">
        <v>41</v>
      </c>
      <c r="T57" s="323" t="s">
        <v>148</v>
      </c>
    </row>
    <row r="58" spans="1:20" ht="24" hidden="1" customHeight="1" thickBot="1">
      <c r="A58" s="108"/>
      <c r="B58" s="109" t="str">
        <f>IF(入力シート!C55=0," ",入力シート!C55)</f>
        <v xml:space="preserve"> </v>
      </c>
      <c r="C58" s="110"/>
      <c r="D58" s="291"/>
      <c r="E58" s="67" t="str">
        <f>IF(入力シート!P55=" ",IF(入力シート!F55="","0",ROUNDUP(入力シート!F55,-3)/1000),ROUNDUP(入力シート!P55,-3)/1000)</f>
        <v>0</v>
      </c>
      <c r="F58" s="52">
        <f>IF(入力シート!Q55=" "," ",ROUNDDOWN(入力シート!Q55,-3)/1000)</f>
        <v>0</v>
      </c>
      <c r="G58" s="293"/>
      <c r="H58" s="48" t="e">
        <f>ROUND(H57/F57,3)</f>
        <v>#DIV/0!</v>
      </c>
      <c r="I58" s="18" t="str">
        <f t="shared" ref="I58" si="158">IFERROR(IF(H58&gt;$I$16,"20％以上増","　")," ")</f>
        <v xml:space="preserve"> </v>
      </c>
      <c r="J58" s="275"/>
      <c r="K58" s="18" t="str">
        <f t="shared" ref="K58" si="159">IFERROR(IF(H58&lt;$K$16,"20％以上減","　")," ")</f>
        <v xml:space="preserve"> </v>
      </c>
      <c r="L58" s="275"/>
      <c r="M58" s="275"/>
      <c r="N58" s="276"/>
      <c r="P58" s="5" t="str">
        <f ca="1">A57</f>
        <v/>
      </c>
      <c r="Q58" s="324">
        <f>F58</f>
        <v>0</v>
      </c>
      <c r="R58" s="320">
        <f t="shared" si="0"/>
        <v>0</v>
      </c>
      <c r="S58" s="322">
        <v>42</v>
      </c>
      <c r="T58" s="322" t="s">
        <v>149</v>
      </c>
    </row>
    <row r="59" spans="1:20" ht="24" hidden="1" customHeight="1" thickBot="1">
      <c r="A59" s="146" t="str">
        <f ca="1">IF(入力シート!B56=0," ",入力シート!B56)</f>
        <v/>
      </c>
      <c r="B59" s="147">
        <f>IF(入力シート!C56=" "," ",入力シート!C56)</f>
        <v>0</v>
      </c>
      <c r="C59" s="148"/>
      <c r="D59" s="290" t="str">
        <f>IF(入力シート!D56=0," ",入力シート!D56)</f>
        <v xml:space="preserve"> </v>
      </c>
      <c r="E59" s="66" t="str">
        <f>IF(入力シート!P56=" ",IF(入力シート!F56="","0",ROUNDUP(入力シート!F56,-3)/1000),ROUNDUP(入力シート!P56,-3)/1000)</f>
        <v>0</v>
      </c>
      <c r="F59" s="51">
        <f>IF(入力シート!Q56=" "," ",ROUNDUP(入力シート!Q56,-3)/1000)</f>
        <v>0</v>
      </c>
      <c r="G59" s="292" t="str">
        <f>IF(入力シート!R56=0," ",入力シート!R56)</f>
        <v xml:space="preserve"> </v>
      </c>
      <c r="H59" s="47">
        <f>F59-E59</f>
        <v>0</v>
      </c>
      <c r="I59" s="17" t="str">
        <f t="shared" ref="I59" si="160">IFERROR(IF(H59&gt;$I$15,"20万円以上増","　")," ")</f>
        <v>　</v>
      </c>
      <c r="J59" s="274" t="str">
        <f t="shared" ref="J59" si="161">IFERROR(IF((AND(H59&gt;$I$15,H60&gt;$I$16)),"変更申請"," ")," ")</f>
        <v xml:space="preserve"> </v>
      </c>
      <c r="K59" s="17" t="str">
        <f t="shared" ref="K59" si="162">IFERROR(IF(H59&lt;$K$15,"20万円以上減","　")," ")</f>
        <v>　</v>
      </c>
      <c r="L59" s="274" t="str">
        <f t="shared" ref="L59" si="163">IFERROR(IF((AND(H59&lt;$K$15,H60&lt;$K$16)),"変更申請"," ")," ")</f>
        <v xml:space="preserve"> </v>
      </c>
      <c r="M59" s="274" t="str">
        <f t="shared" ref="M59" si="164">IF((F60=0),"変更申請"," ")</f>
        <v>変更申請</v>
      </c>
      <c r="N59" s="276" t="str">
        <f t="shared" ref="N59" si="165">IF((OR(J59="変更申請",L59="変更申請",M59="変更申請")),"〇"," ")</f>
        <v>〇</v>
      </c>
      <c r="R59" s="320">
        <f t="shared" si="0"/>
        <v>0</v>
      </c>
      <c r="S59" s="322">
        <v>43</v>
      </c>
      <c r="T59" s="322" t="s">
        <v>49</v>
      </c>
    </row>
    <row r="60" spans="1:20" ht="24" hidden="1" customHeight="1" thickBot="1">
      <c r="A60" s="108"/>
      <c r="B60" s="109" t="str">
        <f>IF(入力シート!C57=0," ",入力シート!C57)</f>
        <v xml:space="preserve"> </v>
      </c>
      <c r="C60" s="110"/>
      <c r="D60" s="291"/>
      <c r="E60" s="67" t="str">
        <f>IF(入力シート!P57=" ",IF(入力シート!F57="","0",ROUNDUP(入力シート!F57,-3)/1000),ROUNDUP(入力シート!P57,-3)/1000)</f>
        <v>0</v>
      </c>
      <c r="F60" s="52">
        <f>IF(入力シート!Q57=" "," ",ROUNDDOWN(入力シート!Q57,-3)/1000)</f>
        <v>0</v>
      </c>
      <c r="G60" s="293"/>
      <c r="H60" s="48" t="e">
        <f>ROUND(H59/F59,3)</f>
        <v>#DIV/0!</v>
      </c>
      <c r="I60" s="18" t="str">
        <f t="shared" ref="I60" si="166">IFERROR(IF(H60&gt;$I$16,"20％以上増","　")," ")</f>
        <v xml:space="preserve"> </v>
      </c>
      <c r="J60" s="275"/>
      <c r="K60" s="18" t="str">
        <f t="shared" ref="K60" si="167">IFERROR(IF(H60&lt;$K$16,"20％以上減","　")," ")</f>
        <v xml:space="preserve"> </v>
      </c>
      <c r="L60" s="275"/>
      <c r="M60" s="275"/>
      <c r="N60" s="276"/>
      <c r="P60" s="5" t="str">
        <f ca="1">A59</f>
        <v/>
      </c>
      <c r="Q60" s="324">
        <f>F60</f>
        <v>0</v>
      </c>
      <c r="R60" s="320">
        <f t="shared" si="0"/>
        <v>0</v>
      </c>
      <c r="S60" s="322">
        <v>44</v>
      </c>
      <c r="T60" s="322" t="s">
        <v>51</v>
      </c>
    </row>
    <row r="61" spans="1:20" ht="24" hidden="1" customHeight="1" thickBot="1">
      <c r="A61" s="146" t="str">
        <f ca="1">IF(入力シート!B58=0," ",入力シート!B58)</f>
        <v/>
      </c>
      <c r="B61" s="147">
        <f>IF(入力シート!C58=" "," ",入力シート!C58)</f>
        <v>0</v>
      </c>
      <c r="C61" s="148"/>
      <c r="D61" s="290" t="str">
        <f>IF(入力シート!D58=0," ",入力シート!D58)</f>
        <v xml:space="preserve"> </v>
      </c>
      <c r="E61" s="66" t="str">
        <f>IF(入力シート!P58=" ",IF(入力シート!F58="","0",ROUNDUP(入力シート!F58,-3)/1000),ROUNDUP(入力シート!P58,-3)/1000)</f>
        <v>0</v>
      </c>
      <c r="F61" s="51">
        <f>IF(入力シート!Q58=" "," ",ROUNDUP(入力シート!Q58,-3)/1000)</f>
        <v>0</v>
      </c>
      <c r="G61" s="292" t="str">
        <f>IF(入力シート!R58=0," ",入力シート!R58)</f>
        <v xml:space="preserve"> </v>
      </c>
      <c r="H61" s="47">
        <f>F61-E61</f>
        <v>0</v>
      </c>
      <c r="I61" s="17" t="str">
        <f t="shared" ref="I61" si="168">IFERROR(IF(H61&gt;$I$15,"20万円以上増","　")," ")</f>
        <v>　</v>
      </c>
      <c r="J61" s="274" t="str">
        <f t="shared" ref="J61" si="169">IFERROR(IF((AND(H61&gt;$I$15,H62&gt;$I$16)),"変更申請"," ")," ")</f>
        <v xml:space="preserve"> </v>
      </c>
      <c r="K61" s="17" t="str">
        <f t="shared" ref="K61" si="170">IFERROR(IF(H61&lt;$K$15,"20万円以上減","　")," ")</f>
        <v>　</v>
      </c>
      <c r="L61" s="274" t="str">
        <f t="shared" ref="L61" si="171">IFERROR(IF((AND(H61&lt;$K$15,H62&lt;$K$16)),"変更申請"," ")," ")</f>
        <v xml:space="preserve"> </v>
      </c>
      <c r="M61" s="274" t="str">
        <f t="shared" ref="M61" si="172">IF((F62=0),"変更申請"," ")</f>
        <v>変更申請</v>
      </c>
      <c r="N61" s="276" t="str">
        <f t="shared" ref="N61" si="173">IF((OR(J61="変更申請",L61="変更申請",M61="変更申請")),"〇"," ")</f>
        <v>〇</v>
      </c>
      <c r="R61" s="320">
        <f>SUMIF($B$15:$B$84,S61,$F$15:$F$84)</f>
        <v>0</v>
      </c>
      <c r="S61" s="322">
        <v>45</v>
      </c>
      <c r="T61" s="323" t="s">
        <v>134</v>
      </c>
    </row>
    <row r="62" spans="1:20" ht="24" hidden="1" customHeight="1" thickBot="1">
      <c r="A62" s="108"/>
      <c r="B62" s="109" t="str">
        <f>IF(入力シート!C59=0," ",入力シート!C59)</f>
        <v xml:space="preserve"> </v>
      </c>
      <c r="C62" s="110"/>
      <c r="D62" s="291"/>
      <c r="E62" s="67" t="str">
        <f>IF(入力シート!P59=" ",IF(入力シート!F59="","0",ROUNDUP(入力シート!F59,-3)/1000),ROUNDUP(入力シート!P59,-3)/1000)</f>
        <v>0</v>
      </c>
      <c r="F62" s="52">
        <f>IF(入力シート!Q59=" "," ",ROUNDDOWN(入力シート!Q59,-3)/1000)</f>
        <v>0</v>
      </c>
      <c r="G62" s="293"/>
      <c r="H62" s="48" t="e">
        <f>ROUND(H61/F61,3)</f>
        <v>#DIV/0!</v>
      </c>
      <c r="I62" s="18" t="str">
        <f t="shared" ref="I62" si="174">IFERROR(IF(H62&gt;$I$16,"20％以上増","　")," ")</f>
        <v xml:space="preserve"> </v>
      </c>
      <c r="J62" s="275"/>
      <c r="K62" s="18" t="str">
        <f t="shared" ref="K62" si="175">IFERROR(IF(H62&lt;$K$16,"20％以上減","　")," ")</f>
        <v xml:space="preserve"> </v>
      </c>
      <c r="L62" s="275"/>
      <c r="M62" s="275"/>
      <c r="N62" s="276"/>
      <c r="P62" s="5" t="str">
        <f ca="1">A61</f>
        <v/>
      </c>
      <c r="Q62" s="324">
        <f>F62</f>
        <v>0</v>
      </c>
    </row>
    <row r="63" spans="1:20" ht="24" hidden="1" customHeight="1" thickBot="1">
      <c r="A63" s="146" t="str">
        <f ca="1">IF(入力シート!B60=0," ",入力シート!B60)</f>
        <v/>
      </c>
      <c r="B63" s="147">
        <f>IF(入力シート!C60=" "," ",入力シート!C60)</f>
        <v>0</v>
      </c>
      <c r="C63" s="148"/>
      <c r="D63" s="290" t="str">
        <f>IF(入力シート!D60=0," ",入力シート!D60)</f>
        <v xml:space="preserve"> </v>
      </c>
      <c r="E63" s="66" t="str">
        <f>IF(入力シート!P60=" ",IF(入力シート!F60="","0",ROUNDUP(入力シート!F60,-3)/1000),ROUNDUP(入力シート!P60,-3)/1000)</f>
        <v>0</v>
      </c>
      <c r="F63" s="51">
        <f>IF(入力シート!Q60=" "," ",ROUNDUP(入力シート!Q60,-3)/1000)</f>
        <v>0</v>
      </c>
      <c r="G63" s="292" t="str">
        <f>IF(入力シート!R60=0," ",入力シート!R60)</f>
        <v xml:space="preserve"> </v>
      </c>
      <c r="H63" s="47">
        <f>F63-E63</f>
        <v>0</v>
      </c>
      <c r="I63" s="17" t="str">
        <f t="shared" ref="I63" si="176">IFERROR(IF(H63&gt;$I$15,"20万円以上増","　")," ")</f>
        <v>　</v>
      </c>
      <c r="J63" s="274" t="str">
        <f t="shared" ref="J63" si="177">IFERROR(IF((AND(H63&gt;$I$15,H64&gt;$I$16)),"変更申請"," ")," ")</f>
        <v xml:space="preserve"> </v>
      </c>
      <c r="K63" s="17" t="str">
        <f t="shared" ref="K63" si="178">IFERROR(IF(H63&lt;$K$15,"20万円以上減","　")," ")</f>
        <v>　</v>
      </c>
      <c r="L63" s="274" t="str">
        <f t="shared" ref="L63" si="179">IFERROR(IF((AND(H63&lt;$K$15,H64&lt;$K$16)),"変更申請"," ")," ")</f>
        <v xml:space="preserve"> </v>
      </c>
      <c r="M63" s="274" t="str">
        <f t="shared" ref="M63" si="180">IF((F64=0),"変更申請"," ")</f>
        <v>変更申請</v>
      </c>
      <c r="N63" s="276" t="str">
        <f t="shared" ref="N63" si="181">IF((OR(J63="変更申請",L63="変更申請",M63="変更申請")),"〇"," ")</f>
        <v>〇</v>
      </c>
    </row>
    <row r="64" spans="1:20" ht="24" hidden="1" customHeight="1" thickBot="1">
      <c r="A64" s="108"/>
      <c r="B64" s="109" t="str">
        <f>IF(入力シート!C61=0," ",入力シート!C61)</f>
        <v xml:space="preserve"> </v>
      </c>
      <c r="C64" s="110"/>
      <c r="D64" s="291"/>
      <c r="E64" s="67" t="str">
        <f>IF(入力シート!P61=" ",IF(入力シート!F61="","0",ROUNDUP(入力シート!F61,-3)/1000),ROUNDUP(入力シート!P61,-3)/1000)</f>
        <v>0</v>
      </c>
      <c r="F64" s="52">
        <f>IF(入力シート!Q61=" "," ",ROUNDDOWN(入力シート!Q61,-3)/1000)</f>
        <v>0</v>
      </c>
      <c r="G64" s="293"/>
      <c r="H64" s="48" t="e">
        <f>ROUND(H63/F63,3)</f>
        <v>#DIV/0!</v>
      </c>
      <c r="I64" s="18" t="str">
        <f t="shared" ref="I64" si="182">IFERROR(IF(H64&gt;$I$16,"20％以上増","　")," ")</f>
        <v xml:space="preserve"> </v>
      </c>
      <c r="J64" s="275"/>
      <c r="K64" s="18" t="str">
        <f t="shared" ref="K64" si="183">IFERROR(IF(H64&lt;$K$16,"20％以上減","　")," ")</f>
        <v xml:space="preserve"> </v>
      </c>
      <c r="L64" s="275"/>
      <c r="M64" s="275"/>
      <c r="N64" s="276"/>
      <c r="P64" s="5" t="str">
        <f ca="1">A63</f>
        <v/>
      </c>
      <c r="Q64" s="324">
        <f>F64</f>
        <v>0</v>
      </c>
    </row>
    <row r="65" spans="1:17" ht="24" hidden="1" customHeight="1" thickBot="1">
      <c r="A65" s="146" t="str">
        <f ca="1">IF(入力シート!B62=0," ",入力シート!B62)</f>
        <v/>
      </c>
      <c r="B65" s="147">
        <f>IF(入力シート!C62=" "," ",入力シート!C62)</f>
        <v>0</v>
      </c>
      <c r="C65" s="148"/>
      <c r="D65" s="290" t="str">
        <f>IF(入力シート!D62=0," ",入力シート!D62)</f>
        <v xml:space="preserve"> </v>
      </c>
      <c r="E65" s="66" t="str">
        <f>IF(入力シート!P62=" ",IF(入力シート!F62="","0",ROUNDUP(入力シート!F62,-3)/1000),ROUNDUP(入力シート!P62,-3)/1000)</f>
        <v>0</v>
      </c>
      <c r="F65" s="51">
        <f>IF(入力シート!Q62=" "," ",ROUNDUP(入力シート!Q62,-3)/1000)</f>
        <v>0</v>
      </c>
      <c r="G65" s="292" t="str">
        <f>IF(入力シート!R62=0," ",入力シート!R62)</f>
        <v xml:space="preserve"> </v>
      </c>
      <c r="H65" s="47">
        <f>F65-E65</f>
        <v>0</v>
      </c>
      <c r="I65" s="17" t="str">
        <f t="shared" ref="I65" si="184">IFERROR(IF(H65&gt;$I$15,"20万円以上増","　")," ")</f>
        <v>　</v>
      </c>
      <c r="J65" s="274" t="str">
        <f t="shared" ref="J65" si="185">IFERROR(IF((AND(H65&gt;$I$15,H66&gt;$I$16)),"変更申請"," ")," ")</f>
        <v xml:space="preserve"> </v>
      </c>
      <c r="K65" s="17" t="str">
        <f t="shared" ref="K65" si="186">IFERROR(IF(H65&lt;$K$15,"20万円以上減","　")," ")</f>
        <v>　</v>
      </c>
      <c r="L65" s="274" t="str">
        <f t="shared" ref="L65" si="187">IFERROR(IF((AND(H65&lt;$K$15,H66&lt;$K$16)),"変更申請"," ")," ")</f>
        <v xml:space="preserve"> </v>
      </c>
      <c r="M65" s="274" t="str">
        <f t="shared" ref="M65" si="188">IF((F66=0),"変更申請"," ")</f>
        <v>変更申請</v>
      </c>
      <c r="N65" s="276" t="str">
        <f t="shared" ref="N65" si="189">IF((OR(J65="変更申請",L65="変更申請",M65="変更申請")),"〇"," ")</f>
        <v>〇</v>
      </c>
    </row>
    <row r="66" spans="1:17" ht="24" hidden="1" customHeight="1" thickBot="1">
      <c r="A66" s="108"/>
      <c r="B66" s="109" t="str">
        <f>IF(入力シート!C63=0," ",入力シート!C63)</f>
        <v xml:space="preserve"> </v>
      </c>
      <c r="C66" s="110"/>
      <c r="D66" s="291"/>
      <c r="E66" s="67" t="str">
        <f>IF(入力シート!P63=" ",IF(入力シート!F63="","0",ROUNDUP(入力シート!F63,-3)/1000),ROUNDUP(入力シート!P63,-3)/1000)</f>
        <v>0</v>
      </c>
      <c r="F66" s="52">
        <f>IF(入力シート!Q63=" "," ",ROUNDDOWN(入力シート!Q63,-3)/1000)</f>
        <v>0</v>
      </c>
      <c r="G66" s="293"/>
      <c r="H66" s="48" t="e">
        <f>ROUND(H65/F65,3)</f>
        <v>#DIV/0!</v>
      </c>
      <c r="I66" s="18" t="str">
        <f t="shared" ref="I66" si="190">IFERROR(IF(H66&gt;$I$16,"20％以上増","　")," ")</f>
        <v xml:space="preserve"> </v>
      </c>
      <c r="J66" s="275"/>
      <c r="K66" s="18" t="str">
        <f t="shared" ref="K66" si="191">IFERROR(IF(H66&lt;$K$16,"20％以上減","　")," ")</f>
        <v xml:space="preserve"> </v>
      </c>
      <c r="L66" s="275"/>
      <c r="M66" s="275"/>
      <c r="N66" s="276"/>
      <c r="P66" s="5" t="str">
        <f ca="1">A65</f>
        <v/>
      </c>
      <c r="Q66" s="324">
        <f>F66</f>
        <v>0</v>
      </c>
    </row>
    <row r="67" spans="1:17" ht="24" hidden="1" customHeight="1" thickBot="1">
      <c r="A67" s="146" t="str">
        <f ca="1">IF(入力シート!B64=0," ",入力シート!B64)</f>
        <v/>
      </c>
      <c r="B67" s="147">
        <f>IF(入力シート!C64=" "," ",入力シート!C64)</f>
        <v>0</v>
      </c>
      <c r="C67" s="148"/>
      <c r="D67" s="290" t="str">
        <f>IF(入力シート!D64=0," ",入力シート!D64)</f>
        <v xml:space="preserve"> </v>
      </c>
      <c r="E67" s="66" t="str">
        <f>IF(入力シート!P64=" ",IF(入力シート!F64="","0",ROUNDUP(入力シート!F64,-3)/1000),ROUNDUP(入力シート!P64,-3)/1000)</f>
        <v>0</v>
      </c>
      <c r="F67" s="51">
        <f>IF(入力シート!Q64=" "," ",ROUNDUP(入力シート!Q64,-3)/1000)</f>
        <v>0</v>
      </c>
      <c r="G67" s="292" t="str">
        <f>IF(入力シート!R64=0," ",入力シート!R64)</f>
        <v xml:space="preserve"> </v>
      </c>
      <c r="H67" s="47">
        <f>F67-E67</f>
        <v>0</v>
      </c>
      <c r="I67" s="17" t="str">
        <f t="shared" ref="I67" si="192">IFERROR(IF(H67&gt;$I$15,"20万円以上増","　")," ")</f>
        <v>　</v>
      </c>
      <c r="J67" s="274" t="str">
        <f t="shared" ref="J67" si="193">IFERROR(IF((AND(H67&gt;$I$15,H68&gt;$I$16)),"変更申請"," ")," ")</f>
        <v xml:space="preserve"> </v>
      </c>
      <c r="K67" s="17" t="str">
        <f t="shared" ref="K67" si="194">IFERROR(IF(H67&lt;$K$15,"20万円以上減","　")," ")</f>
        <v>　</v>
      </c>
      <c r="L67" s="274" t="str">
        <f t="shared" ref="L67" si="195">IFERROR(IF((AND(H67&lt;$K$15,H68&lt;$K$16)),"変更申請"," ")," ")</f>
        <v xml:space="preserve"> </v>
      </c>
      <c r="M67" s="274" t="str">
        <f t="shared" ref="M67" si="196">IF((F68=0),"変更申請"," ")</f>
        <v>変更申請</v>
      </c>
      <c r="N67" s="276" t="str">
        <f t="shared" ref="N67" si="197">IF((OR(J67="変更申請",L67="変更申請",M67="変更申請")),"〇"," ")</f>
        <v>〇</v>
      </c>
    </row>
    <row r="68" spans="1:17" ht="24" hidden="1" customHeight="1" thickBot="1">
      <c r="A68" s="108"/>
      <c r="B68" s="109" t="str">
        <f>IF(入力シート!C65=0," ",入力シート!C65)</f>
        <v xml:space="preserve"> </v>
      </c>
      <c r="C68" s="110"/>
      <c r="D68" s="291"/>
      <c r="E68" s="67" t="str">
        <f>IF(入力シート!P65=" ",IF(入力シート!F65="","0",ROUNDUP(入力シート!F65,-3)/1000),ROUNDUP(入力シート!P65,-3)/1000)</f>
        <v>0</v>
      </c>
      <c r="F68" s="52">
        <f>IF(入力シート!Q65=" "," ",ROUNDDOWN(入力シート!Q65,-3)/1000)</f>
        <v>0</v>
      </c>
      <c r="G68" s="293"/>
      <c r="H68" s="48" t="e">
        <f>ROUND(H67/F67,3)</f>
        <v>#DIV/0!</v>
      </c>
      <c r="I68" s="18" t="str">
        <f t="shared" ref="I68" si="198">IFERROR(IF(H68&gt;$I$16,"20％以上増","　")," ")</f>
        <v xml:space="preserve"> </v>
      </c>
      <c r="J68" s="275"/>
      <c r="K68" s="18" t="str">
        <f t="shared" ref="K68" si="199">IFERROR(IF(H68&lt;$K$16,"20％以上減","　")," ")</f>
        <v xml:space="preserve"> </v>
      </c>
      <c r="L68" s="275"/>
      <c r="M68" s="275"/>
      <c r="N68" s="276"/>
      <c r="P68" s="5" t="str">
        <f ca="1">A67</f>
        <v/>
      </c>
      <c r="Q68" s="324">
        <f>F68</f>
        <v>0</v>
      </c>
    </row>
    <row r="69" spans="1:17" ht="24" hidden="1" customHeight="1" thickBot="1">
      <c r="A69" s="146" t="str">
        <f ca="1">IF(入力シート!B66=0," ",入力シート!B66)</f>
        <v/>
      </c>
      <c r="B69" s="147">
        <f>IF(入力シート!C66=" "," ",入力シート!C66)</f>
        <v>0</v>
      </c>
      <c r="C69" s="148"/>
      <c r="D69" s="290" t="str">
        <f>IF(入力シート!D66=0," ",入力シート!D66)</f>
        <v xml:space="preserve"> </v>
      </c>
      <c r="E69" s="66" t="str">
        <f>IF(入力シート!P66=" ",IF(入力シート!F66="","0",ROUNDUP(入力シート!F66,-3)/1000),ROUNDUP(入力シート!P66,-3)/1000)</f>
        <v>0</v>
      </c>
      <c r="F69" s="51">
        <f>IF(入力シート!Q66=" "," ",ROUNDUP(入力シート!Q66,-3)/1000)</f>
        <v>0</v>
      </c>
      <c r="G69" s="292" t="str">
        <f>IF(入力シート!R66=0," ",入力シート!R66)</f>
        <v xml:space="preserve"> </v>
      </c>
      <c r="H69" s="47">
        <f>F69-E69</f>
        <v>0</v>
      </c>
      <c r="I69" s="17" t="str">
        <f t="shared" ref="I69" si="200">IFERROR(IF(H69&gt;$I$15,"20万円以上増","　")," ")</f>
        <v>　</v>
      </c>
      <c r="J69" s="274" t="str">
        <f t="shared" ref="J69" si="201">IFERROR(IF((AND(H69&gt;$I$15,H70&gt;$I$16)),"変更申請"," ")," ")</f>
        <v xml:space="preserve"> </v>
      </c>
      <c r="K69" s="17" t="str">
        <f t="shared" ref="K69" si="202">IFERROR(IF(H69&lt;$K$15,"20万円以上減","　")," ")</f>
        <v>　</v>
      </c>
      <c r="L69" s="274" t="str">
        <f t="shared" ref="L69" si="203">IFERROR(IF((AND(H69&lt;$K$15,H70&lt;$K$16)),"変更申請"," ")," ")</f>
        <v xml:space="preserve"> </v>
      </c>
      <c r="M69" s="274" t="str">
        <f t="shared" ref="M69" si="204">IF((F70=0),"変更申請"," ")</f>
        <v>変更申請</v>
      </c>
      <c r="N69" s="276" t="str">
        <f t="shared" ref="N69" si="205">IF((OR(J69="変更申請",L69="変更申請",M69="変更申請")),"〇"," ")</f>
        <v>〇</v>
      </c>
    </row>
    <row r="70" spans="1:17" ht="24" hidden="1" customHeight="1" thickBot="1">
      <c r="A70" s="108"/>
      <c r="B70" s="109" t="str">
        <f>IF(入力シート!C67=0," ",入力シート!C67)</f>
        <v xml:space="preserve"> </v>
      </c>
      <c r="C70" s="110"/>
      <c r="D70" s="291"/>
      <c r="E70" s="67" t="str">
        <f>IF(入力シート!P67=" ",IF(入力シート!F67="","0",ROUNDUP(入力シート!F67,-3)/1000),ROUNDUP(入力シート!P67,-3)/1000)</f>
        <v>0</v>
      </c>
      <c r="F70" s="52">
        <f>IF(入力シート!Q67=" "," ",ROUNDDOWN(入力シート!Q67,-3)/1000)</f>
        <v>0</v>
      </c>
      <c r="G70" s="293"/>
      <c r="H70" s="48" t="e">
        <f>ROUND(H69/F69,3)</f>
        <v>#DIV/0!</v>
      </c>
      <c r="I70" s="18" t="str">
        <f t="shared" ref="I70" si="206">IFERROR(IF(H70&gt;$I$16,"20％以上増","　")," ")</f>
        <v xml:space="preserve"> </v>
      </c>
      <c r="J70" s="275"/>
      <c r="K70" s="18" t="str">
        <f t="shared" ref="K70" si="207">IFERROR(IF(H70&lt;$K$16,"20％以上減","　")," ")</f>
        <v xml:space="preserve"> </v>
      </c>
      <c r="L70" s="275"/>
      <c r="M70" s="275"/>
      <c r="N70" s="276"/>
      <c r="P70" s="5" t="str">
        <f ca="1">A69</f>
        <v/>
      </c>
      <c r="Q70" s="324">
        <f>F70</f>
        <v>0</v>
      </c>
    </row>
    <row r="71" spans="1:17" ht="24" hidden="1" customHeight="1" thickBot="1">
      <c r="A71" s="146" t="str">
        <f ca="1">IF(入力シート!B68=0," ",入力シート!B68)</f>
        <v/>
      </c>
      <c r="B71" s="147">
        <f>IF(入力シート!C68=" "," ",入力シート!C68)</f>
        <v>0</v>
      </c>
      <c r="C71" s="148"/>
      <c r="D71" s="290" t="str">
        <f>IF(入力シート!D68=0," ",入力シート!D68)</f>
        <v xml:space="preserve"> </v>
      </c>
      <c r="E71" s="66" t="str">
        <f>IF(入力シート!P68=" ",IF(入力シート!F68="","0",ROUNDUP(入力シート!F68,-3)/1000),ROUNDUP(入力シート!P68,-3)/1000)</f>
        <v>0</v>
      </c>
      <c r="F71" s="51">
        <f>IF(入力シート!Q68=" "," ",ROUNDUP(入力シート!Q68,-3)/1000)</f>
        <v>0</v>
      </c>
      <c r="G71" s="292" t="str">
        <f>IF(入力シート!R68=0," ",入力シート!R68)</f>
        <v xml:space="preserve"> </v>
      </c>
      <c r="H71" s="47">
        <f>F71-E71</f>
        <v>0</v>
      </c>
      <c r="I71" s="17" t="str">
        <f t="shared" ref="I71" si="208">IFERROR(IF(H71&gt;$I$15,"20万円以上増","　")," ")</f>
        <v>　</v>
      </c>
      <c r="J71" s="274" t="str">
        <f t="shared" ref="J71" si="209">IFERROR(IF((AND(H71&gt;$I$15,H72&gt;$I$16)),"変更申請"," ")," ")</f>
        <v xml:space="preserve"> </v>
      </c>
      <c r="K71" s="17" t="str">
        <f t="shared" ref="K71" si="210">IFERROR(IF(H71&lt;$K$15,"20万円以上減","　")," ")</f>
        <v>　</v>
      </c>
      <c r="L71" s="274" t="str">
        <f t="shared" ref="L71" si="211">IFERROR(IF((AND(H71&lt;$K$15,H72&lt;$K$16)),"変更申請"," ")," ")</f>
        <v xml:space="preserve"> </v>
      </c>
      <c r="M71" s="274" t="str">
        <f t="shared" ref="M71" si="212">IF((F72=0),"変更申請"," ")</f>
        <v>変更申請</v>
      </c>
      <c r="N71" s="276" t="str">
        <f t="shared" ref="N71" si="213">IF((OR(J71="変更申請",L71="変更申請",M71="変更申請")),"〇"," ")</f>
        <v>〇</v>
      </c>
    </row>
    <row r="72" spans="1:17" ht="24" hidden="1" customHeight="1" thickBot="1">
      <c r="A72" s="108"/>
      <c r="B72" s="109" t="str">
        <f>IF(入力シート!C69=0," ",入力シート!C69)</f>
        <v xml:space="preserve"> </v>
      </c>
      <c r="C72" s="110"/>
      <c r="D72" s="291"/>
      <c r="E72" s="67" t="str">
        <f>IF(入力シート!P69=" ",IF(入力シート!F69="","0",ROUNDUP(入力シート!F69,-3)/1000),ROUNDUP(入力シート!P69,-3)/1000)</f>
        <v>0</v>
      </c>
      <c r="F72" s="52">
        <f>IF(入力シート!Q69=" "," ",ROUNDDOWN(入力シート!Q69,-3)/1000)</f>
        <v>0</v>
      </c>
      <c r="G72" s="293"/>
      <c r="H72" s="48" t="e">
        <f>ROUND(H71/F71,3)</f>
        <v>#DIV/0!</v>
      </c>
      <c r="I72" s="18" t="str">
        <f t="shared" ref="I72" si="214">IFERROR(IF(H72&gt;$I$16,"20％以上増","　")," ")</f>
        <v xml:space="preserve"> </v>
      </c>
      <c r="J72" s="275"/>
      <c r="K72" s="18" t="str">
        <f t="shared" ref="K72" si="215">IFERROR(IF(H72&lt;$K$16,"20％以上減","　")," ")</f>
        <v xml:space="preserve"> </v>
      </c>
      <c r="L72" s="275"/>
      <c r="M72" s="275"/>
      <c r="N72" s="276"/>
      <c r="P72" s="5" t="str">
        <f ca="1">A71</f>
        <v/>
      </c>
      <c r="Q72" s="324">
        <f>F72</f>
        <v>0</v>
      </c>
    </row>
    <row r="73" spans="1:17" ht="24" hidden="1" customHeight="1" thickBot="1">
      <c r="A73" s="146" t="str">
        <f ca="1">IF(入力シート!B70=0," ",入力シート!B70)</f>
        <v/>
      </c>
      <c r="B73" s="147">
        <f>IF(入力シート!C70=" "," ",入力シート!C70)</f>
        <v>0</v>
      </c>
      <c r="C73" s="148"/>
      <c r="D73" s="290" t="str">
        <f>IF(入力シート!D70=0," ",入力シート!D70)</f>
        <v xml:space="preserve"> </v>
      </c>
      <c r="E73" s="66" t="str">
        <f>IF(入力シート!P70=" ",IF(入力シート!F70="","0",ROUNDUP(入力シート!F70,-3)/1000),ROUNDUP(入力シート!P70,-3)/1000)</f>
        <v>0</v>
      </c>
      <c r="F73" s="51">
        <f>IF(入力シート!Q70=" "," ",ROUNDUP(入力シート!Q70,-3)/1000)</f>
        <v>0</v>
      </c>
      <c r="G73" s="292" t="str">
        <f>IF(入力シート!R70=0," ",入力シート!R70)</f>
        <v xml:space="preserve"> </v>
      </c>
      <c r="H73" s="47">
        <f>F73-E73</f>
        <v>0</v>
      </c>
      <c r="I73" s="17" t="str">
        <f t="shared" ref="I73" si="216">IFERROR(IF(H73&gt;$I$15,"20万円以上増","　")," ")</f>
        <v>　</v>
      </c>
      <c r="J73" s="274" t="str">
        <f t="shared" ref="J73" si="217">IFERROR(IF((AND(H73&gt;$I$15,H74&gt;$I$16)),"変更申請"," ")," ")</f>
        <v xml:space="preserve"> </v>
      </c>
      <c r="K73" s="17" t="str">
        <f t="shared" ref="K73" si="218">IFERROR(IF(H73&lt;$K$15,"20万円以上減","　")," ")</f>
        <v>　</v>
      </c>
      <c r="L73" s="274" t="str">
        <f t="shared" ref="L73" si="219">IFERROR(IF((AND(H73&lt;$K$15,H74&lt;$K$16)),"変更申請"," ")," ")</f>
        <v xml:space="preserve"> </v>
      </c>
      <c r="M73" s="274" t="str">
        <f t="shared" ref="M73" si="220">IF((F74=0),"変更申請"," ")</f>
        <v>変更申請</v>
      </c>
      <c r="N73" s="276" t="str">
        <f t="shared" ref="N73" si="221">IF((OR(J73="変更申請",L73="変更申請",M73="変更申請")),"〇"," ")</f>
        <v>〇</v>
      </c>
    </row>
    <row r="74" spans="1:17" ht="24" hidden="1" customHeight="1" thickBot="1">
      <c r="A74" s="108"/>
      <c r="B74" s="109" t="str">
        <f>IF(入力シート!C71=0," ",入力シート!C71)</f>
        <v xml:space="preserve"> </v>
      </c>
      <c r="C74" s="110"/>
      <c r="D74" s="291"/>
      <c r="E74" s="67" t="str">
        <f>IF(入力シート!P71=" ",IF(入力シート!F71="","0",ROUNDUP(入力シート!F71,-3)/1000),ROUNDUP(入力シート!P71,-3)/1000)</f>
        <v>0</v>
      </c>
      <c r="F74" s="52">
        <f>IF(入力シート!Q71=" "," ",ROUNDDOWN(入力シート!Q71,-3)/1000)</f>
        <v>0</v>
      </c>
      <c r="G74" s="293"/>
      <c r="H74" s="48" t="e">
        <f>ROUND(H73/F73,3)</f>
        <v>#DIV/0!</v>
      </c>
      <c r="I74" s="18" t="str">
        <f t="shared" ref="I74" si="222">IFERROR(IF(H74&gt;$I$16,"20％以上増","　")," ")</f>
        <v xml:space="preserve"> </v>
      </c>
      <c r="J74" s="275"/>
      <c r="K74" s="18" t="str">
        <f t="shared" ref="K74" si="223">IFERROR(IF(H74&lt;$K$16,"20％以上減","　")," ")</f>
        <v xml:space="preserve"> </v>
      </c>
      <c r="L74" s="275"/>
      <c r="M74" s="275"/>
      <c r="N74" s="276"/>
      <c r="P74" s="5" t="str">
        <f ca="1">A73</f>
        <v/>
      </c>
      <c r="Q74" s="324">
        <f>F74</f>
        <v>0</v>
      </c>
    </row>
    <row r="75" spans="1:17" ht="24" hidden="1" customHeight="1" thickBot="1">
      <c r="A75" s="146" t="str">
        <f ca="1">IF(入力シート!B72=0," ",入力シート!B72)</f>
        <v/>
      </c>
      <c r="B75" s="147">
        <f>IF(入力シート!C72=" "," ",入力シート!C72)</f>
        <v>0</v>
      </c>
      <c r="C75" s="148"/>
      <c r="D75" s="290" t="str">
        <f>IF(入力シート!D72=0," ",入力シート!D72)</f>
        <v xml:space="preserve"> </v>
      </c>
      <c r="E75" s="66" t="str">
        <f>IF(入力シート!P72=" ",IF(入力シート!F72="","0",ROUNDUP(入力シート!F72,-3)/1000),ROUNDUP(入力シート!P72,-3)/1000)</f>
        <v>0</v>
      </c>
      <c r="F75" s="51">
        <f>IF(入力シート!Q72=" "," ",ROUNDUP(入力シート!Q72,-3)/1000)</f>
        <v>0</v>
      </c>
      <c r="G75" s="292" t="str">
        <f>IF(入力シート!R72=0," ",入力シート!R72)</f>
        <v xml:space="preserve"> </v>
      </c>
      <c r="H75" s="47">
        <f>F75-E75</f>
        <v>0</v>
      </c>
      <c r="I75" s="17" t="str">
        <f t="shared" ref="I75" si="224">IFERROR(IF(H75&gt;$I$15,"20万円以上増","　")," ")</f>
        <v>　</v>
      </c>
      <c r="J75" s="274" t="str">
        <f t="shared" ref="J75" si="225">IFERROR(IF((AND(H75&gt;$I$15,H76&gt;$I$16)),"変更申請"," ")," ")</f>
        <v xml:space="preserve"> </v>
      </c>
      <c r="K75" s="17" t="str">
        <f t="shared" ref="K75" si="226">IFERROR(IF(H75&lt;$K$15,"20万円以上減","　")," ")</f>
        <v>　</v>
      </c>
      <c r="L75" s="274" t="str">
        <f t="shared" ref="L75" si="227">IFERROR(IF((AND(H75&lt;$K$15,H76&lt;$K$16)),"変更申請"," ")," ")</f>
        <v xml:space="preserve"> </v>
      </c>
      <c r="M75" s="274" t="str">
        <f t="shared" ref="M75" si="228">IF((F76=0),"変更申請"," ")</f>
        <v>変更申請</v>
      </c>
      <c r="N75" s="276" t="str">
        <f t="shared" ref="N75" si="229">IF((OR(J75="変更申請",L75="変更申請",M75="変更申請")),"〇"," ")</f>
        <v>〇</v>
      </c>
    </row>
    <row r="76" spans="1:17" ht="24" hidden="1" customHeight="1" thickBot="1">
      <c r="A76" s="108"/>
      <c r="B76" s="109" t="str">
        <f>IF(入力シート!C73=0," ",入力シート!C73)</f>
        <v xml:space="preserve"> </v>
      </c>
      <c r="C76" s="110"/>
      <c r="D76" s="291"/>
      <c r="E76" s="67" t="str">
        <f>IF(入力シート!P73=" ",IF(入力シート!F73="","0",ROUNDUP(入力シート!F73,-3)/1000),ROUNDUP(入力シート!P73,-3)/1000)</f>
        <v>0</v>
      </c>
      <c r="F76" s="52">
        <f>IF(入力シート!Q73=" "," ",ROUNDDOWN(入力シート!Q73,-3)/1000)</f>
        <v>0</v>
      </c>
      <c r="G76" s="293"/>
      <c r="H76" s="48" t="e">
        <f>ROUND(H75/F75,3)</f>
        <v>#DIV/0!</v>
      </c>
      <c r="I76" s="18" t="str">
        <f t="shared" ref="I76" si="230">IFERROR(IF(H76&gt;$I$16,"20％以上増","　")," ")</f>
        <v xml:space="preserve"> </v>
      </c>
      <c r="J76" s="275"/>
      <c r="K76" s="18" t="str">
        <f t="shared" ref="K76" si="231">IFERROR(IF(H76&lt;$K$16,"20％以上減","　")," ")</f>
        <v xml:space="preserve"> </v>
      </c>
      <c r="L76" s="275"/>
      <c r="M76" s="275"/>
      <c r="N76" s="276"/>
      <c r="P76" s="5" t="str">
        <f ca="1">A75</f>
        <v/>
      </c>
      <c r="Q76" s="324">
        <f>F76</f>
        <v>0</v>
      </c>
    </row>
    <row r="77" spans="1:17" ht="24" hidden="1" customHeight="1" thickBot="1">
      <c r="A77" s="146" t="str">
        <f ca="1">IF(入力シート!B74=0," ",入力シート!B74)</f>
        <v/>
      </c>
      <c r="B77" s="147">
        <f>IF(入力シート!C74=" "," ",入力シート!C74)</f>
        <v>0</v>
      </c>
      <c r="C77" s="148"/>
      <c r="D77" s="290" t="str">
        <f>IF(入力シート!D74=0," ",入力シート!D74)</f>
        <v xml:space="preserve"> </v>
      </c>
      <c r="E77" s="66" t="str">
        <f>IF(入力シート!P74=" ",IF(入力シート!F74="","0",ROUNDUP(入力シート!F74,-3)/1000),ROUNDUP(入力シート!P74,-3)/1000)</f>
        <v>0</v>
      </c>
      <c r="F77" s="51">
        <f>IF(入力シート!Q74=" "," ",ROUNDUP(入力シート!Q74,-3)/1000)</f>
        <v>0</v>
      </c>
      <c r="G77" s="292" t="str">
        <f>IF(入力シート!R74=0," ",入力シート!R74)</f>
        <v xml:space="preserve"> </v>
      </c>
      <c r="H77" s="47">
        <f>F77-E77</f>
        <v>0</v>
      </c>
      <c r="I77" s="17" t="str">
        <f t="shared" ref="I77" si="232">IFERROR(IF(H77&gt;$I$15,"20万円以上増","　")," ")</f>
        <v>　</v>
      </c>
      <c r="J77" s="274" t="str">
        <f t="shared" ref="J77" si="233">IFERROR(IF((AND(H77&gt;$I$15,H78&gt;$I$16)),"変更申請"," ")," ")</f>
        <v xml:space="preserve"> </v>
      </c>
      <c r="K77" s="17" t="str">
        <f t="shared" ref="K77" si="234">IFERROR(IF(H77&lt;$K$15,"20万円以上減","　")," ")</f>
        <v>　</v>
      </c>
      <c r="L77" s="274" t="str">
        <f t="shared" ref="L77" si="235">IFERROR(IF((AND(H77&lt;$K$15,H78&lt;$K$16)),"変更申請"," ")," ")</f>
        <v xml:space="preserve"> </v>
      </c>
      <c r="M77" s="274" t="str">
        <f t="shared" ref="M77" si="236">IF((F78=0),"変更申請"," ")</f>
        <v>変更申請</v>
      </c>
      <c r="N77" s="276" t="str">
        <f t="shared" ref="N77" si="237">IF((OR(J77="変更申請",L77="変更申請",M77="変更申請")),"〇"," ")</f>
        <v>〇</v>
      </c>
    </row>
    <row r="78" spans="1:17" ht="24" hidden="1" customHeight="1" thickBot="1">
      <c r="A78" s="108"/>
      <c r="B78" s="109" t="str">
        <f>IF(入力シート!C75=0," ",入力シート!C75)</f>
        <v xml:space="preserve"> </v>
      </c>
      <c r="C78" s="110"/>
      <c r="D78" s="291"/>
      <c r="E78" s="67" t="str">
        <f>IF(入力シート!P75=" ",IF(入力シート!F75="","0",ROUNDUP(入力シート!F75,-3)/1000),ROUNDUP(入力シート!P75,-3)/1000)</f>
        <v>0</v>
      </c>
      <c r="F78" s="52">
        <f>IF(入力シート!Q75=" "," ",ROUNDDOWN(入力シート!Q75,-3)/1000)</f>
        <v>0</v>
      </c>
      <c r="G78" s="293"/>
      <c r="H78" s="48" t="e">
        <f>ROUND(H77/F77,3)</f>
        <v>#DIV/0!</v>
      </c>
      <c r="I78" s="18" t="str">
        <f t="shared" ref="I78" si="238">IFERROR(IF(H78&gt;$I$16,"20％以上増","　")," ")</f>
        <v xml:space="preserve"> </v>
      </c>
      <c r="J78" s="275"/>
      <c r="K78" s="18" t="str">
        <f t="shared" ref="K78" si="239">IFERROR(IF(H78&lt;$K$16,"20％以上減","　")," ")</f>
        <v xml:space="preserve"> </v>
      </c>
      <c r="L78" s="275"/>
      <c r="M78" s="275"/>
      <c r="N78" s="276"/>
      <c r="P78" s="5" t="str">
        <f ca="1">A77</f>
        <v/>
      </c>
      <c r="Q78" s="324">
        <f>F78</f>
        <v>0</v>
      </c>
    </row>
    <row r="79" spans="1:17" ht="24" hidden="1" customHeight="1" thickBot="1">
      <c r="A79" s="146" t="str">
        <f ca="1">IF(入力シート!B76=0," ",入力シート!B76)</f>
        <v/>
      </c>
      <c r="B79" s="147">
        <f>IF(入力シート!C76=" "," ",入力シート!C76)</f>
        <v>0</v>
      </c>
      <c r="C79" s="148"/>
      <c r="D79" s="290" t="str">
        <f>IF(入力シート!D76=0," ",入力シート!D76)</f>
        <v xml:space="preserve"> </v>
      </c>
      <c r="E79" s="66" t="str">
        <f>IF(入力シート!P76=" ",IF(入力シート!F76="","0",ROUNDUP(入力シート!F76,-3)/1000),ROUNDUP(入力シート!P76,-3)/1000)</f>
        <v>0</v>
      </c>
      <c r="F79" s="51">
        <f>IF(入力シート!Q76=" "," ",ROUNDUP(入力シート!Q76,-3)/1000)</f>
        <v>0</v>
      </c>
      <c r="G79" s="292" t="str">
        <f>IF(入力シート!R76=0," ",入力シート!R76)</f>
        <v xml:space="preserve"> </v>
      </c>
      <c r="H79" s="47">
        <f>F79-E79</f>
        <v>0</v>
      </c>
      <c r="I79" s="17" t="str">
        <f t="shared" ref="I79" si="240">IFERROR(IF(H79&gt;$I$15,"20万円以上増","　")," ")</f>
        <v>　</v>
      </c>
      <c r="J79" s="274" t="str">
        <f t="shared" ref="J79" si="241">IFERROR(IF((AND(H79&gt;$I$15,H80&gt;$I$16)),"変更申請"," ")," ")</f>
        <v xml:space="preserve"> </v>
      </c>
      <c r="K79" s="17" t="str">
        <f t="shared" ref="K79" si="242">IFERROR(IF(H79&lt;$K$15,"20万円以上減","　")," ")</f>
        <v>　</v>
      </c>
      <c r="L79" s="274" t="str">
        <f t="shared" ref="L79" si="243">IFERROR(IF((AND(H79&lt;$K$15,H80&lt;$K$16)),"変更申請"," ")," ")</f>
        <v xml:space="preserve"> </v>
      </c>
      <c r="M79" s="274" t="str">
        <f t="shared" ref="M79" si="244">IF((F80=0),"変更申請"," ")</f>
        <v>変更申請</v>
      </c>
      <c r="N79" s="276" t="str">
        <f t="shared" ref="N79" si="245">IF((OR(J79="変更申請",L79="変更申請",M79="変更申請")),"〇"," ")</f>
        <v>〇</v>
      </c>
    </row>
    <row r="80" spans="1:17" ht="24" hidden="1" customHeight="1" thickBot="1">
      <c r="A80" s="108"/>
      <c r="B80" s="109" t="str">
        <f>IF(入力シート!C77=0," ",入力シート!C77)</f>
        <v xml:space="preserve"> </v>
      </c>
      <c r="C80" s="110"/>
      <c r="D80" s="291"/>
      <c r="E80" s="67" t="str">
        <f>IF(入力シート!P77=" ",IF(入力シート!F77="","0",ROUNDUP(入力シート!F77,-3)/1000),ROUNDUP(入力シート!P77,-3)/1000)</f>
        <v>0</v>
      </c>
      <c r="F80" s="52">
        <f>IF(入力シート!Q77=" "," ",ROUNDDOWN(入力シート!Q77,-3)/1000)</f>
        <v>0</v>
      </c>
      <c r="G80" s="293"/>
      <c r="H80" s="48" t="e">
        <f>ROUND(H79/F79,3)</f>
        <v>#DIV/0!</v>
      </c>
      <c r="I80" s="18" t="str">
        <f t="shared" ref="I80" si="246">IFERROR(IF(H80&gt;$I$16,"20％以上増","　")," ")</f>
        <v xml:space="preserve"> </v>
      </c>
      <c r="J80" s="275"/>
      <c r="K80" s="18" t="str">
        <f t="shared" ref="K80" si="247">IFERROR(IF(H80&lt;$K$16,"20％以上減","　")," ")</f>
        <v xml:space="preserve"> </v>
      </c>
      <c r="L80" s="275"/>
      <c r="M80" s="275"/>
      <c r="N80" s="276"/>
      <c r="P80" s="5" t="str">
        <f ca="1">A79</f>
        <v/>
      </c>
      <c r="Q80" s="324">
        <f>F80</f>
        <v>0</v>
      </c>
    </row>
    <row r="81" spans="1:17" ht="24" hidden="1" customHeight="1" thickBot="1">
      <c r="A81" s="146" t="str">
        <f ca="1">IF(入力シート!B78=0," ",入力シート!B78)</f>
        <v/>
      </c>
      <c r="B81" s="147">
        <f>IF(入力シート!C78=" "," ",入力シート!C78)</f>
        <v>0</v>
      </c>
      <c r="C81" s="148"/>
      <c r="D81" s="290" t="str">
        <f>IF(入力シート!D78=0," ",入力シート!D78)</f>
        <v xml:space="preserve"> </v>
      </c>
      <c r="E81" s="66" t="str">
        <f>IF(入力シート!P78=" ",IF(入力シート!F78="","0",ROUNDUP(入力シート!F78,-3)/1000),ROUNDUP(入力シート!P78,-3)/1000)</f>
        <v>0</v>
      </c>
      <c r="F81" s="51">
        <f>IF(入力シート!Q78=" "," ",ROUNDUP(入力シート!Q78,-3)/1000)</f>
        <v>0</v>
      </c>
      <c r="G81" s="292" t="str">
        <f>IF(入力シート!R78=0," ",入力シート!R78)</f>
        <v xml:space="preserve"> </v>
      </c>
      <c r="H81" s="47">
        <f>F81-E81</f>
        <v>0</v>
      </c>
      <c r="I81" s="17" t="str">
        <f t="shared" ref="I81" si="248">IFERROR(IF(H81&gt;$I$15,"20万円以上増","　")," ")</f>
        <v>　</v>
      </c>
      <c r="J81" s="274" t="str">
        <f t="shared" ref="J81" si="249">IFERROR(IF((AND(H81&gt;$I$15,H82&gt;$I$16)),"変更申請"," ")," ")</f>
        <v xml:space="preserve"> </v>
      </c>
      <c r="K81" s="17" t="str">
        <f t="shared" ref="K81" si="250">IFERROR(IF(H81&lt;$K$15,"20万円以上減","　")," ")</f>
        <v>　</v>
      </c>
      <c r="L81" s="274" t="str">
        <f t="shared" ref="L81" si="251">IFERROR(IF((AND(H81&lt;$K$15,H82&lt;$K$16)),"変更申請"," ")," ")</f>
        <v xml:space="preserve"> </v>
      </c>
      <c r="M81" s="274" t="str">
        <f t="shared" ref="M81" si="252">IF((F82=0),"変更申請"," ")</f>
        <v>変更申請</v>
      </c>
      <c r="N81" s="276" t="str">
        <f t="shared" ref="N81" si="253">IF((OR(J81="変更申請",L81="変更申請",M81="変更申請")),"〇"," ")</f>
        <v>〇</v>
      </c>
    </row>
    <row r="82" spans="1:17" ht="24" hidden="1" customHeight="1" thickBot="1">
      <c r="A82" s="108"/>
      <c r="B82" s="109" t="str">
        <f>IF(入力シート!C79=0," ",入力シート!C79)</f>
        <v xml:space="preserve"> </v>
      </c>
      <c r="C82" s="110"/>
      <c r="D82" s="291"/>
      <c r="E82" s="67" t="str">
        <f>IF(入力シート!P79=" ",IF(入力シート!F79="","0",ROUNDUP(入力シート!F79,-3)/1000),ROUNDUP(入力シート!P79,-3)/1000)</f>
        <v>0</v>
      </c>
      <c r="F82" s="52">
        <f>IF(入力シート!Q79=" "," ",ROUNDDOWN(入力シート!Q79,-3)/1000)</f>
        <v>0</v>
      </c>
      <c r="G82" s="293"/>
      <c r="H82" s="48" t="e">
        <f>ROUND(H81/F81,3)</f>
        <v>#DIV/0!</v>
      </c>
      <c r="I82" s="18" t="str">
        <f t="shared" ref="I82" si="254">IFERROR(IF(H82&gt;$I$16,"20％以上増","　")," ")</f>
        <v xml:space="preserve"> </v>
      </c>
      <c r="J82" s="275"/>
      <c r="K82" s="18" t="str">
        <f t="shared" ref="K82" si="255">IFERROR(IF(H82&lt;$K$16,"20％以上減","　")," ")</f>
        <v xml:space="preserve"> </v>
      </c>
      <c r="L82" s="275"/>
      <c r="M82" s="275"/>
      <c r="N82" s="276"/>
      <c r="P82" s="5" t="str">
        <f ca="1">A81</f>
        <v/>
      </c>
      <c r="Q82" s="324">
        <f>F82</f>
        <v>0</v>
      </c>
    </row>
    <row r="83" spans="1:17" ht="24" hidden="1" customHeight="1" thickBot="1">
      <c r="A83" s="146" t="str">
        <f ca="1">IF(入力シート!B80=0," ",入力シート!B80)</f>
        <v/>
      </c>
      <c r="B83" s="147">
        <f>IF(入力シート!C80=" "," ",入力シート!C80)</f>
        <v>0</v>
      </c>
      <c r="C83" s="148"/>
      <c r="D83" s="290" t="str">
        <f>IF(入力シート!D80=0," ",入力シート!D80)</f>
        <v xml:space="preserve"> </v>
      </c>
      <c r="E83" s="66" t="str">
        <f>IF(入力シート!P80=" ",IF(入力シート!F80="","0",ROUNDUP(入力シート!F80,-3)/1000),ROUNDUP(入力シート!P80,-3)/1000)</f>
        <v>0</v>
      </c>
      <c r="F83" s="51">
        <f>IF(入力シート!Q80=" "," ",ROUNDUP(入力シート!Q80,-3)/1000)</f>
        <v>0</v>
      </c>
      <c r="G83" s="292" t="str">
        <f>IF(入力シート!R80=0," ",入力シート!R80)</f>
        <v xml:space="preserve"> </v>
      </c>
      <c r="H83" s="47">
        <f>F83-E83</f>
        <v>0</v>
      </c>
      <c r="I83" s="17" t="str">
        <f t="shared" ref="I83" si="256">IFERROR(IF(H83&gt;$I$15,"20万円以上増","　")," ")</f>
        <v>　</v>
      </c>
      <c r="J83" s="274" t="str">
        <f t="shared" ref="J83" si="257">IFERROR(IF((AND(H83&gt;$I$15,H84&gt;$I$16)),"変更申請"," ")," ")</f>
        <v xml:space="preserve"> </v>
      </c>
      <c r="K83" s="17" t="str">
        <f t="shared" ref="K83" si="258">IFERROR(IF(H83&lt;$K$15,"20万円以上減","　")," ")</f>
        <v>　</v>
      </c>
      <c r="L83" s="274" t="str">
        <f t="shared" ref="L83" si="259">IFERROR(IF((AND(H83&lt;$K$15,H84&lt;$K$16)),"変更申請"," ")," ")</f>
        <v xml:space="preserve"> </v>
      </c>
      <c r="M83" s="274" t="str">
        <f t="shared" ref="M83" si="260">IF((F84=0),"変更申請"," ")</f>
        <v>変更申請</v>
      </c>
      <c r="N83" s="276" t="str">
        <f t="shared" ref="N83" si="261">IF((OR(J83="変更申請",L83="変更申請",M83="変更申請")),"〇"," ")</f>
        <v>〇</v>
      </c>
    </row>
    <row r="84" spans="1:17" ht="24" hidden="1" customHeight="1" thickBot="1">
      <c r="A84" s="108"/>
      <c r="B84" s="109" t="str">
        <f>IF(入力シート!C81=0," ",入力シート!C81)</f>
        <v xml:space="preserve"> </v>
      </c>
      <c r="C84" s="110"/>
      <c r="D84" s="291"/>
      <c r="E84" s="67" t="str">
        <f>IF(入力シート!P81=" ",IF(入力シート!F81="","0",ROUNDUP(入力シート!F81,-3)/1000),ROUNDUP(入力シート!P81,-3)/1000)</f>
        <v>0</v>
      </c>
      <c r="F84" s="52">
        <f>IF(入力シート!Q81=" "," ",ROUNDDOWN(入力シート!Q81,-3)/1000)</f>
        <v>0</v>
      </c>
      <c r="G84" s="293"/>
      <c r="H84" s="48" t="e">
        <f>ROUND(H83/F83,3)</f>
        <v>#DIV/0!</v>
      </c>
      <c r="I84" s="18" t="str">
        <f t="shared" ref="I84" si="262">IFERROR(IF(H84&gt;$I$16,"20％以上増","　")," ")</f>
        <v xml:space="preserve"> </v>
      </c>
      <c r="J84" s="275"/>
      <c r="K84" s="18" t="str">
        <f t="shared" ref="K84" si="263">IFERROR(IF(H84&lt;$K$16,"20％以上減","　")," ")</f>
        <v xml:space="preserve"> </v>
      </c>
      <c r="L84" s="275"/>
      <c r="M84" s="275"/>
      <c r="N84" s="276"/>
      <c r="P84" s="5" t="str">
        <f ca="1">A83</f>
        <v/>
      </c>
      <c r="Q84" s="324">
        <f>F84</f>
        <v>0</v>
      </c>
    </row>
    <row r="85" spans="1:17" ht="24" hidden="1" customHeight="1" thickBot="1">
      <c r="A85" s="146" t="str">
        <f ca="1">IF(入力シート!B82=0," ",入力シート!B82)</f>
        <v/>
      </c>
      <c r="B85" s="147">
        <f>IF(入力シート!C82=" "," ",入力シート!C82)</f>
        <v>0</v>
      </c>
      <c r="C85" s="148"/>
      <c r="D85" s="290" t="str">
        <f>IF(入力シート!D82=0," ",入力シート!D82)</f>
        <v xml:space="preserve"> </v>
      </c>
      <c r="E85" s="66" t="str">
        <f>IF(入力シート!P82=" ",IF(入力シート!F82="","0",ROUNDUP(入力シート!F82,-3)/1000),ROUNDUP(入力シート!P82,-3)/1000)</f>
        <v>0</v>
      </c>
      <c r="F85" s="51">
        <f>IF(入力シート!Q82=" "," ",ROUNDUP(入力シート!Q82,-3)/1000)</f>
        <v>0</v>
      </c>
      <c r="G85" s="292" t="str">
        <f>IF(入力シート!R82=0," ",入力シート!R82)</f>
        <v xml:space="preserve"> </v>
      </c>
      <c r="H85" s="47">
        <f>F85-E85</f>
        <v>0</v>
      </c>
      <c r="I85" s="17" t="str">
        <f t="shared" ref="I85" si="264">IFERROR(IF(H85&gt;$I$15,"20万円以上増","　")," ")</f>
        <v>　</v>
      </c>
      <c r="J85" s="274" t="str">
        <f t="shared" ref="J85" si="265">IFERROR(IF((AND(H85&gt;$I$15,H86&gt;$I$16)),"変更申請"," ")," ")</f>
        <v xml:space="preserve"> </v>
      </c>
      <c r="K85" s="17" t="str">
        <f t="shared" ref="K85" si="266">IFERROR(IF(H85&lt;$K$15,"20万円以上減","　")," ")</f>
        <v>　</v>
      </c>
      <c r="L85" s="274" t="str">
        <f t="shared" ref="L85" si="267">IFERROR(IF((AND(H85&lt;$K$15,H86&lt;$K$16)),"変更申請"," ")," ")</f>
        <v xml:space="preserve"> </v>
      </c>
      <c r="M85" s="274" t="str">
        <f t="shared" ref="M85" si="268">IF((F86=0),"変更申請"," ")</f>
        <v>変更申請</v>
      </c>
      <c r="N85" s="276" t="str">
        <f t="shared" ref="N85" si="269">IF((OR(J85="変更申請",L85="変更申請",M85="変更申請")),"〇"," ")</f>
        <v>〇</v>
      </c>
    </row>
    <row r="86" spans="1:17" ht="24" hidden="1" customHeight="1" thickBot="1">
      <c r="A86" s="108"/>
      <c r="B86" s="109" t="str">
        <f>IF(入力シート!C83=0," ",入力シート!C83)</f>
        <v xml:space="preserve"> </v>
      </c>
      <c r="C86" s="110"/>
      <c r="D86" s="291"/>
      <c r="E86" s="67" t="str">
        <f>IF(入力シート!P83=" ",IF(入力シート!F83="","0",ROUNDUP(入力シート!F83,-3)/1000),ROUNDUP(入力シート!P83,-3)/1000)</f>
        <v>0</v>
      </c>
      <c r="F86" s="52">
        <f>IF(入力シート!Q83=" "," ",ROUNDDOWN(入力シート!Q83,-3)/1000)</f>
        <v>0</v>
      </c>
      <c r="G86" s="293"/>
      <c r="H86" s="48" t="e">
        <f>ROUND(H85/F85,3)</f>
        <v>#DIV/0!</v>
      </c>
      <c r="I86" s="18" t="str">
        <f t="shared" ref="I86" si="270">IFERROR(IF(H86&gt;$I$16,"20％以上増","　")," ")</f>
        <v xml:space="preserve"> </v>
      </c>
      <c r="J86" s="275"/>
      <c r="K86" s="18" t="str">
        <f t="shared" ref="K86" si="271">IFERROR(IF(H86&lt;$K$16,"20％以上減","　")," ")</f>
        <v xml:space="preserve"> </v>
      </c>
      <c r="L86" s="275"/>
      <c r="M86" s="275"/>
      <c r="N86" s="276"/>
      <c r="P86" s="5" t="str">
        <f ca="1">A85</f>
        <v/>
      </c>
      <c r="Q86" s="324">
        <f>F86</f>
        <v>0</v>
      </c>
    </row>
    <row r="87" spans="1:17" ht="21" customHeight="1" thickBot="1">
      <c r="A87" s="294" t="s">
        <v>3</v>
      </c>
      <c r="B87" s="295"/>
      <c r="C87" s="295"/>
      <c r="D87" s="295"/>
      <c r="E87" s="94">
        <f>SUM(E17,E19,E21,E23,E25,E27,E29,E31,E33,E35,E37,E39,E41,E43,E45,E47,E49,E51,E53,E55,E57,E59,E61,E63)+SUM(E65,E67,E69,E71,E73,E75,E77,E79,E81,E83,E85)</f>
        <v>0</v>
      </c>
      <c r="F87" s="102">
        <f>SUM(F17,F19,F21,F23,F25,F27,F29,F31,F33,F35,F37,F39,F41,F43,F45,F47,F49,F51,F53,F55,F57,F59,F61,F63)+SUM(F65,F67,F69,F71,F73,F75,F77,F79,F81,F83,F85)</f>
        <v>0</v>
      </c>
      <c r="G87" s="293"/>
      <c r="H87" s="47">
        <f>F88-E88</f>
        <v>0</v>
      </c>
      <c r="I87" s="48">
        <v>-9.9000000000000005E-2</v>
      </c>
    </row>
    <row r="88" spans="1:17" ht="21" customHeight="1" thickBot="1">
      <c r="A88" s="296"/>
      <c r="B88" s="297"/>
      <c r="C88" s="297"/>
      <c r="D88" s="297"/>
      <c r="E88" s="103">
        <f>SUM(E18,E20,E22,E24,E26,E28,E30,E32,E34,E36,E38,E40,E42,E44,E46,E48,E50,E52,E54,E56,E58,E60,E62,E64)+SUM(E66,E68,E70,E72,E74,E76,E78,E80,E82,E84,E86)</f>
        <v>0</v>
      </c>
      <c r="F88" s="104">
        <f>SUM(F18,F20,F22,F24,F26,F28,F30,F32,F34,F36,F38,F40,F42,F44,F46,F48,F50,F52,F54,F56,F58,F60,F62,F64)+SUM(F66,F68,F70,F72,F74,F76,F78,F80,F82,F84,F86)</f>
        <v>0</v>
      </c>
      <c r="G88" s="298"/>
      <c r="H88" s="48" t="e">
        <f>ROUND(H87/F88,3)</f>
        <v>#DIV/0!</v>
      </c>
      <c r="I88" s="49" t="e">
        <f>IF(H88&lt;I87,"10％以上減","　")</f>
        <v>#DIV/0!</v>
      </c>
      <c r="J88" s="50" t="e">
        <f>IF(H88&lt;$I$87,"変更申請"," ")</f>
        <v>#DIV/0!</v>
      </c>
    </row>
    <row r="89" spans="1:17">
      <c r="A89" s="212"/>
      <c r="B89" s="212"/>
      <c r="C89" s="212"/>
      <c r="D89" s="212"/>
      <c r="E89" s="212"/>
      <c r="F89" s="212"/>
      <c r="G89" s="212"/>
      <c r="H89" s="212"/>
    </row>
    <row r="90" spans="1:17">
      <c r="A90" s="212"/>
      <c r="B90" s="212"/>
      <c r="C90" s="212"/>
      <c r="D90" s="212"/>
      <c r="E90" s="212"/>
      <c r="F90" s="212"/>
      <c r="G90" s="212"/>
      <c r="H90" s="212"/>
    </row>
  </sheetData>
  <sheetProtection sheet="1" formatCells="0" formatColumns="0" formatRows="0"/>
  <mergeCells count="337">
    <mergeCell ref="N49:N50"/>
    <mergeCell ref="N51:N52"/>
    <mergeCell ref="N53:N54"/>
    <mergeCell ref="N55:N56"/>
    <mergeCell ref="N57:N58"/>
    <mergeCell ref="N59:N60"/>
    <mergeCell ref="N61:N62"/>
    <mergeCell ref="N63:N64"/>
    <mergeCell ref="N65:N66"/>
    <mergeCell ref="N31:N32"/>
    <mergeCell ref="N33:N34"/>
    <mergeCell ref="N35:N36"/>
    <mergeCell ref="N37:N38"/>
    <mergeCell ref="N39:N40"/>
    <mergeCell ref="N41:N42"/>
    <mergeCell ref="N43:N44"/>
    <mergeCell ref="N45:N46"/>
    <mergeCell ref="N47:N48"/>
    <mergeCell ref="N15:N16"/>
    <mergeCell ref="N17:N18"/>
    <mergeCell ref="N19:N20"/>
    <mergeCell ref="N21:N22"/>
    <mergeCell ref="N23:N24"/>
    <mergeCell ref="N25:N26"/>
    <mergeCell ref="N27:N28"/>
    <mergeCell ref="N29:N30"/>
    <mergeCell ref="A25:A26"/>
    <mergeCell ref="D25:D26"/>
    <mergeCell ref="G25:G26"/>
    <mergeCell ref="B22:C22"/>
    <mergeCell ref="D19:D20"/>
    <mergeCell ref="G19:G20"/>
    <mergeCell ref="A21:A22"/>
    <mergeCell ref="D21:D22"/>
    <mergeCell ref="G21:G22"/>
    <mergeCell ref="A23:A24"/>
    <mergeCell ref="D23:D24"/>
    <mergeCell ref="G23:G24"/>
    <mergeCell ref="B23:C23"/>
    <mergeCell ref="B24:C24"/>
    <mergeCell ref="B25:C25"/>
    <mergeCell ref="B26:C26"/>
    <mergeCell ref="A3:G3"/>
    <mergeCell ref="A14:D14"/>
    <mergeCell ref="B15:C15"/>
    <mergeCell ref="B16:C16"/>
    <mergeCell ref="B17:C17"/>
    <mergeCell ref="A17:A18"/>
    <mergeCell ref="D17:D18"/>
    <mergeCell ref="G17:G18"/>
    <mergeCell ref="B18:C18"/>
    <mergeCell ref="A90:H90"/>
    <mergeCell ref="A5:B6"/>
    <mergeCell ref="C5:C6"/>
    <mergeCell ref="D5:E6"/>
    <mergeCell ref="F5:G6"/>
    <mergeCell ref="A8:B9"/>
    <mergeCell ref="C8:C9"/>
    <mergeCell ref="D8:D9"/>
    <mergeCell ref="A10:B11"/>
    <mergeCell ref="C10:C11"/>
    <mergeCell ref="D10:D11"/>
    <mergeCell ref="G14:G16"/>
    <mergeCell ref="A15:A16"/>
    <mergeCell ref="D15:D16"/>
    <mergeCell ref="B33:C33"/>
    <mergeCell ref="A19:A20"/>
    <mergeCell ref="B19:C19"/>
    <mergeCell ref="B20:C20"/>
    <mergeCell ref="B21:C21"/>
    <mergeCell ref="D27:D28"/>
    <mergeCell ref="G27:G28"/>
    <mergeCell ref="A29:A30"/>
    <mergeCell ref="D29:D30"/>
    <mergeCell ref="G29:G30"/>
    <mergeCell ref="B28:C28"/>
    <mergeCell ref="B29:C29"/>
    <mergeCell ref="B30:C30"/>
    <mergeCell ref="B27:C27"/>
    <mergeCell ref="A31:A32"/>
    <mergeCell ref="D31:D32"/>
    <mergeCell ref="G31:G32"/>
    <mergeCell ref="A33:A34"/>
    <mergeCell ref="D33:D34"/>
    <mergeCell ref="G33:G34"/>
    <mergeCell ref="B34:C34"/>
    <mergeCell ref="B31:C31"/>
    <mergeCell ref="B32:C32"/>
    <mergeCell ref="A27:A28"/>
    <mergeCell ref="B40:C40"/>
    <mergeCell ref="A41:A42"/>
    <mergeCell ref="B41:C41"/>
    <mergeCell ref="D41:D42"/>
    <mergeCell ref="G41:G42"/>
    <mergeCell ref="B42:C42"/>
    <mergeCell ref="A87:D88"/>
    <mergeCell ref="G87:G88"/>
    <mergeCell ref="A35:A36"/>
    <mergeCell ref="D35:D36"/>
    <mergeCell ref="G35:G36"/>
    <mergeCell ref="A37:A38"/>
    <mergeCell ref="D37:D38"/>
    <mergeCell ref="G37:G38"/>
    <mergeCell ref="B38:C38"/>
    <mergeCell ref="B35:C35"/>
    <mergeCell ref="B36:C36"/>
    <mergeCell ref="B37:C37"/>
    <mergeCell ref="A39:A40"/>
    <mergeCell ref="B39:C39"/>
    <mergeCell ref="D39:D40"/>
    <mergeCell ref="G39:G40"/>
    <mergeCell ref="A45:A46"/>
    <mergeCell ref="B45:C45"/>
    <mergeCell ref="D45:D46"/>
    <mergeCell ref="G45:G46"/>
    <mergeCell ref="B46:C46"/>
    <mergeCell ref="A43:A44"/>
    <mergeCell ref="B43:C43"/>
    <mergeCell ref="D43:D44"/>
    <mergeCell ref="G43:G44"/>
    <mergeCell ref="B44:C44"/>
    <mergeCell ref="A49:A50"/>
    <mergeCell ref="B49:C49"/>
    <mergeCell ref="D49:D50"/>
    <mergeCell ref="G49:G50"/>
    <mergeCell ref="B50:C50"/>
    <mergeCell ref="A47:A48"/>
    <mergeCell ref="B47:C47"/>
    <mergeCell ref="D47:D48"/>
    <mergeCell ref="G47:G48"/>
    <mergeCell ref="B48:C48"/>
    <mergeCell ref="A53:A54"/>
    <mergeCell ref="B53:C53"/>
    <mergeCell ref="D53:D54"/>
    <mergeCell ref="G53:G54"/>
    <mergeCell ref="B54:C54"/>
    <mergeCell ref="A51:A52"/>
    <mergeCell ref="B51:C51"/>
    <mergeCell ref="D51:D52"/>
    <mergeCell ref="G51:G52"/>
    <mergeCell ref="B52:C52"/>
    <mergeCell ref="B57:C57"/>
    <mergeCell ref="D57:D58"/>
    <mergeCell ref="G57:G58"/>
    <mergeCell ref="B58:C58"/>
    <mergeCell ref="A55:A56"/>
    <mergeCell ref="B55:C55"/>
    <mergeCell ref="D55:D56"/>
    <mergeCell ref="G55:G56"/>
    <mergeCell ref="B56:C56"/>
    <mergeCell ref="J17:J18"/>
    <mergeCell ref="L17:L18"/>
    <mergeCell ref="M17:M18"/>
    <mergeCell ref="A65:A66"/>
    <mergeCell ref="B65:C65"/>
    <mergeCell ref="D65:D66"/>
    <mergeCell ref="G65:G66"/>
    <mergeCell ref="B66:C66"/>
    <mergeCell ref="A63:A64"/>
    <mergeCell ref="B63:C63"/>
    <mergeCell ref="D63:D64"/>
    <mergeCell ref="G63:G64"/>
    <mergeCell ref="B64:C64"/>
    <mergeCell ref="A61:A62"/>
    <mergeCell ref="B61:C61"/>
    <mergeCell ref="D61:D62"/>
    <mergeCell ref="G61:G62"/>
    <mergeCell ref="B62:C62"/>
    <mergeCell ref="A59:A60"/>
    <mergeCell ref="B59:C59"/>
    <mergeCell ref="D59:D60"/>
    <mergeCell ref="G59:G60"/>
    <mergeCell ref="B60:C60"/>
    <mergeCell ref="A57:A58"/>
    <mergeCell ref="J23:J24"/>
    <mergeCell ref="L23:L24"/>
    <mergeCell ref="M23:M24"/>
    <mergeCell ref="J25:J26"/>
    <mergeCell ref="L25:L26"/>
    <mergeCell ref="M25:M26"/>
    <mergeCell ref="J19:J20"/>
    <mergeCell ref="L19:L20"/>
    <mergeCell ref="M19:M20"/>
    <mergeCell ref="J21:J22"/>
    <mergeCell ref="L21:L22"/>
    <mergeCell ref="M21:M22"/>
    <mergeCell ref="J31:J32"/>
    <mergeCell ref="L31:L32"/>
    <mergeCell ref="M31:M32"/>
    <mergeCell ref="J33:J34"/>
    <mergeCell ref="L33:L34"/>
    <mergeCell ref="M33:M34"/>
    <mergeCell ref="J27:J28"/>
    <mergeCell ref="L27:L28"/>
    <mergeCell ref="M27:M28"/>
    <mergeCell ref="J29:J30"/>
    <mergeCell ref="L29:L30"/>
    <mergeCell ref="M29:M30"/>
    <mergeCell ref="J39:J40"/>
    <mergeCell ref="L39:L40"/>
    <mergeCell ref="M39:M40"/>
    <mergeCell ref="J41:J42"/>
    <mergeCell ref="L41:L42"/>
    <mergeCell ref="M41:M42"/>
    <mergeCell ref="J35:J36"/>
    <mergeCell ref="L35:L36"/>
    <mergeCell ref="M35:M36"/>
    <mergeCell ref="J37:J38"/>
    <mergeCell ref="L37:L38"/>
    <mergeCell ref="M37:M38"/>
    <mergeCell ref="J47:J48"/>
    <mergeCell ref="L47:L48"/>
    <mergeCell ref="M47:M48"/>
    <mergeCell ref="J49:J50"/>
    <mergeCell ref="L49:L50"/>
    <mergeCell ref="M49:M50"/>
    <mergeCell ref="J43:J44"/>
    <mergeCell ref="L43:L44"/>
    <mergeCell ref="M43:M44"/>
    <mergeCell ref="J45:J46"/>
    <mergeCell ref="L45:L46"/>
    <mergeCell ref="M45:M46"/>
    <mergeCell ref="J55:J56"/>
    <mergeCell ref="L55:L56"/>
    <mergeCell ref="M55:M56"/>
    <mergeCell ref="J57:J58"/>
    <mergeCell ref="L57:L58"/>
    <mergeCell ref="M57:M58"/>
    <mergeCell ref="J51:J52"/>
    <mergeCell ref="L51:L52"/>
    <mergeCell ref="M51:M52"/>
    <mergeCell ref="J53:J54"/>
    <mergeCell ref="L53:L54"/>
    <mergeCell ref="M53:M54"/>
    <mergeCell ref="J63:J64"/>
    <mergeCell ref="L63:L64"/>
    <mergeCell ref="M63:M64"/>
    <mergeCell ref="A89:H89"/>
    <mergeCell ref="J65:J66"/>
    <mergeCell ref="L65:L66"/>
    <mergeCell ref="M65:M66"/>
    <mergeCell ref="J59:J60"/>
    <mergeCell ref="L59:L60"/>
    <mergeCell ref="M59:M60"/>
    <mergeCell ref="J61:J62"/>
    <mergeCell ref="L61:L62"/>
    <mergeCell ref="M61:M62"/>
    <mergeCell ref="A67:A68"/>
    <mergeCell ref="B67:C67"/>
    <mergeCell ref="D67:D68"/>
    <mergeCell ref="G67:G68"/>
    <mergeCell ref="J67:J68"/>
    <mergeCell ref="L67:L68"/>
    <mergeCell ref="M67:M68"/>
    <mergeCell ref="A71:A72"/>
    <mergeCell ref="B71:C71"/>
    <mergeCell ref="D71:D72"/>
    <mergeCell ref="G71:G72"/>
    <mergeCell ref="N67:N68"/>
    <mergeCell ref="B68:C68"/>
    <mergeCell ref="A69:A70"/>
    <mergeCell ref="B69:C69"/>
    <mergeCell ref="D69:D70"/>
    <mergeCell ref="G69:G70"/>
    <mergeCell ref="J69:J70"/>
    <mergeCell ref="L69:L70"/>
    <mergeCell ref="M69:M70"/>
    <mergeCell ref="N69:N70"/>
    <mergeCell ref="B70:C70"/>
    <mergeCell ref="J71:J72"/>
    <mergeCell ref="L71:L72"/>
    <mergeCell ref="M71:M72"/>
    <mergeCell ref="N71:N72"/>
    <mergeCell ref="B72:C72"/>
    <mergeCell ref="A73:A74"/>
    <mergeCell ref="B73:C73"/>
    <mergeCell ref="D73:D74"/>
    <mergeCell ref="G73:G74"/>
    <mergeCell ref="J73:J74"/>
    <mergeCell ref="L73:L74"/>
    <mergeCell ref="M73:M74"/>
    <mergeCell ref="N73:N74"/>
    <mergeCell ref="B74:C74"/>
    <mergeCell ref="A75:A76"/>
    <mergeCell ref="B75:C75"/>
    <mergeCell ref="D75:D76"/>
    <mergeCell ref="G75:G76"/>
    <mergeCell ref="J75:J76"/>
    <mergeCell ref="L75:L76"/>
    <mergeCell ref="M75:M76"/>
    <mergeCell ref="N75:N76"/>
    <mergeCell ref="B76:C76"/>
    <mergeCell ref="A77:A78"/>
    <mergeCell ref="B77:C77"/>
    <mergeCell ref="D77:D78"/>
    <mergeCell ref="G77:G78"/>
    <mergeCell ref="J77:J78"/>
    <mergeCell ref="L77:L78"/>
    <mergeCell ref="M77:M78"/>
    <mergeCell ref="N77:N78"/>
    <mergeCell ref="B78:C78"/>
    <mergeCell ref="A79:A80"/>
    <mergeCell ref="B79:C79"/>
    <mergeCell ref="D79:D80"/>
    <mergeCell ref="G79:G80"/>
    <mergeCell ref="J79:J80"/>
    <mergeCell ref="L79:L80"/>
    <mergeCell ref="M79:M80"/>
    <mergeCell ref="N79:N80"/>
    <mergeCell ref="B80:C80"/>
    <mergeCell ref="A81:A82"/>
    <mergeCell ref="B81:C81"/>
    <mergeCell ref="D81:D82"/>
    <mergeCell ref="G81:G82"/>
    <mergeCell ref="J81:J82"/>
    <mergeCell ref="L81:L82"/>
    <mergeCell ref="M81:M82"/>
    <mergeCell ref="N81:N82"/>
    <mergeCell ref="B82:C82"/>
    <mergeCell ref="A83:A84"/>
    <mergeCell ref="B83:C83"/>
    <mergeCell ref="D83:D84"/>
    <mergeCell ref="G83:G84"/>
    <mergeCell ref="J83:J84"/>
    <mergeCell ref="L83:L84"/>
    <mergeCell ref="M83:M84"/>
    <mergeCell ref="N83:N84"/>
    <mergeCell ref="B84:C84"/>
    <mergeCell ref="A85:A86"/>
    <mergeCell ref="B85:C85"/>
    <mergeCell ref="D85:D86"/>
    <mergeCell ref="G85:G86"/>
    <mergeCell ref="J85:J86"/>
    <mergeCell ref="L85:L86"/>
    <mergeCell ref="M85:M86"/>
    <mergeCell ref="N85:N86"/>
    <mergeCell ref="B86:C86"/>
  </mergeCells>
  <phoneticPr fontId="6"/>
  <conditionalFormatting sqref="F17 F19 F21 F25 F29 F33 F37 F41 F45 F49 F53 F57 F61 F65 F23 F27 F31 F35 F39 F43 F47 F51 F55 F59 F63">
    <cfRule type="expression" dxfId="3" priority="6">
      <formula>M17="〇"</formula>
    </cfRule>
  </conditionalFormatting>
  <conditionalFormatting sqref="F18 F20 F22 F26 F30 F34 F38 F42 F46 F50 F54 F58 F62 F66 F24 F28 F32 F36 F40 F44 F48 F52 F56 F60 F64">
    <cfRule type="expression" dxfId="2" priority="3">
      <formula>N17="〇"</formula>
    </cfRule>
  </conditionalFormatting>
  <conditionalFormatting sqref="F69 F73 F77 F81 F85 F67 F71 F75 F79 F83">
    <cfRule type="expression" dxfId="1" priority="2">
      <formula>M67="〇"</formula>
    </cfRule>
  </conditionalFormatting>
  <conditionalFormatting sqref="F70 F74 F78 F82 F86 F68 F72 F76 F80 F84">
    <cfRule type="expression" dxfId="0" priority="1">
      <formula>N67="〇"</formula>
    </cfRule>
  </conditionalFormatting>
  <pageMargins left="0.78740157480314965" right="0.19685039370078741" top="0.74803149606299213" bottom="0.74803149606299213" header="0.31496062992125984" footer="0.31496062992125984"/>
  <pageSetup paperSize="9" scale="80"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リスト!$A$2:$A$45</xm:f>
          </x14:formula1>
          <xm:sqref>A17:A86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opLeftCell="A13" workbookViewId="0">
      <selection activeCell="A28" sqref="A28:B46"/>
    </sheetView>
  </sheetViews>
  <sheetFormatPr defaultRowHeight="13.5"/>
  <cols>
    <col min="1" max="1" width="5.25" bestFit="1" customWidth="1"/>
    <col min="2" max="2" width="47.75" bestFit="1" customWidth="1"/>
    <col min="3" max="7" width="16.5" style="75" customWidth="1"/>
    <col min="8" max="8" width="32" style="75" customWidth="1"/>
  </cols>
  <sheetData>
    <row r="1" spans="1:11" s="8" customFormat="1">
      <c r="A1" s="90" t="s">
        <v>138</v>
      </c>
      <c r="B1" s="91" t="s">
        <v>139</v>
      </c>
      <c r="C1" s="317" t="s">
        <v>75</v>
      </c>
      <c r="D1" s="318"/>
      <c r="E1" s="318"/>
      <c r="F1" s="318"/>
      <c r="G1" s="318"/>
      <c r="H1" s="93" t="s">
        <v>150</v>
      </c>
      <c r="I1" s="319" t="s">
        <v>102</v>
      </c>
      <c r="J1" s="319"/>
      <c r="K1" s="319"/>
    </row>
    <row r="2" spans="1:11">
      <c r="A2" s="75">
        <v>1</v>
      </c>
      <c r="B2" s="92" t="s">
        <v>140</v>
      </c>
      <c r="C2" s="92" t="s">
        <v>141</v>
      </c>
      <c r="D2" s="92" t="s">
        <v>142</v>
      </c>
      <c r="H2" s="75" t="str">
        <f>B2&amp;"補助率"</f>
        <v>消防・防災体制強化事業補助率</v>
      </c>
      <c r="I2" s="88" t="s">
        <v>103</v>
      </c>
      <c r="J2" s="88" t="s">
        <v>104</v>
      </c>
      <c r="K2" s="89"/>
    </row>
    <row r="3" spans="1:11">
      <c r="A3" s="75">
        <v>2</v>
      </c>
      <c r="B3" s="92" t="s">
        <v>143</v>
      </c>
      <c r="C3" s="92"/>
      <c r="D3" s="92"/>
      <c r="E3" s="92"/>
      <c r="F3" s="92"/>
      <c r="H3" s="75" t="str">
        <f t="shared" ref="H3:H46" si="0">B3&amp;"補助率"</f>
        <v>消防団員確保等充実強化事業補助率</v>
      </c>
      <c r="I3" s="88" t="s">
        <v>104</v>
      </c>
      <c r="J3" s="89"/>
      <c r="K3" s="89"/>
    </row>
    <row r="4" spans="1:11">
      <c r="A4" s="75">
        <v>3</v>
      </c>
      <c r="B4" s="75" t="s">
        <v>35</v>
      </c>
      <c r="H4" s="75" t="str">
        <f t="shared" si="0"/>
        <v>魅力ある地域づくり事業補助率</v>
      </c>
      <c r="I4" s="88" t="s">
        <v>104</v>
      </c>
      <c r="J4" s="88" t="s">
        <v>103</v>
      </c>
      <c r="K4" s="89"/>
    </row>
    <row r="5" spans="1:11">
      <c r="A5" s="75">
        <v>4</v>
      </c>
      <c r="B5" s="92" t="s">
        <v>135</v>
      </c>
      <c r="H5" s="75" t="str">
        <f t="shared" si="0"/>
        <v>学生を核とした地域づくり支援事業補助率</v>
      </c>
      <c r="I5" s="88" t="s">
        <v>104</v>
      </c>
      <c r="J5" s="88"/>
      <c r="K5" s="89"/>
    </row>
    <row r="6" spans="1:11">
      <c r="A6" s="75">
        <v>5</v>
      </c>
      <c r="B6" s="75" t="s">
        <v>122</v>
      </c>
      <c r="C6" s="92" t="s">
        <v>92</v>
      </c>
      <c r="D6" s="92" t="s">
        <v>93</v>
      </c>
      <c r="H6" s="75" t="str">
        <f t="shared" si="0"/>
        <v>移住・定住・交流推進支援事業補助率</v>
      </c>
      <c r="I6" s="88" t="s">
        <v>104</v>
      </c>
      <c r="J6" s="88" t="s">
        <v>103</v>
      </c>
      <c r="K6" s="89"/>
    </row>
    <row r="7" spans="1:11">
      <c r="A7" s="75">
        <v>6</v>
      </c>
      <c r="B7" s="92" t="s">
        <v>123</v>
      </c>
      <c r="C7" s="92" t="s">
        <v>94</v>
      </c>
      <c r="D7" s="92" t="s">
        <v>95</v>
      </c>
      <c r="H7" s="75" t="str">
        <f t="shared" si="0"/>
        <v>市町村交通安全対策推進事業補助率</v>
      </c>
      <c r="I7" s="88" t="s">
        <v>105</v>
      </c>
      <c r="J7" s="88" t="s">
        <v>104</v>
      </c>
      <c r="K7" s="89"/>
    </row>
    <row r="8" spans="1:11">
      <c r="A8" s="75">
        <v>7</v>
      </c>
      <c r="B8" s="75" t="s">
        <v>37</v>
      </c>
      <c r="H8" s="75" t="str">
        <f t="shared" si="0"/>
        <v>公衆浴場安定確保対策事業補助率</v>
      </c>
      <c r="I8" s="88" t="s">
        <v>104</v>
      </c>
      <c r="J8" s="89"/>
      <c r="K8" s="89"/>
    </row>
    <row r="9" spans="1:11">
      <c r="A9" s="75">
        <v>8</v>
      </c>
      <c r="B9" s="75" t="s">
        <v>38</v>
      </c>
      <c r="H9" s="75" t="str">
        <f t="shared" si="0"/>
        <v>ごみ減量化・再資源化促進事業補助率</v>
      </c>
      <c r="I9" s="88" t="s">
        <v>104</v>
      </c>
      <c r="J9" s="89"/>
      <c r="K9" s="89"/>
    </row>
    <row r="10" spans="1:11">
      <c r="A10" s="75">
        <v>9</v>
      </c>
      <c r="B10" s="75" t="s">
        <v>39</v>
      </c>
      <c r="H10" s="75" t="str">
        <f t="shared" si="0"/>
        <v>少年補導センター運営事業補助率</v>
      </c>
      <c r="I10" s="88" t="s">
        <v>106</v>
      </c>
      <c r="J10" s="89"/>
      <c r="K10" s="89"/>
    </row>
    <row r="11" spans="1:11">
      <c r="A11" s="75">
        <v>10</v>
      </c>
      <c r="B11" s="92" t="s">
        <v>136</v>
      </c>
      <c r="H11" s="75" t="str">
        <f t="shared" si="0"/>
        <v>安全・安心なまちづくりに向けた防犯カメラ設置事業補助率</v>
      </c>
      <c r="I11" s="88" t="s">
        <v>104</v>
      </c>
      <c r="J11" s="89"/>
      <c r="K11" s="89"/>
    </row>
    <row r="12" spans="1:11">
      <c r="A12" s="75">
        <v>11</v>
      </c>
      <c r="B12" s="75" t="s">
        <v>36</v>
      </c>
      <c r="H12" s="75" t="str">
        <f t="shared" si="0"/>
        <v>市町村地域福祉おこし事業補助率</v>
      </c>
      <c r="I12" s="88" t="s">
        <v>104</v>
      </c>
      <c r="J12" s="89"/>
      <c r="K12" s="89"/>
    </row>
    <row r="13" spans="1:11">
      <c r="A13" s="75">
        <v>12</v>
      </c>
      <c r="B13" s="75" t="s">
        <v>124</v>
      </c>
      <c r="H13" s="75" t="str">
        <f t="shared" si="0"/>
        <v>市町村健康づくり推進事業補助率</v>
      </c>
      <c r="I13" s="88" t="s">
        <v>104</v>
      </c>
      <c r="J13" s="89"/>
      <c r="K13" s="89"/>
    </row>
    <row r="14" spans="1:11">
      <c r="A14" s="75">
        <v>13</v>
      </c>
      <c r="B14" s="75" t="s">
        <v>25</v>
      </c>
      <c r="H14" s="75" t="str">
        <f t="shared" si="0"/>
        <v>がん検診受診率向上促進事業補助率</v>
      </c>
      <c r="I14" s="88" t="s">
        <v>104</v>
      </c>
      <c r="J14" s="89"/>
      <c r="K14" s="89"/>
    </row>
    <row r="15" spans="1:11">
      <c r="A15" s="75">
        <v>14</v>
      </c>
      <c r="B15" s="92" t="s">
        <v>144</v>
      </c>
      <c r="H15" s="75" t="str">
        <f t="shared" si="0"/>
        <v>アピアランス支援事業補助率</v>
      </c>
      <c r="I15" s="88" t="s">
        <v>104</v>
      </c>
      <c r="J15" s="89"/>
      <c r="K15" s="89"/>
    </row>
    <row r="16" spans="1:11">
      <c r="A16" s="75">
        <v>15</v>
      </c>
      <c r="B16" s="75" t="s">
        <v>40</v>
      </c>
      <c r="H16" s="75" t="str">
        <f t="shared" si="0"/>
        <v>障害児保育事業補助率</v>
      </c>
      <c r="I16" s="88" t="s">
        <v>104</v>
      </c>
      <c r="J16" s="89"/>
      <c r="K16" s="89"/>
    </row>
    <row r="17" spans="1:11">
      <c r="A17" s="75">
        <v>16</v>
      </c>
      <c r="B17" s="75" t="s">
        <v>24</v>
      </c>
      <c r="H17" s="75" t="str">
        <f t="shared" si="0"/>
        <v>事業所内保育施設助成事業補助率</v>
      </c>
      <c r="I17" s="88" t="s">
        <v>104</v>
      </c>
      <c r="J17" s="89"/>
      <c r="K17" s="89"/>
    </row>
    <row r="18" spans="1:11">
      <c r="A18" s="75">
        <v>17</v>
      </c>
      <c r="B18" s="75" t="s">
        <v>41</v>
      </c>
      <c r="H18" s="75" t="str">
        <f t="shared" si="0"/>
        <v>低年齢児保育施設助成事業補助率</v>
      </c>
      <c r="I18" s="88" t="s">
        <v>104</v>
      </c>
      <c r="J18" s="89"/>
      <c r="K18" s="89"/>
    </row>
    <row r="19" spans="1:11">
      <c r="A19" s="75">
        <v>18</v>
      </c>
      <c r="B19" s="75" t="s">
        <v>34</v>
      </c>
      <c r="H19" s="75" t="str">
        <f t="shared" si="0"/>
        <v>地域子育て支援センター事業補助率</v>
      </c>
      <c r="I19" s="88" t="s">
        <v>104</v>
      </c>
      <c r="J19" s="89"/>
      <c r="K19" s="89"/>
    </row>
    <row r="20" spans="1:11">
      <c r="A20" s="75">
        <v>19</v>
      </c>
      <c r="B20" s="75" t="s">
        <v>42</v>
      </c>
      <c r="H20" s="75" t="str">
        <f t="shared" si="0"/>
        <v>重度身体障害者ケア付き住宅運営費補助事業補助率</v>
      </c>
      <c r="I20" s="88" t="s">
        <v>107</v>
      </c>
      <c r="J20" s="89"/>
      <c r="K20" s="89"/>
    </row>
    <row r="21" spans="1:11">
      <c r="A21" s="75">
        <v>20</v>
      </c>
      <c r="B21" s="75" t="s">
        <v>43</v>
      </c>
      <c r="H21" s="75" t="str">
        <f t="shared" si="0"/>
        <v>在宅酸素療法者酸素濃縮器利用助成事業補助率</v>
      </c>
      <c r="I21" s="88" t="s">
        <v>106</v>
      </c>
      <c r="J21" s="89"/>
      <c r="K21" s="89"/>
    </row>
    <row r="22" spans="1:11">
      <c r="A22" s="75">
        <v>21</v>
      </c>
      <c r="B22" s="75" t="s">
        <v>33</v>
      </c>
      <c r="H22" s="75" t="str">
        <f t="shared" si="0"/>
        <v>知的障害者グループホーム体験ステイ推進事業補助率</v>
      </c>
      <c r="I22" s="88" t="s">
        <v>108</v>
      </c>
      <c r="J22" s="89"/>
      <c r="K22" s="89"/>
    </row>
    <row r="23" spans="1:11">
      <c r="A23" s="75">
        <v>22</v>
      </c>
      <c r="B23" s="75" t="s">
        <v>125</v>
      </c>
      <c r="H23" s="75" t="str">
        <f t="shared" si="0"/>
        <v>難聴児補聴器購入助成事業補助率</v>
      </c>
      <c r="I23" s="88" t="s">
        <v>109</v>
      </c>
      <c r="J23" s="89"/>
      <c r="K23" s="89"/>
    </row>
    <row r="24" spans="1:11">
      <c r="A24" s="75">
        <v>23</v>
      </c>
      <c r="B24" s="75" t="s">
        <v>126</v>
      </c>
      <c r="H24" s="75" t="str">
        <f t="shared" si="0"/>
        <v>コミュニティサロン設置運営事業補助率</v>
      </c>
      <c r="I24" s="88" t="s">
        <v>104</v>
      </c>
      <c r="J24" s="89"/>
      <c r="K24" s="89"/>
    </row>
    <row r="25" spans="1:11">
      <c r="A25" s="75">
        <v>24</v>
      </c>
      <c r="B25" s="75" t="s">
        <v>44</v>
      </c>
      <c r="H25" s="75" t="str">
        <f t="shared" si="0"/>
        <v>市町村献血推進事業補助率</v>
      </c>
      <c r="I25" s="88" t="s">
        <v>109</v>
      </c>
      <c r="J25" s="89"/>
      <c r="K25" s="89"/>
    </row>
    <row r="26" spans="1:11">
      <c r="A26" s="75">
        <v>25</v>
      </c>
      <c r="B26" s="92" t="s">
        <v>127</v>
      </c>
      <c r="C26" s="92"/>
      <c r="D26" s="92"/>
      <c r="H26" s="75" t="str">
        <f t="shared" si="0"/>
        <v>地域産業振興事業補助率</v>
      </c>
      <c r="I26" s="88" t="s">
        <v>104</v>
      </c>
      <c r="J26" s="88"/>
      <c r="K26" s="89"/>
    </row>
    <row r="27" spans="1:11">
      <c r="A27" s="75">
        <v>26</v>
      </c>
      <c r="B27" s="75" t="s">
        <v>128</v>
      </c>
      <c r="H27" s="75" t="str">
        <f t="shared" si="0"/>
        <v>商店街施設整備支援事業補助率</v>
      </c>
      <c r="I27" s="88" t="s">
        <v>110</v>
      </c>
      <c r="J27" s="89"/>
      <c r="K27" s="89"/>
    </row>
    <row r="28" spans="1:11">
      <c r="A28" s="75">
        <v>27</v>
      </c>
      <c r="B28" s="75" t="s">
        <v>45</v>
      </c>
      <c r="H28" s="75" t="str">
        <f t="shared" si="0"/>
        <v>みやぎ路観光地整備事業補助率</v>
      </c>
      <c r="I28" s="88" t="s">
        <v>104</v>
      </c>
      <c r="J28" s="89"/>
      <c r="K28" s="89"/>
    </row>
    <row r="29" spans="1:11">
      <c r="A29" s="75">
        <v>28</v>
      </c>
      <c r="B29" s="92" t="s">
        <v>145</v>
      </c>
      <c r="H29" s="75" t="str">
        <f t="shared" si="0"/>
        <v>首都圏物産振興等支援事業補助率</v>
      </c>
      <c r="I29" s="88" t="s">
        <v>104</v>
      </c>
      <c r="J29" s="89"/>
      <c r="K29" s="89"/>
    </row>
    <row r="30" spans="1:11">
      <c r="A30" s="75">
        <v>29</v>
      </c>
      <c r="B30" s="92" t="s">
        <v>129</v>
      </c>
      <c r="C30" s="92" t="s">
        <v>96</v>
      </c>
      <c r="D30" s="92" t="s">
        <v>97</v>
      </c>
      <c r="E30" s="92" t="s">
        <v>98</v>
      </c>
      <c r="H30" s="75" t="str">
        <f t="shared" si="0"/>
        <v>食育実践地域活動支援事業補助率</v>
      </c>
      <c r="I30" s="88" t="s">
        <v>104</v>
      </c>
      <c r="J30" s="89"/>
      <c r="K30" s="89"/>
    </row>
    <row r="31" spans="1:11">
      <c r="A31" s="75">
        <v>30</v>
      </c>
      <c r="B31" s="92" t="s">
        <v>130</v>
      </c>
      <c r="C31" s="92" t="s">
        <v>76</v>
      </c>
      <c r="D31" s="92" t="s">
        <v>99</v>
      </c>
      <c r="H31" s="75" t="str">
        <f t="shared" si="0"/>
        <v>みやぎの水田農業改革支援事業補助率</v>
      </c>
      <c r="I31" s="88" t="s">
        <v>109</v>
      </c>
      <c r="J31" s="88" t="s">
        <v>111</v>
      </c>
      <c r="K31" s="89"/>
    </row>
    <row r="32" spans="1:11">
      <c r="A32" s="75">
        <v>31</v>
      </c>
      <c r="B32" s="75" t="s">
        <v>131</v>
      </c>
      <c r="H32" s="75" t="str">
        <f t="shared" si="0"/>
        <v>大規模水稲直播栽培団地育成事業補助率</v>
      </c>
      <c r="I32" s="88" t="s">
        <v>105</v>
      </c>
      <c r="J32" s="89"/>
      <c r="K32" s="89"/>
    </row>
    <row r="33" spans="1:11">
      <c r="A33" s="75">
        <v>32</v>
      </c>
      <c r="B33" s="92" t="s">
        <v>146</v>
      </c>
      <c r="C33" s="92"/>
      <c r="D33" s="92"/>
      <c r="E33" s="92"/>
      <c r="F33" s="92"/>
      <c r="H33" s="75" t="str">
        <f t="shared" si="0"/>
        <v>都市と農山漁村の交流拡大事業補助率</v>
      </c>
      <c r="I33" s="88" t="s">
        <v>104</v>
      </c>
      <c r="J33" s="89"/>
      <c r="K33" s="89"/>
    </row>
    <row r="34" spans="1:11">
      <c r="A34" s="75">
        <v>33</v>
      </c>
      <c r="B34" s="75" t="s">
        <v>132</v>
      </c>
      <c r="H34" s="75" t="str">
        <f t="shared" si="0"/>
        <v>豊かなふる里保全整備事業補助率</v>
      </c>
      <c r="I34" s="88" t="s">
        <v>111</v>
      </c>
      <c r="J34" s="89"/>
      <c r="K34" s="89"/>
    </row>
    <row r="35" spans="1:11">
      <c r="A35" s="75">
        <v>34</v>
      </c>
      <c r="B35" s="75" t="s">
        <v>133</v>
      </c>
      <c r="H35" s="75" t="str">
        <f t="shared" si="0"/>
        <v>園芸特産重点強化整備事業補助率</v>
      </c>
      <c r="I35" s="88" t="s">
        <v>109</v>
      </c>
      <c r="J35" s="89"/>
      <c r="K35" s="89"/>
    </row>
    <row r="36" spans="1:11">
      <c r="A36" s="75">
        <v>35</v>
      </c>
      <c r="B36" s="92" t="s">
        <v>147</v>
      </c>
      <c r="H36" s="75" t="str">
        <f t="shared" si="0"/>
        <v>遊休農地再生利用支援事業補助率</v>
      </c>
      <c r="I36" s="88" t="s">
        <v>104</v>
      </c>
      <c r="J36" s="89"/>
      <c r="K36" s="89"/>
    </row>
    <row r="37" spans="1:11">
      <c r="A37" s="75">
        <v>36</v>
      </c>
      <c r="B37" s="75" t="s">
        <v>17</v>
      </c>
      <c r="H37" s="75" t="str">
        <f t="shared" si="0"/>
        <v>漁船乗組員救急救命推進事業補助率</v>
      </c>
      <c r="I37" s="88" t="s">
        <v>109</v>
      </c>
      <c r="J37" s="89"/>
      <c r="K37" s="89"/>
    </row>
    <row r="38" spans="1:11">
      <c r="A38" s="75">
        <v>37</v>
      </c>
      <c r="B38" s="75" t="s">
        <v>50</v>
      </c>
      <c r="H38" s="75" t="str">
        <f t="shared" si="0"/>
        <v>漁港改良助成事業補助率</v>
      </c>
      <c r="I38" s="88" t="s">
        <v>112</v>
      </c>
      <c r="J38" s="88" t="s">
        <v>113</v>
      </c>
      <c r="K38" s="89"/>
    </row>
    <row r="39" spans="1:11">
      <c r="A39" s="75">
        <v>38</v>
      </c>
      <c r="B39" s="75" t="s">
        <v>46</v>
      </c>
      <c r="H39" s="75" t="str">
        <f t="shared" si="0"/>
        <v>山の幸振興総合対策事業補助率</v>
      </c>
      <c r="I39" s="88" t="s">
        <v>109</v>
      </c>
      <c r="J39" s="89"/>
      <c r="K39" s="89"/>
    </row>
    <row r="40" spans="1:11">
      <c r="A40" s="75">
        <v>39</v>
      </c>
      <c r="B40" s="75" t="s">
        <v>47</v>
      </c>
      <c r="H40" s="75" t="str">
        <f t="shared" si="0"/>
        <v>小規模林道事業補助率</v>
      </c>
      <c r="I40" s="88" t="s">
        <v>109</v>
      </c>
      <c r="J40" s="89"/>
      <c r="K40" s="89"/>
    </row>
    <row r="41" spans="1:11">
      <c r="A41" s="75">
        <v>40</v>
      </c>
      <c r="B41" s="75" t="s">
        <v>48</v>
      </c>
      <c r="H41" s="75" t="str">
        <f t="shared" si="0"/>
        <v>ふるさと緑の道整備事業補助率</v>
      </c>
      <c r="I41" s="88" t="s">
        <v>104</v>
      </c>
      <c r="J41" s="89"/>
      <c r="K41" s="89"/>
    </row>
    <row r="42" spans="1:11">
      <c r="A42" s="75">
        <v>41</v>
      </c>
      <c r="B42" s="92" t="s">
        <v>148</v>
      </c>
      <c r="C42" s="92"/>
      <c r="D42" s="92"/>
      <c r="E42" s="92"/>
      <c r="F42" s="92"/>
      <c r="H42" s="75" t="str">
        <f t="shared" si="0"/>
        <v>みやぎ木と触れあう空間づくり支援事業補助率</v>
      </c>
      <c r="I42" s="88" t="s">
        <v>104</v>
      </c>
      <c r="J42" s="88"/>
      <c r="K42" s="88"/>
    </row>
    <row r="43" spans="1:11">
      <c r="A43" s="75">
        <v>42</v>
      </c>
      <c r="B43" s="75" t="s">
        <v>149</v>
      </c>
      <c r="C43" s="92" t="s">
        <v>78</v>
      </c>
      <c r="D43" s="92" t="s">
        <v>77</v>
      </c>
      <c r="E43" s="92" t="s">
        <v>100</v>
      </c>
      <c r="F43" s="92" t="s">
        <v>101</v>
      </c>
      <c r="G43" s="92"/>
      <c r="H43" s="75" t="str">
        <f t="shared" si="0"/>
        <v>宮城の松林健全化事業補助率</v>
      </c>
      <c r="I43" s="88" t="s">
        <v>104</v>
      </c>
      <c r="J43" s="89"/>
      <c r="K43" s="89"/>
    </row>
    <row r="44" spans="1:11">
      <c r="A44" s="75">
        <v>43</v>
      </c>
      <c r="B44" s="75" t="s">
        <v>49</v>
      </c>
      <c r="H44" s="75" t="str">
        <f t="shared" si="0"/>
        <v>みやぎの豊かな森林づくり支援事業補助率</v>
      </c>
      <c r="I44" s="88" t="s">
        <v>105</v>
      </c>
      <c r="J44" s="88" t="s">
        <v>104</v>
      </c>
      <c r="K44" s="88"/>
    </row>
    <row r="45" spans="1:11">
      <c r="A45" s="75">
        <v>44</v>
      </c>
      <c r="B45" s="75" t="s">
        <v>51</v>
      </c>
      <c r="H45" s="75" t="str">
        <f t="shared" si="0"/>
        <v>市町村提案事業補助率</v>
      </c>
      <c r="I45" s="88" t="s">
        <v>104</v>
      </c>
      <c r="J45" s="89"/>
      <c r="K45" s="89"/>
    </row>
    <row r="46" spans="1:11">
      <c r="A46" s="75">
        <v>45</v>
      </c>
      <c r="B46" s="92" t="s">
        <v>134</v>
      </c>
      <c r="C46" s="92"/>
      <c r="D46" s="92"/>
      <c r="E46" s="92"/>
      <c r="F46" s="92"/>
      <c r="H46" s="75" t="str">
        <f t="shared" si="0"/>
        <v>市町村提案事業（特別枠）補助率</v>
      </c>
      <c r="I46" s="88" t="s">
        <v>104</v>
      </c>
      <c r="J46" s="89"/>
      <c r="K46" s="89"/>
    </row>
    <row r="47" spans="1:11">
      <c r="B47" s="87"/>
    </row>
  </sheetData>
  <mergeCells count="2">
    <mergeCell ref="C1:G1"/>
    <mergeCell ref="I1:K1"/>
  </mergeCells>
  <phoneticPr fontId="6"/>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U85"/>
  <sheetViews>
    <sheetView zoomScale="85" zoomScaleNormal="85" zoomScaleSheetLayoutView="100" workbookViewId="0">
      <pane xSplit="4" ySplit="13" topLeftCell="E14" activePane="bottomRight" state="frozen"/>
      <selection pane="topRight" activeCell="E1" sqref="E1"/>
      <selection pane="bottomLeft" activeCell="A13" sqref="A13"/>
      <selection pane="bottomRight" activeCell="O16" sqref="O16"/>
    </sheetView>
  </sheetViews>
  <sheetFormatPr defaultRowHeight="12"/>
  <cols>
    <col min="1" max="2" width="5" style="28" bestFit="1" customWidth="1"/>
    <col min="3" max="3" width="43.125" style="29" customWidth="1"/>
    <col min="4" max="4" width="7.625" style="28" customWidth="1"/>
    <col min="5" max="17" width="20.625" style="28" customWidth="1"/>
    <col min="18" max="18" width="15.125" style="39" bestFit="1" customWidth="1"/>
    <col min="19" max="20" width="20.625" style="28" customWidth="1"/>
    <col min="21" max="16384" width="9" style="28"/>
  </cols>
  <sheetData>
    <row r="1" spans="1:21">
      <c r="E1" s="80"/>
      <c r="F1" s="80"/>
      <c r="G1" s="81"/>
      <c r="H1" s="81"/>
      <c r="Q1" s="43"/>
      <c r="S1" s="43"/>
      <c r="T1" s="81"/>
    </row>
    <row r="2" spans="1:21">
      <c r="A2" s="190" t="s">
        <v>52</v>
      </c>
      <c r="B2" s="190"/>
      <c r="C2" s="190"/>
      <c r="E2" s="82"/>
      <c r="F2" s="81"/>
      <c r="G2" s="81"/>
      <c r="H2" s="81"/>
      <c r="Q2" s="43"/>
      <c r="S2" s="43"/>
      <c r="T2" s="81"/>
    </row>
    <row r="3" spans="1:21">
      <c r="A3" s="190"/>
      <c r="B3" s="190"/>
      <c r="C3" s="190"/>
      <c r="E3" s="82"/>
      <c r="F3" s="81"/>
      <c r="G3" s="83"/>
      <c r="H3" s="83"/>
      <c r="I3" s="30"/>
      <c r="J3" s="30"/>
      <c r="K3" s="30"/>
      <c r="L3" s="30"/>
      <c r="M3" s="30"/>
      <c r="N3" s="30"/>
      <c r="O3" s="30"/>
      <c r="P3" s="30"/>
      <c r="Q3" s="44"/>
      <c r="R3" s="40"/>
      <c r="S3" s="44"/>
      <c r="T3" s="83"/>
    </row>
    <row r="4" spans="1:21">
      <c r="E4" s="82"/>
      <c r="F4" s="83"/>
      <c r="G4" s="81"/>
      <c r="H4" s="81"/>
      <c r="Q4" s="43"/>
      <c r="S4" s="43"/>
      <c r="T4" s="81"/>
    </row>
    <row r="5" spans="1:21">
      <c r="A5" s="171" t="s">
        <v>7</v>
      </c>
      <c r="B5" s="171"/>
      <c r="C5" s="169" t="s">
        <v>152</v>
      </c>
      <c r="E5" s="84" t="s">
        <v>114</v>
      </c>
      <c r="F5" s="81"/>
      <c r="G5" s="81"/>
      <c r="H5" s="81"/>
      <c r="Q5" s="43"/>
      <c r="S5" s="43"/>
      <c r="T5" s="81"/>
    </row>
    <row r="6" spans="1:21">
      <c r="A6" s="172"/>
      <c r="B6" s="172"/>
      <c r="C6" s="169"/>
      <c r="E6" s="82"/>
      <c r="F6" s="81"/>
      <c r="G6" s="81"/>
      <c r="H6" s="81"/>
      <c r="Q6" s="43"/>
      <c r="S6" s="43"/>
      <c r="T6" s="81"/>
    </row>
    <row r="7" spans="1:21">
      <c r="A7" s="170" t="s">
        <v>5</v>
      </c>
      <c r="B7" s="170"/>
      <c r="C7" s="173" t="s">
        <v>151</v>
      </c>
      <c r="E7" s="80"/>
      <c r="F7" s="81"/>
      <c r="G7" s="81"/>
      <c r="H7" s="81"/>
      <c r="Q7" s="43"/>
      <c r="S7" s="43"/>
      <c r="T7" s="81"/>
    </row>
    <row r="8" spans="1:21">
      <c r="A8" s="170"/>
      <c r="B8" s="170"/>
      <c r="C8" s="174"/>
      <c r="E8" s="81"/>
      <c r="F8" s="81"/>
      <c r="G8" s="81"/>
      <c r="H8" s="81"/>
      <c r="Q8" s="43"/>
      <c r="S8" s="43"/>
      <c r="T8" s="81"/>
    </row>
    <row r="9" spans="1:21" ht="12.75" thickBot="1">
      <c r="A9" s="58"/>
      <c r="B9" s="58"/>
      <c r="C9" s="59"/>
      <c r="E9" s="60" t="s">
        <v>79</v>
      </c>
      <c r="Q9" s="43"/>
      <c r="S9" s="43"/>
    </row>
    <row r="10" spans="1:21" ht="14.25" customHeight="1" thickBot="1">
      <c r="A10" s="28" t="s">
        <v>8</v>
      </c>
      <c r="E10" s="325" t="s">
        <v>53</v>
      </c>
      <c r="F10" s="326" t="s">
        <v>56</v>
      </c>
      <c r="G10" s="34" t="s">
        <v>73</v>
      </c>
      <c r="H10" s="327" t="s">
        <v>59</v>
      </c>
      <c r="I10" s="327" t="s">
        <v>60</v>
      </c>
      <c r="J10" s="327" t="s">
        <v>61</v>
      </c>
      <c r="K10" s="327" t="s">
        <v>62</v>
      </c>
      <c r="L10" s="327" t="s">
        <v>153</v>
      </c>
      <c r="M10" s="327" t="s">
        <v>154</v>
      </c>
      <c r="N10" s="327" t="s">
        <v>155</v>
      </c>
      <c r="O10" s="327" t="s">
        <v>156</v>
      </c>
      <c r="P10" s="34" t="s">
        <v>64</v>
      </c>
      <c r="Q10" s="328" t="s">
        <v>63</v>
      </c>
      <c r="R10" s="329"/>
      <c r="S10" s="31" t="s">
        <v>72</v>
      </c>
      <c r="T10" s="34" t="s">
        <v>115</v>
      </c>
      <c r="U10" s="168" t="s">
        <v>116</v>
      </c>
    </row>
    <row r="11" spans="1:21" ht="12" customHeight="1">
      <c r="A11" s="175"/>
      <c r="B11" s="178" t="s">
        <v>27</v>
      </c>
      <c r="C11" s="178"/>
      <c r="D11" s="179" t="s">
        <v>137</v>
      </c>
      <c r="E11" s="32" t="s">
        <v>65</v>
      </c>
      <c r="F11" s="32" t="s">
        <v>65</v>
      </c>
      <c r="G11" s="35" t="s">
        <v>65</v>
      </c>
      <c r="H11" s="32" t="s">
        <v>65</v>
      </c>
      <c r="I11" s="32" t="s">
        <v>65</v>
      </c>
      <c r="J11" s="32" t="s">
        <v>65</v>
      </c>
      <c r="K11" s="32" t="s">
        <v>65</v>
      </c>
      <c r="L11" s="32" t="s">
        <v>65</v>
      </c>
      <c r="M11" s="32" t="s">
        <v>65</v>
      </c>
      <c r="N11" s="32" t="s">
        <v>65</v>
      </c>
      <c r="O11" s="32" t="s">
        <v>65</v>
      </c>
      <c r="P11" s="35" t="s">
        <v>65</v>
      </c>
      <c r="Q11" s="32" t="s">
        <v>65</v>
      </c>
      <c r="R11" s="197" t="s">
        <v>68</v>
      </c>
      <c r="S11" s="32" t="s">
        <v>65</v>
      </c>
      <c r="T11" s="35" t="s">
        <v>65</v>
      </c>
      <c r="U11" s="168"/>
    </row>
    <row r="12" spans="1:21" ht="13.5" customHeight="1">
      <c r="A12" s="176"/>
      <c r="B12" s="195" t="s">
        <v>1</v>
      </c>
      <c r="C12" s="76" t="s">
        <v>30</v>
      </c>
      <c r="D12" s="180"/>
      <c r="E12" s="32" t="s">
        <v>66</v>
      </c>
      <c r="F12" s="32" t="s">
        <v>66</v>
      </c>
      <c r="G12" s="35" t="s">
        <v>66</v>
      </c>
      <c r="H12" s="32" t="s">
        <v>66</v>
      </c>
      <c r="I12" s="32" t="s">
        <v>66</v>
      </c>
      <c r="J12" s="32" t="s">
        <v>66</v>
      </c>
      <c r="K12" s="32" t="s">
        <v>66</v>
      </c>
      <c r="L12" s="32" t="s">
        <v>66</v>
      </c>
      <c r="M12" s="32" t="s">
        <v>66</v>
      </c>
      <c r="N12" s="32" t="s">
        <v>66</v>
      </c>
      <c r="O12" s="32" t="s">
        <v>66</v>
      </c>
      <c r="P12" s="35" t="s">
        <v>66</v>
      </c>
      <c r="Q12" s="32" t="s">
        <v>66</v>
      </c>
      <c r="R12" s="198"/>
      <c r="S12" s="32" t="s">
        <v>66</v>
      </c>
      <c r="T12" s="35" t="s">
        <v>66</v>
      </c>
      <c r="U12" s="168"/>
    </row>
    <row r="13" spans="1:21" ht="14.25" customHeight="1" thickBot="1">
      <c r="A13" s="177"/>
      <c r="B13" s="196"/>
      <c r="C13" s="77" t="s">
        <v>31</v>
      </c>
      <c r="D13" s="181"/>
      <c r="E13" s="32" t="s">
        <v>67</v>
      </c>
      <c r="F13" s="32" t="s">
        <v>67</v>
      </c>
      <c r="G13" s="35" t="s">
        <v>67</v>
      </c>
      <c r="H13" s="33" t="s">
        <v>67</v>
      </c>
      <c r="I13" s="33" t="s">
        <v>67</v>
      </c>
      <c r="J13" s="33" t="s">
        <v>67</v>
      </c>
      <c r="K13" s="33" t="s">
        <v>67</v>
      </c>
      <c r="L13" s="33" t="s">
        <v>67</v>
      </c>
      <c r="M13" s="33" t="s">
        <v>67</v>
      </c>
      <c r="N13" s="33" t="s">
        <v>67</v>
      </c>
      <c r="O13" s="33" t="s">
        <v>67</v>
      </c>
      <c r="P13" s="36" t="s">
        <v>67</v>
      </c>
      <c r="Q13" s="33" t="s">
        <v>67</v>
      </c>
      <c r="R13" s="199"/>
      <c r="S13" s="33" t="s">
        <v>67</v>
      </c>
      <c r="T13" s="35" t="s">
        <v>67</v>
      </c>
      <c r="U13" s="168"/>
    </row>
    <row r="14" spans="1:21" ht="21.75" customHeight="1">
      <c r="A14" s="191"/>
      <c r="B14" s="192" t="str">
        <f ca="1">IFERROR(INDIRECT("リスト!$A"&amp;MATCH(C14,リスト!$B$2:$B$45,0)+1),"")</f>
        <v/>
      </c>
      <c r="C14" s="78"/>
      <c r="D14" s="194"/>
      <c r="E14" s="70"/>
      <c r="F14" s="70"/>
      <c r="G14" s="55">
        <f>F14-E14</f>
        <v>0</v>
      </c>
      <c r="H14" s="70"/>
      <c r="I14" s="70"/>
      <c r="J14" s="72"/>
      <c r="K14" s="72"/>
      <c r="L14" s="72"/>
      <c r="M14" s="72"/>
      <c r="N14" s="72"/>
      <c r="O14" s="72"/>
      <c r="P14" s="37" t="str">
        <f>IFERROR(INDEX(H14:O14,MATCH(MAX(H14:O14)+1,H14:O14,1))," ")</f>
        <v xml:space="preserve"> </v>
      </c>
      <c r="Q14" s="72"/>
      <c r="R14" s="200"/>
      <c r="S14" s="72"/>
      <c r="T14" s="55">
        <f>S14-Q14</f>
        <v>0</v>
      </c>
      <c r="U14" s="85" t="str">
        <f>IFERROR(LEFT($C14,FIND("（",$C14,1)-1),$C14)&amp;"補助率"</f>
        <v>補助率</v>
      </c>
    </row>
    <row r="15" spans="1:21" ht="21.75" customHeight="1">
      <c r="A15" s="162"/>
      <c r="B15" s="193"/>
      <c r="C15" s="69"/>
      <c r="D15" s="165"/>
      <c r="E15" s="86"/>
      <c r="F15" s="71"/>
      <c r="G15" s="56">
        <f>F15-E15</f>
        <v>0</v>
      </c>
      <c r="H15" s="86"/>
      <c r="I15" s="71"/>
      <c r="J15" s="86"/>
      <c r="K15" s="71"/>
      <c r="L15" s="71"/>
      <c r="M15" s="71"/>
      <c r="N15" s="71"/>
      <c r="O15" s="71"/>
      <c r="P15" s="37" t="str">
        <f t="shared" ref="P15:P78" si="0">IFERROR(INDEX(H15:O15,MATCH(MAX(H15:O15)+1,H15:O15,1))," ")</f>
        <v xml:space="preserve"> </v>
      </c>
      <c r="Q15" s="71"/>
      <c r="R15" s="201"/>
      <c r="S15" s="71"/>
      <c r="T15" s="56">
        <f t="shared" ref="T15:T63" si="1">S15-Q15</f>
        <v>0</v>
      </c>
      <c r="U15" s="85"/>
    </row>
    <row r="16" spans="1:21" ht="21.75" customHeight="1">
      <c r="A16" s="162"/>
      <c r="B16" s="163" t="str">
        <f ca="1">IFERROR(INDIRECT("リスト!$A"&amp;MATCH(C16,リスト!$B$2:$B$45,0)+1),"")</f>
        <v/>
      </c>
      <c r="C16" s="79"/>
      <c r="D16" s="164"/>
      <c r="E16" s="72"/>
      <c r="F16" s="72"/>
      <c r="G16" s="56">
        <f t="shared" ref="G16:G63" si="2">F16-E16</f>
        <v>0</v>
      </c>
      <c r="H16" s="72"/>
      <c r="I16" s="72"/>
      <c r="J16" s="72"/>
      <c r="K16" s="72"/>
      <c r="L16" s="72"/>
      <c r="M16" s="72"/>
      <c r="N16" s="72"/>
      <c r="O16" s="72"/>
      <c r="P16" s="37" t="str">
        <f t="shared" si="0"/>
        <v xml:space="preserve"> </v>
      </c>
      <c r="Q16" s="72"/>
      <c r="R16" s="166"/>
      <c r="S16" s="72"/>
      <c r="T16" s="56">
        <f t="shared" si="1"/>
        <v>0</v>
      </c>
      <c r="U16" s="85" t="str">
        <f>IFERROR(LEFT($C16,FIND("（",$C16,1)-1),$C16)&amp;"補助率"</f>
        <v>補助率</v>
      </c>
    </row>
    <row r="17" spans="1:21" ht="21.75" customHeight="1">
      <c r="A17" s="162"/>
      <c r="B17" s="163"/>
      <c r="C17" s="69"/>
      <c r="D17" s="165"/>
      <c r="E17" s="71"/>
      <c r="F17" s="71"/>
      <c r="G17" s="56">
        <f t="shared" si="2"/>
        <v>0</v>
      </c>
      <c r="H17" s="71"/>
      <c r="I17" s="71"/>
      <c r="J17" s="71"/>
      <c r="K17" s="71"/>
      <c r="L17" s="71"/>
      <c r="M17" s="71"/>
      <c r="N17" s="71"/>
      <c r="O17" s="71"/>
      <c r="P17" s="37" t="str">
        <f t="shared" si="0"/>
        <v xml:space="preserve"> </v>
      </c>
      <c r="Q17" s="71"/>
      <c r="R17" s="167"/>
      <c r="S17" s="71"/>
      <c r="T17" s="56">
        <f t="shared" si="1"/>
        <v>0</v>
      </c>
      <c r="U17" s="85"/>
    </row>
    <row r="18" spans="1:21" ht="21.75" customHeight="1">
      <c r="A18" s="162"/>
      <c r="B18" s="163" t="str">
        <f ca="1">IFERROR(INDIRECT("リスト!$A"&amp;MATCH(C18,リスト!$B$2:$B$45,0)+1),"")</f>
        <v/>
      </c>
      <c r="C18" s="79"/>
      <c r="D18" s="164"/>
      <c r="E18" s="72"/>
      <c r="F18" s="72"/>
      <c r="G18" s="56">
        <f t="shared" si="2"/>
        <v>0</v>
      </c>
      <c r="H18" s="72"/>
      <c r="I18" s="72"/>
      <c r="J18" s="72"/>
      <c r="K18" s="72"/>
      <c r="L18" s="72"/>
      <c r="M18" s="72"/>
      <c r="N18" s="72"/>
      <c r="O18" s="72"/>
      <c r="P18" s="37" t="str">
        <f t="shared" si="0"/>
        <v xml:space="preserve"> </v>
      </c>
      <c r="Q18" s="72"/>
      <c r="R18" s="166"/>
      <c r="S18" s="72"/>
      <c r="T18" s="56">
        <f t="shared" si="1"/>
        <v>0</v>
      </c>
      <c r="U18" s="85" t="str">
        <f>IFERROR(LEFT($C18,FIND("（",$C18,1)-1),$C18)&amp;"補助率"</f>
        <v>補助率</v>
      </c>
    </row>
    <row r="19" spans="1:21" ht="21.75" customHeight="1">
      <c r="A19" s="162"/>
      <c r="B19" s="163"/>
      <c r="C19" s="69"/>
      <c r="D19" s="165"/>
      <c r="E19" s="71"/>
      <c r="F19" s="71"/>
      <c r="G19" s="56">
        <f t="shared" si="2"/>
        <v>0</v>
      </c>
      <c r="H19" s="71"/>
      <c r="I19" s="71"/>
      <c r="J19" s="71"/>
      <c r="K19" s="71"/>
      <c r="L19" s="71"/>
      <c r="M19" s="71"/>
      <c r="N19" s="71"/>
      <c r="O19" s="71"/>
      <c r="P19" s="37" t="str">
        <f t="shared" si="0"/>
        <v xml:space="preserve"> </v>
      </c>
      <c r="Q19" s="71"/>
      <c r="R19" s="167"/>
      <c r="S19" s="71"/>
      <c r="T19" s="56">
        <f t="shared" si="1"/>
        <v>0</v>
      </c>
      <c r="U19" s="85"/>
    </row>
    <row r="20" spans="1:21" ht="21.75" customHeight="1">
      <c r="A20" s="162"/>
      <c r="B20" s="163" t="str">
        <f ca="1">IFERROR(INDIRECT("リスト!$A"&amp;MATCH(C20,リスト!$B$2:$B$45,0)+1),"")</f>
        <v/>
      </c>
      <c r="C20" s="79"/>
      <c r="D20" s="164"/>
      <c r="E20" s="72"/>
      <c r="F20" s="72"/>
      <c r="G20" s="56">
        <f t="shared" si="2"/>
        <v>0</v>
      </c>
      <c r="H20" s="72"/>
      <c r="I20" s="72"/>
      <c r="J20" s="72"/>
      <c r="K20" s="72"/>
      <c r="L20" s="72"/>
      <c r="M20" s="72"/>
      <c r="N20" s="72"/>
      <c r="O20" s="72"/>
      <c r="P20" s="37" t="str">
        <f t="shared" si="0"/>
        <v xml:space="preserve"> </v>
      </c>
      <c r="Q20" s="72"/>
      <c r="R20" s="166"/>
      <c r="S20" s="72"/>
      <c r="T20" s="56">
        <f t="shared" si="1"/>
        <v>0</v>
      </c>
      <c r="U20" s="85" t="str">
        <f>IFERROR(LEFT($C20,FIND("（",$C20,1)-1),$C20)&amp;"補助率"</f>
        <v>補助率</v>
      </c>
    </row>
    <row r="21" spans="1:21" ht="21.75" customHeight="1">
      <c r="A21" s="162"/>
      <c r="B21" s="163"/>
      <c r="C21" s="69"/>
      <c r="D21" s="165"/>
      <c r="E21" s="71"/>
      <c r="F21" s="71"/>
      <c r="G21" s="56">
        <f t="shared" si="2"/>
        <v>0</v>
      </c>
      <c r="H21" s="71"/>
      <c r="I21" s="71"/>
      <c r="J21" s="71"/>
      <c r="K21" s="71"/>
      <c r="L21" s="71"/>
      <c r="M21" s="71"/>
      <c r="N21" s="71"/>
      <c r="O21" s="71"/>
      <c r="P21" s="37" t="str">
        <f t="shared" si="0"/>
        <v xml:space="preserve"> </v>
      </c>
      <c r="Q21" s="71"/>
      <c r="R21" s="167"/>
      <c r="S21" s="71"/>
      <c r="T21" s="56">
        <f t="shared" si="1"/>
        <v>0</v>
      </c>
      <c r="U21" s="85"/>
    </row>
    <row r="22" spans="1:21" ht="21.75" customHeight="1">
      <c r="A22" s="162"/>
      <c r="B22" s="163" t="str">
        <f ca="1">IFERROR(INDIRECT("リスト!$A"&amp;MATCH(C22,リスト!$B$2:$B$45,0)+1),"")</f>
        <v/>
      </c>
      <c r="C22" s="79"/>
      <c r="D22" s="164"/>
      <c r="E22" s="72"/>
      <c r="F22" s="72"/>
      <c r="G22" s="56">
        <f t="shared" si="2"/>
        <v>0</v>
      </c>
      <c r="H22" s="72"/>
      <c r="I22" s="72"/>
      <c r="J22" s="72"/>
      <c r="K22" s="72"/>
      <c r="L22" s="72"/>
      <c r="M22" s="72"/>
      <c r="N22" s="72"/>
      <c r="O22" s="72"/>
      <c r="P22" s="37" t="str">
        <f t="shared" si="0"/>
        <v xml:space="preserve"> </v>
      </c>
      <c r="Q22" s="72"/>
      <c r="R22" s="166"/>
      <c r="S22" s="72"/>
      <c r="T22" s="56">
        <f t="shared" si="1"/>
        <v>0</v>
      </c>
      <c r="U22" s="85" t="str">
        <f>IFERROR(LEFT($C22,FIND("（",$C22,1)-1),$C22)&amp;"補助率"</f>
        <v>補助率</v>
      </c>
    </row>
    <row r="23" spans="1:21" ht="21.75" customHeight="1">
      <c r="A23" s="162"/>
      <c r="B23" s="163"/>
      <c r="C23" s="69"/>
      <c r="D23" s="165"/>
      <c r="E23" s="71"/>
      <c r="F23" s="71"/>
      <c r="G23" s="56">
        <f t="shared" si="2"/>
        <v>0</v>
      </c>
      <c r="H23" s="71"/>
      <c r="I23" s="71"/>
      <c r="J23" s="71"/>
      <c r="K23" s="71"/>
      <c r="L23" s="71"/>
      <c r="M23" s="71"/>
      <c r="N23" s="71"/>
      <c r="O23" s="71"/>
      <c r="P23" s="37" t="str">
        <f t="shared" si="0"/>
        <v xml:space="preserve"> </v>
      </c>
      <c r="Q23" s="71"/>
      <c r="R23" s="167"/>
      <c r="S23" s="71"/>
      <c r="T23" s="56">
        <f t="shared" si="1"/>
        <v>0</v>
      </c>
      <c r="U23" s="85"/>
    </row>
    <row r="24" spans="1:21" ht="21.75" customHeight="1">
      <c r="A24" s="162"/>
      <c r="B24" s="163" t="str">
        <f ca="1">IFERROR(INDIRECT("リスト!$A"&amp;MATCH(C24,リスト!$B$2:$B$45,0)+1),"")</f>
        <v/>
      </c>
      <c r="C24" s="79"/>
      <c r="D24" s="164"/>
      <c r="E24" s="72"/>
      <c r="F24" s="72"/>
      <c r="G24" s="56">
        <f t="shared" si="2"/>
        <v>0</v>
      </c>
      <c r="H24" s="72"/>
      <c r="I24" s="72"/>
      <c r="J24" s="72"/>
      <c r="K24" s="72"/>
      <c r="L24" s="72"/>
      <c r="M24" s="72"/>
      <c r="N24" s="72"/>
      <c r="O24" s="72"/>
      <c r="P24" s="37" t="str">
        <f t="shared" si="0"/>
        <v xml:space="preserve"> </v>
      </c>
      <c r="Q24" s="72"/>
      <c r="R24" s="166"/>
      <c r="S24" s="72"/>
      <c r="T24" s="56">
        <f t="shared" si="1"/>
        <v>0</v>
      </c>
      <c r="U24" s="85" t="str">
        <f>IFERROR(LEFT($C24,FIND("（",$C24,1)-1),$C24)&amp;"補助率"</f>
        <v>補助率</v>
      </c>
    </row>
    <row r="25" spans="1:21" ht="21.75" customHeight="1">
      <c r="A25" s="162"/>
      <c r="B25" s="163"/>
      <c r="C25" s="69"/>
      <c r="D25" s="165"/>
      <c r="E25" s="71"/>
      <c r="F25" s="71"/>
      <c r="G25" s="56">
        <f t="shared" si="2"/>
        <v>0</v>
      </c>
      <c r="H25" s="71"/>
      <c r="I25" s="71"/>
      <c r="J25" s="71"/>
      <c r="K25" s="71"/>
      <c r="L25" s="71"/>
      <c r="M25" s="71"/>
      <c r="N25" s="71"/>
      <c r="O25" s="71"/>
      <c r="P25" s="37" t="str">
        <f t="shared" si="0"/>
        <v xml:space="preserve"> </v>
      </c>
      <c r="Q25" s="71"/>
      <c r="R25" s="167"/>
      <c r="S25" s="71"/>
      <c r="T25" s="56">
        <f t="shared" si="1"/>
        <v>0</v>
      </c>
      <c r="U25" s="85"/>
    </row>
    <row r="26" spans="1:21" ht="21.75" customHeight="1">
      <c r="A26" s="162"/>
      <c r="B26" s="163" t="str">
        <f ca="1">IFERROR(INDIRECT("リスト!$A"&amp;MATCH(C26,リスト!$B$2:$B$45,0)+1),"")</f>
        <v/>
      </c>
      <c r="C26" s="79"/>
      <c r="D26" s="164"/>
      <c r="E26" s="72"/>
      <c r="F26" s="72"/>
      <c r="G26" s="56">
        <f>F26-E26</f>
        <v>0</v>
      </c>
      <c r="H26" s="72"/>
      <c r="I26" s="72"/>
      <c r="J26" s="72"/>
      <c r="K26" s="72"/>
      <c r="L26" s="72"/>
      <c r="M26" s="72"/>
      <c r="N26" s="72"/>
      <c r="O26" s="72"/>
      <c r="P26" s="37" t="str">
        <f t="shared" si="0"/>
        <v xml:space="preserve"> </v>
      </c>
      <c r="Q26" s="72"/>
      <c r="R26" s="166"/>
      <c r="S26" s="72"/>
      <c r="T26" s="56">
        <f t="shared" si="1"/>
        <v>0</v>
      </c>
      <c r="U26" s="85" t="str">
        <f>IFERROR(LEFT($C26,FIND("（",$C26,1)-1),$C26)&amp;"補助率"</f>
        <v>補助率</v>
      </c>
    </row>
    <row r="27" spans="1:21" ht="21.75" customHeight="1">
      <c r="A27" s="162"/>
      <c r="B27" s="163"/>
      <c r="C27" s="69"/>
      <c r="D27" s="165"/>
      <c r="E27" s="71"/>
      <c r="F27" s="71"/>
      <c r="G27" s="56">
        <f t="shared" si="2"/>
        <v>0</v>
      </c>
      <c r="H27" s="71"/>
      <c r="I27" s="71"/>
      <c r="J27" s="71"/>
      <c r="K27" s="71"/>
      <c r="L27" s="71"/>
      <c r="M27" s="71"/>
      <c r="N27" s="71"/>
      <c r="O27" s="71"/>
      <c r="P27" s="37" t="str">
        <f t="shared" si="0"/>
        <v xml:space="preserve"> </v>
      </c>
      <c r="Q27" s="71"/>
      <c r="R27" s="167"/>
      <c r="S27" s="71"/>
      <c r="T27" s="56">
        <f t="shared" si="1"/>
        <v>0</v>
      </c>
      <c r="U27" s="85"/>
    </row>
    <row r="28" spans="1:21" ht="21.75" customHeight="1">
      <c r="A28" s="162"/>
      <c r="B28" s="163" t="str">
        <f ca="1">IFERROR(INDIRECT("リスト!$A"&amp;MATCH(C28,リスト!$B$2:$B$45,0)+1),"")</f>
        <v/>
      </c>
      <c r="C28" s="79"/>
      <c r="D28" s="164"/>
      <c r="E28" s="72"/>
      <c r="F28" s="72"/>
      <c r="G28" s="56">
        <f t="shared" si="2"/>
        <v>0</v>
      </c>
      <c r="H28" s="72"/>
      <c r="I28" s="72"/>
      <c r="J28" s="72"/>
      <c r="K28" s="72"/>
      <c r="L28" s="72"/>
      <c r="M28" s="72"/>
      <c r="N28" s="72"/>
      <c r="O28" s="72"/>
      <c r="P28" s="37" t="str">
        <f t="shared" si="0"/>
        <v xml:space="preserve"> </v>
      </c>
      <c r="Q28" s="72"/>
      <c r="R28" s="166"/>
      <c r="S28" s="72"/>
      <c r="T28" s="56">
        <f t="shared" si="1"/>
        <v>0</v>
      </c>
      <c r="U28" s="85" t="str">
        <f>IFERROR(LEFT($C28,FIND("（",$C28,1)-1),$C28)&amp;"補助率"</f>
        <v>補助率</v>
      </c>
    </row>
    <row r="29" spans="1:21" ht="21.75" customHeight="1">
      <c r="A29" s="162"/>
      <c r="B29" s="163"/>
      <c r="C29" s="69"/>
      <c r="D29" s="165"/>
      <c r="E29" s="71"/>
      <c r="F29" s="71"/>
      <c r="G29" s="56">
        <f t="shared" si="2"/>
        <v>0</v>
      </c>
      <c r="H29" s="71"/>
      <c r="I29" s="71"/>
      <c r="J29" s="71"/>
      <c r="K29" s="71"/>
      <c r="L29" s="71"/>
      <c r="M29" s="71"/>
      <c r="N29" s="71"/>
      <c r="O29" s="71"/>
      <c r="P29" s="37" t="str">
        <f t="shared" si="0"/>
        <v xml:space="preserve"> </v>
      </c>
      <c r="Q29" s="71"/>
      <c r="R29" s="167"/>
      <c r="S29" s="71"/>
      <c r="T29" s="56">
        <f t="shared" si="1"/>
        <v>0</v>
      </c>
      <c r="U29" s="85"/>
    </row>
    <row r="30" spans="1:21" ht="21.75" customHeight="1">
      <c r="A30" s="162"/>
      <c r="B30" s="163" t="str">
        <f ca="1">IFERROR(INDIRECT("リスト!$A"&amp;MATCH(C30,リスト!$B$2:$B$45,0)+1),"")</f>
        <v/>
      </c>
      <c r="C30" s="79"/>
      <c r="D30" s="164"/>
      <c r="E30" s="72"/>
      <c r="F30" s="72"/>
      <c r="G30" s="56">
        <f t="shared" si="2"/>
        <v>0</v>
      </c>
      <c r="H30" s="72"/>
      <c r="I30" s="72"/>
      <c r="J30" s="72"/>
      <c r="K30" s="72"/>
      <c r="L30" s="72"/>
      <c r="M30" s="72"/>
      <c r="N30" s="72"/>
      <c r="O30" s="72"/>
      <c r="P30" s="37" t="str">
        <f t="shared" si="0"/>
        <v xml:space="preserve"> </v>
      </c>
      <c r="Q30" s="72"/>
      <c r="R30" s="166"/>
      <c r="S30" s="72"/>
      <c r="T30" s="56">
        <f t="shared" si="1"/>
        <v>0</v>
      </c>
      <c r="U30" s="85" t="str">
        <f>IFERROR(LEFT($C30,FIND("（",$C30,1)-1),$C30)&amp;"補助率"</f>
        <v>補助率</v>
      </c>
    </row>
    <row r="31" spans="1:21" ht="21.75" customHeight="1">
      <c r="A31" s="162"/>
      <c r="B31" s="163"/>
      <c r="C31" s="69"/>
      <c r="D31" s="165"/>
      <c r="E31" s="71"/>
      <c r="F31" s="71"/>
      <c r="G31" s="56">
        <f t="shared" si="2"/>
        <v>0</v>
      </c>
      <c r="H31" s="71"/>
      <c r="I31" s="71"/>
      <c r="J31" s="71"/>
      <c r="K31" s="71"/>
      <c r="L31" s="71"/>
      <c r="M31" s="71"/>
      <c r="N31" s="71"/>
      <c r="O31" s="71"/>
      <c r="P31" s="37" t="str">
        <f t="shared" si="0"/>
        <v xml:space="preserve"> </v>
      </c>
      <c r="Q31" s="71"/>
      <c r="R31" s="167"/>
      <c r="S31" s="71"/>
      <c r="T31" s="56">
        <f t="shared" si="1"/>
        <v>0</v>
      </c>
      <c r="U31" s="85"/>
    </row>
    <row r="32" spans="1:21" ht="21.75" customHeight="1">
      <c r="A32" s="162"/>
      <c r="B32" s="163" t="str">
        <f ca="1">IFERROR(INDIRECT("リスト!$A"&amp;MATCH(C32,リスト!$B$2:$B$45,0)+1),"")</f>
        <v/>
      </c>
      <c r="C32" s="79"/>
      <c r="D32" s="164"/>
      <c r="E32" s="72"/>
      <c r="F32" s="72"/>
      <c r="G32" s="56">
        <f t="shared" si="2"/>
        <v>0</v>
      </c>
      <c r="H32" s="72"/>
      <c r="I32" s="72"/>
      <c r="J32" s="72"/>
      <c r="K32" s="72"/>
      <c r="L32" s="72"/>
      <c r="M32" s="72"/>
      <c r="N32" s="72"/>
      <c r="O32" s="72"/>
      <c r="P32" s="37" t="str">
        <f t="shared" si="0"/>
        <v xml:space="preserve"> </v>
      </c>
      <c r="Q32" s="72"/>
      <c r="R32" s="166"/>
      <c r="S32" s="72"/>
      <c r="T32" s="56">
        <f t="shared" si="1"/>
        <v>0</v>
      </c>
      <c r="U32" s="85" t="str">
        <f>IFERROR(LEFT($C32,FIND("（",$C32,1)-1),$C32)&amp;"補助率"</f>
        <v>補助率</v>
      </c>
    </row>
    <row r="33" spans="1:21" ht="21.75" customHeight="1">
      <c r="A33" s="162"/>
      <c r="B33" s="163"/>
      <c r="C33" s="69"/>
      <c r="D33" s="165"/>
      <c r="E33" s="71"/>
      <c r="F33" s="71"/>
      <c r="G33" s="56">
        <f t="shared" si="2"/>
        <v>0</v>
      </c>
      <c r="H33" s="71"/>
      <c r="I33" s="71"/>
      <c r="J33" s="71"/>
      <c r="K33" s="71"/>
      <c r="L33" s="71"/>
      <c r="M33" s="71"/>
      <c r="N33" s="71"/>
      <c r="O33" s="71"/>
      <c r="P33" s="37" t="str">
        <f t="shared" si="0"/>
        <v xml:space="preserve"> </v>
      </c>
      <c r="Q33" s="71"/>
      <c r="R33" s="167"/>
      <c r="S33" s="71"/>
      <c r="T33" s="56">
        <f t="shared" si="1"/>
        <v>0</v>
      </c>
      <c r="U33" s="85"/>
    </row>
    <row r="34" spans="1:21" ht="21.75" customHeight="1">
      <c r="A34" s="162"/>
      <c r="B34" s="163" t="str">
        <f ca="1">IFERROR(INDIRECT("リスト!$A"&amp;MATCH(C34,リスト!$B$2:$B$45,0)+1),"")</f>
        <v/>
      </c>
      <c r="C34" s="79"/>
      <c r="D34" s="164"/>
      <c r="E34" s="72"/>
      <c r="F34" s="72"/>
      <c r="G34" s="56">
        <f t="shared" si="2"/>
        <v>0</v>
      </c>
      <c r="H34" s="72"/>
      <c r="I34" s="72"/>
      <c r="J34" s="72"/>
      <c r="K34" s="72"/>
      <c r="L34" s="72"/>
      <c r="M34" s="72"/>
      <c r="N34" s="72"/>
      <c r="O34" s="72"/>
      <c r="P34" s="37" t="str">
        <f t="shared" si="0"/>
        <v xml:space="preserve"> </v>
      </c>
      <c r="Q34" s="72"/>
      <c r="R34" s="166"/>
      <c r="S34" s="72"/>
      <c r="T34" s="56">
        <f t="shared" si="1"/>
        <v>0</v>
      </c>
      <c r="U34" s="85" t="str">
        <f>IFERROR(LEFT($C34,FIND("（",$C34,1)-1),$C34)&amp;"補助率"</f>
        <v>補助率</v>
      </c>
    </row>
    <row r="35" spans="1:21" ht="21.75" customHeight="1">
      <c r="A35" s="162"/>
      <c r="B35" s="163"/>
      <c r="C35" s="69"/>
      <c r="D35" s="165"/>
      <c r="E35" s="71"/>
      <c r="F35" s="71"/>
      <c r="G35" s="56">
        <f t="shared" si="2"/>
        <v>0</v>
      </c>
      <c r="H35" s="71"/>
      <c r="I35" s="71"/>
      <c r="J35" s="71"/>
      <c r="K35" s="71"/>
      <c r="L35" s="71"/>
      <c r="M35" s="71"/>
      <c r="N35" s="71"/>
      <c r="O35" s="71"/>
      <c r="P35" s="37" t="str">
        <f t="shared" si="0"/>
        <v xml:space="preserve"> </v>
      </c>
      <c r="Q35" s="71"/>
      <c r="R35" s="167"/>
      <c r="S35" s="71"/>
      <c r="T35" s="56">
        <f t="shared" si="1"/>
        <v>0</v>
      </c>
      <c r="U35" s="85"/>
    </row>
    <row r="36" spans="1:21" ht="21.75" customHeight="1">
      <c r="A36" s="162"/>
      <c r="B36" s="163" t="str">
        <f ca="1">IFERROR(INDIRECT("リスト!$A"&amp;MATCH(C36,リスト!$B$2:$B$45,0)+1),"")</f>
        <v/>
      </c>
      <c r="C36" s="79"/>
      <c r="D36" s="164"/>
      <c r="E36" s="72"/>
      <c r="F36" s="72"/>
      <c r="G36" s="56">
        <f t="shared" si="2"/>
        <v>0</v>
      </c>
      <c r="H36" s="72"/>
      <c r="I36" s="72"/>
      <c r="J36" s="72"/>
      <c r="K36" s="72"/>
      <c r="L36" s="72"/>
      <c r="M36" s="72"/>
      <c r="N36" s="72"/>
      <c r="O36" s="72"/>
      <c r="P36" s="37" t="str">
        <f t="shared" si="0"/>
        <v xml:space="preserve"> </v>
      </c>
      <c r="Q36" s="72"/>
      <c r="R36" s="166"/>
      <c r="S36" s="72"/>
      <c r="T36" s="56">
        <f t="shared" si="1"/>
        <v>0</v>
      </c>
      <c r="U36" s="85" t="str">
        <f>IFERROR(LEFT($C36,FIND("（",$C36,1)-1),$C36)&amp;"補助率"</f>
        <v>補助率</v>
      </c>
    </row>
    <row r="37" spans="1:21" ht="21.75" customHeight="1">
      <c r="A37" s="162"/>
      <c r="B37" s="163"/>
      <c r="C37" s="69"/>
      <c r="D37" s="165"/>
      <c r="E37" s="71"/>
      <c r="F37" s="71"/>
      <c r="G37" s="56">
        <f t="shared" si="2"/>
        <v>0</v>
      </c>
      <c r="H37" s="71"/>
      <c r="I37" s="71"/>
      <c r="J37" s="71"/>
      <c r="K37" s="71"/>
      <c r="L37" s="71"/>
      <c r="M37" s="71"/>
      <c r="N37" s="71"/>
      <c r="O37" s="71"/>
      <c r="P37" s="37" t="str">
        <f t="shared" si="0"/>
        <v xml:space="preserve"> </v>
      </c>
      <c r="Q37" s="71"/>
      <c r="R37" s="167"/>
      <c r="S37" s="71"/>
      <c r="T37" s="56">
        <f t="shared" si="1"/>
        <v>0</v>
      </c>
      <c r="U37" s="85"/>
    </row>
    <row r="38" spans="1:21" ht="21.75" customHeight="1">
      <c r="A38" s="162"/>
      <c r="B38" s="163" t="str">
        <f ca="1">IFERROR(INDIRECT("リスト!$A"&amp;MATCH(C38,リスト!$B$2:$B$45,0)+1),"")</f>
        <v/>
      </c>
      <c r="C38" s="79"/>
      <c r="D38" s="164"/>
      <c r="E38" s="72"/>
      <c r="F38" s="72"/>
      <c r="G38" s="56">
        <f t="shared" si="2"/>
        <v>0</v>
      </c>
      <c r="H38" s="72"/>
      <c r="I38" s="72"/>
      <c r="J38" s="72"/>
      <c r="K38" s="72"/>
      <c r="L38" s="72"/>
      <c r="M38" s="72"/>
      <c r="N38" s="72"/>
      <c r="O38" s="72"/>
      <c r="P38" s="37" t="str">
        <f t="shared" si="0"/>
        <v xml:space="preserve"> </v>
      </c>
      <c r="Q38" s="72"/>
      <c r="R38" s="166"/>
      <c r="S38" s="72"/>
      <c r="T38" s="56">
        <f t="shared" si="1"/>
        <v>0</v>
      </c>
      <c r="U38" s="85" t="str">
        <f>IFERROR(LEFT($C38,FIND("（",$C38,1)-1),$C38)&amp;"補助率"</f>
        <v>補助率</v>
      </c>
    </row>
    <row r="39" spans="1:21" ht="21.75" customHeight="1">
      <c r="A39" s="162"/>
      <c r="B39" s="163"/>
      <c r="C39" s="69"/>
      <c r="D39" s="165"/>
      <c r="E39" s="71"/>
      <c r="F39" s="71"/>
      <c r="G39" s="56">
        <f t="shared" si="2"/>
        <v>0</v>
      </c>
      <c r="H39" s="71"/>
      <c r="I39" s="71"/>
      <c r="J39" s="71"/>
      <c r="K39" s="71"/>
      <c r="L39" s="71"/>
      <c r="M39" s="71"/>
      <c r="N39" s="71"/>
      <c r="O39" s="71"/>
      <c r="P39" s="37" t="str">
        <f t="shared" si="0"/>
        <v xml:space="preserve"> </v>
      </c>
      <c r="Q39" s="71"/>
      <c r="R39" s="167"/>
      <c r="S39" s="71"/>
      <c r="T39" s="56">
        <f t="shared" si="1"/>
        <v>0</v>
      </c>
      <c r="U39" s="85"/>
    </row>
    <row r="40" spans="1:21" ht="21.75" customHeight="1">
      <c r="A40" s="162"/>
      <c r="B40" s="163" t="str">
        <f ca="1">IFERROR(INDIRECT("リスト!$A"&amp;MATCH(C40,リスト!$B$2:$B$45,0)+1),"")</f>
        <v/>
      </c>
      <c r="C40" s="79"/>
      <c r="D40" s="164"/>
      <c r="E40" s="72"/>
      <c r="F40" s="72"/>
      <c r="G40" s="56">
        <f t="shared" si="2"/>
        <v>0</v>
      </c>
      <c r="H40" s="72"/>
      <c r="I40" s="72"/>
      <c r="J40" s="72"/>
      <c r="K40" s="72"/>
      <c r="L40" s="72"/>
      <c r="M40" s="72"/>
      <c r="N40" s="72"/>
      <c r="O40" s="72"/>
      <c r="P40" s="37" t="str">
        <f t="shared" si="0"/>
        <v xml:space="preserve"> </v>
      </c>
      <c r="Q40" s="72"/>
      <c r="R40" s="166"/>
      <c r="S40" s="72"/>
      <c r="T40" s="56">
        <f t="shared" si="1"/>
        <v>0</v>
      </c>
      <c r="U40" s="85" t="str">
        <f>IFERROR(LEFT($C40,FIND("（",$C40,1)-1),$C40)&amp;"補助率"</f>
        <v>補助率</v>
      </c>
    </row>
    <row r="41" spans="1:21" ht="21.75" customHeight="1">
      <c r="A41" s="162"/>
      <c r="B41" s="163"/>
      <c r="C41" s="69"/>
      <c r="D41" s="165"/>
      <c r="E41" s="71"/>
      <c r="F41" s="71"/>
      <c r="G41" s="56">
        <f t="shared" si="2"/>
        <v>0</v>
      </c>
      <c r="H41" s="71"/>
      <c r="I41" s="71"/>
      <c r="J41" s="71"/>
      <c r="K41" s="71"/>
      <c r="L41" s="71"/>
      <c r="M41" s="71"/>
      <c r="N41" s="71"/>
      <c r="O41" s="71"/>
      <c r="P41" s="37" t="str">
        <f t="shared" si="0"/>
        <v xml:space="preserve"> </v>
      </c>
      <c r="Q41" s="71"/>
      <c r="R41" s="167"/>
      <c r="S41" s="71"/>
      <c r="T41" s="56">
        <f t="shared" si="1"/>
        <v>0</v>
      </c>
      <c r="U41" s="85"/>
    </row>
    <row r="42" spans="1:21" ht="21.75" customHeight="1">
      <c r="A42" s="162"/>
      <c r="B42" s="163" t="str">
        <f ca="1">IFERROR(INDIRECT("リスト!$A"&amp;MATCH(C42,リスト!$B$2:$B$45,0)+1),"")</f>
        <v/>
      </c>
      <c r="C42" s="79"/>
      <c r="D42" s="164"/>
      <c r="E42" s="72"/>
      <c r="F42" s="72"/>
      <c r="G42" s="56">
        <f t="shared" si="2"/>
        <v>0</v>
      </c>
      <c r="H42" s="72"/>
      <c r="I42" s="72"/>
      <c r="J42" s="72"/>
      <c r="K42" s="72"/>
      <c r="L42" s="72"/>
      <c r="M42" s="72"/>
      <c r="N42" s="72"/>
      <c r="O42" s="72"/>
      <c r="P42" s="37" t="str">
        <f t="shared" si="0"/>
        <v xml:space="preserve"> </v>
      </c>
      <c r="Q42" s="72"/>
      <c r="R42" s="166"/>
      <c r="S42" s="72"/>
      <c r="T42" s="56">
        <f t="shared" si="1"/>
        <v>0</v>
      </c>
      <c r="U42" s="85" t="str">
        <f>IFERROR(LEFT($C42,FIND("（",$C42,1)-1),$C42)&amp;"補助率"</f>
        <v>補助率</v>
      </c>
    </row>
    <row r="43" spans="1:21" ht="21.75" customHeight="1">
      <c r="A43" s="162"/>
      <c r="B43" s="163"/>
      <c r="C43" s="69"/>
      <c r="D43" s="165"/>
      <c r="E43" s="71"/>
      <c r="F43" s="71"/>
      <c r="G43" s="56">
        <f t="shared" si="2"/>
        <v>0</v>
      </c>
      <c r="H43" s="71"/>
      <c r="I43" s="71"/>
      <c r="J43" s="71"/>
      <c r="K43" s="71"/>
      <c r="L43" s="71"/>
      <c r="M43" s="71"/>
      <c r="N43" s="71"/>
      <c r="O43" s="71"/>
      <c r="P43" s="37" t="str">
        <f t="shared" si="0"/>
        <v xml:space="preserve"> </v>
      </c>
      <c r="Q43" s="71"/>
      <c r="R43" s="167"/>
      <c r="S43" s="71"/>
      <c r="T43" s="56">
        <f t="shared" si="1"/>
        <v>0</v>
      </c>
      <c r="U43" s="85"/>
    </row>
    <row r="44" spans="1:21" ht="21.75" customHeight="1">
      <c r="A44" s="162"/>
      <c r="B44" s="163" t="str">
        <f ca="1">IFERROR(INDIRECT("リスト!$A"&amp;MATCH(C44,リスト!$B$2:$B$45,0)+1),"")</f>
        <v/>
      </c>
      <c r="C44" s="79"/>
      <c r="D44" s="164"/>
      <c r="E44" s="72"/>
      <c r="F44" s="72"/>
      <c r="G44" s="56">
        <f t="shared" si="2"/>
        <v>0</v>
      </c>
      <c r="H44" s="72"/>
      <c r="I44" s="72"/>
      <c r="J44" s="72"/>
      <c r="K44" s="72"/>
      <c r="L44" s="72"/>
      <c r="M44" s="72"/>
      <c r="N44" s="72"/>
      <c r="O44" s="72"/>
      <c r="P44" s="37" t="str">
        <f t="shared" si="0"/>
        <v xml:space="preserve"> </v>
      </c>
      <c r="Q44" s="72"/>
      <c r="R44" s="166"/>
      <c r="S44" s="72"/>
      <c r="T44" s="56">
        <f t="shared" si="1"/>
        <v>0</v>
      </c>
      <c r="U44" s="85" t="str">
        <f>IFERROR(LEFT($C44,FIND("（",$C44,1)-1),$C44)&amp;"補助率"</f>
        <v>補助率</v>
      </c>
    </row>
    <row r="45" spans="1:21" ht="21.75" customHeight="1">
      <c r="A45" s="162"/>
      <c r="B45" s="163"/>
      <c r="C45" s="69"/>
      <c r="D45" s="165"/>
      <c r="E45" s="71"/>
      <c r="F45" s="71"/>
      <c r="G45" s="56">
        <f t="shared" si="2"/>
        <v>0</v>
      </c>
      <c r="H45" s="71"/>
      <c r="I45" s="71"/>
      <c r="J45" s="71"/>
      <c r="K45" s="71"/>
      <c r="L45" s="71"/>
      <c r="M45" s="71"/>
      <c r="N45" s="71"/>
      <c r="O45" s="71"/>
      <c r="P45" s="37" t="str">
        <f t="shared" si="0"/>
        <v xml:space="preserve"> </v>
      </c>
      <c r="Q45" s="71"/>
      <c r="R45" s="167"/>
      <c r="S45" s="71"/>
      <c r="T45" s="56">
        <f t="shared" si="1"/>
        <v>0</v>
      </c>
      <c r="U45" s="85"/>
    </row>
    <row r="46" spans="1:21" ht="21.75" customHeight="1">
      <c r="A46" s="162"/>
      <c r="B46" s="163" t="str">
        <f ca="1">IFERROR(INDIRECT("リスト!$A"&amp;MATCH(C46,リスト!$B$2:$B$45,0)+1),"")</f>
        <v/>
      </c>
      <c r="C46" s="79"/>
      <c r="D46" s="164"/>
      <c r="E46" s="72"/>
      <c r="F46" s="72"/>
      <c r="G46" s="56">
        <f t="shared" si="2"/>
        <v>0</v>
      </c>
      <c r="H46" s="72"/>
      <c r="I46" s="72"/>
      <c r="J46" s="72"/>
      <c r="K46" s="72"/>
      <c r="L46" s="72"/>
      <c r="M46" s="72"/>
      <c r="N46" s="72"/>
      <c r="O46" s="72"/>
      <c r="P46" s="37" t="str">
        <f t="shared" si="0"/>
        <v xml:space="preserve"> </v>
      </c>
      <c r="Q46" s="72"/>
      <c r="R46" s="166"/>
      <c r="S46" s="72"/>
      <c r="T46" s="56">
        <f t="shared" si="1"/>
        <v>0</v>
      </c>
      <c r="U46" s="85" t="str">
        <f>IFERROR(LEFT($C46,FIND("（",$C46,1)-1),$C46)&amp;"補助率"</f>
        <v>補助率</v>
      </c>
    </row>
    <row r="47" spans="1:21" ht="21.75" customHeight="1">
      <c r="A47" s="162"/>
      <c r="B47" s="163"/>
      <c r="C47" s="69"/>
      <c r="D47" s="165"/>
      <c r="E47" s="71"/>
      <c r="F47" s="71"/>
      <c r="G47" s="56">
        <f t="shared" si="2"/>
        <v>0</v>
      </c>
      <c r="H47" s="71"/>
      <c r="I47" s="71"/>
      <c r="J47" s="71"/>
      <c r="K47" s="71"/>
      <c r="L47" s="71"/>
      <c r="M47" s="71"/>
      <c r="N47" s="71"/>
      <c r="O47" s="71"/>
      <c r="P47" s="37" t="str">
        <f t="shared" si="0"/>
        <v xml:space="preserve"> </v>
      </c>
      <c r="Q47" s="71"/>
      <c r="R47" s="167"/>
      <c r="S47" s="71"/>
      <c r="T47" s="56">
        <f t="shared" si="1"/>
        <v>0</v>
      </c>
      <c r="U47" s="85"/>
    </row>
    <row r="48" spans="1:21" ht="21.75" customHeight="1">
      <c r="A48" s="162"/>
      <c r="B48" s="163" t="str">
        <f ca="1">IFERROR(INDIRECT("リスト!$A"&amp;MATCH(C48,リスト!$B$2:$B$45,0)+1),"")</f>
        <v/>
      </c>
      <c r="C48" s="79"/>
      <c r="D48" s="164"/>
      <c r="E48" s="72"/>
      <c r="F48" s="72"/>
      <c r="G48" s="56">
        <f t="shared" si="2"/>
        <v>0</v>
      </c>
      <c r="H48" s="72"/>
      <c r="I48" s="72"/>
      <c r="J48" s="72"/>
      <c r="K48" s="72"/>
      <c r="L48" s="72"/>
      <c r="M48" s="72"/>
      <c r="N48" s="72"/>
      <c r="O48" s="72"/>
      <c r="P48" s="37" t="str">
        <f t="shared" si="0"/>
        <v xml:space="preserve"> </v>
      </c>
      <c r="Q48" s="72"/>
      <c r="R48" s="166"/>
      <c r="S48" s="72"/>
      <c r="T48" s="56">
        <f t="shared" si="1"/>
        <v>0</v>
      </c>
      <c r="U48" s="85" t="str">
        <f>IFERROR(LEFT($C48,FIND("（",$C48,1)-1),$C48)&amp;"補助率"</f>
        <v>補助率</v>
      </c>
    </row>
    <row r="49" spans="1:21" ht="21.75" customHeight="1">
      <c r="A49" s="162"/>
      <c r="B49" s="163"/>
      <c r="C49" s="69"/>
      <c r="D49" s="165"/>
      <c r="E49" s="71"/>
      <c r="F49" s="71"/>
      <c r="G49" s="56">
        <f t="shared" si="2"/>
        <v>0</v>
      </c>
      <c r="H49" s="71"/>
      <c r="I49" s="71"/>
      <c r="J49" s="71"/>
      <c r="K49" s="71"/>
      <c r="L49" s="71"/>
      <c r="M49" s="71"/>
      <c r="N49" s="71"/>
      <c r="O49" s="71"/>
      <c r="P49" s="37" t="str">
        <f t="shared" si="0"/>
        <v xml:space="preserve"> </v>
      </c>
      <c r="Q49" s="71"/>
      <c r="R49" s="167"/>
      <c r="S49" s="71"/>
      <c r="T49" s="56">
        <f t="shared" si="1"/>
        <v>0</v>
      </c>
      <c r="U49" s="85"/>
    </row>
    <row r="50" spans="1:21" ht="21.75" customHeight="1">
      <c r="A50" s="162"/>
      <c r="B50" s="163" t="str">
        <f ca="1">IFERROR(INDIRECT("リスト!$A"&amp;MATCH(C50,リスト!$B$2:$B$45,0)+1),"")</f>
        <v/>
      </c>
      <c r="C50" s="79"/>
      <c r="D50" s="164"/>
      <c r="E50" s="72"/>
      <c r="F50" s="72"/>
      <c r="G50" s="56">
        <f t="shared" si="2"/>
        <v>0</v>
      </c>
      <c r="H50" s="72"/>
      <c r="I50" s="72"/>
      <c r="J50" s="72"/>
      <c r="K50" s="72"/>
      <c r="L50" s="72"/>
      <c r="M50" s="72"/>
      <c r="N50" s="72"/>
      <c r="O50" s="72"/>
      <c r="P50" s="37" t="str">
        <f t="shared" si="0"/>
        <v xml:space="preserve"> </v>
      </c>
      <c r="Q50" s="72"/>
      <c r="R50" s="166"/>
      <c r="S50" s="72"/>
      <c r="T50" s="56">
        <f t="shared" si="1"/>
        <v>0</v>
      </c>
      <c r="U50" s="85" t="str">
        <f>IFERROR(LEFT($C50,FIND("（",$C50,1)-1),$C50)&amp;"補助率"</f>
        <v>補助率</v>
      </c>
    </row>
    <row r="51" spans="1:21" ht="21.75" customHeight="1">
      <c r="A51" s="162"/>
      <c r="B51" s="163"/>
      <c r="C51" s="69"/>
      <c r="D51" s="165"/>
      <c r="E51" s="71"/>
      <c r="F51" s="71"/>
      <c r="G51" s="56">
        <f t="shared" si="2"/>
        <v>0</v>
      </c>
      <c r="H51" s="71"/>
      <c r="I51" s="71"/>
      <c r="J51" s="71"/>
      <c r="K51" s="71"/>
      <c r="L51" s="71"/>
      <c r="M51" s="71"/>
      <c r="N51" s="71"/>
      <c r="O51" s="71"/>
      <c r="P51" s="37" t="str">
        <f t="shared" si="0"/>
        <v xml:space="preserve"> </v>
      </c>
      <c r="Q51" s="71"/>
      <c r="R51" s="167"/>
      <c r="S51" s="71"/>
      <c r="T51" s="56">
        <f t="shared" si="1"/>
        <v>0</v>
      </c>
      <c r="U51" s="85"/>
    </row>
    <row r="52" spans="1:21" ht="21.75" customHeight="1">
      <c r="A52" s="162"/>
      <c r="B52" s="163" t="str">
        <f ca="1">IFERROR(INDIRECT("リスト!$A"&amp;MATCH(C52,リスト!$B$2:$B$45,0)+1),"")</f>
        <v/>
      </c>
      <c r="C52" s="79"/>
      <c r="D52" s="164"/>
      <c r="E52" s="72"/>
      <c r="F52" s="72"/>
      <c r="G52" s="56">
        <f t="shared" si="2"/>
        <v>0</v>
      </c>
      <c r="H52" s="72"/>
      <c r="I52" s="72"/>
      <c r="J52" s="72"/>
      <c r="K52" s="72"/>
      <c r="L52" s="72"/>
      <c r="M52" s="72"/>
      <c r="N52" s="72"/>
      <c r="O52" s="72"/>
      <c r="P52" s="37" t="str">
        <f t="shared" si="0"/>
        <v xml:space="preserve"> </v>
      </c>
      <c r="Q52" s="72"/>
      <c r="R52" s="166"/>
      <c r="S52" s="72"/>
      <c r="T52" s="56">
        <f t="shared" si="1"/>
        <v>0</v>
      </c>
      <c r="U52" s="85" t="str">
        <f>IFERROR(LEFT($C52,FIND("（",$C52,1)-1),$C52)&amp;"補助率"</f>
        <v>補助率</v>
      </c>
    </row>
    <row r="53" spans="1:21" ht="21.75" customHeight="1">
      <c r="A53" s="162"/>
      <c r="B53" s="163"/>
      <c r="C53" s="69"/>
      <c r="D53" s="165"/>
      <c r="E53" s="71"/>
      <c r="F53" s="71"/>
      <c r="G53" s="56">
        <f t="shared" si="2"/>
        <v>0</v>
      </c>
      <c r="H53" s="71"/>
      <c r="I53" s="71"/>
      <c r="J53" s="71"/>
      <c r="K53" s="71"/>
      <c r="L53" s="71"/>
      <c r="M53" s="71"/>
      <c r="N53" s="71"/>
      <c r="O53" s="71"/>
      <c r="P53" s="37" t="str">
        <f t="shared" si="0"/>
        <v xml:space="preserve"> </v>
      </c>
      <c r="Q53" s="71"/>
      <c r="R53" s="167"/>
      <c r="S53" s="71"/>
      <c r="T53" s="56">
        <f t="shared" si="1"/>
        <v>0</v>
      </c>
      <c r="U53" s="85"/>
    </row>
    <row r="54" spans="1:21" ht="21.75" customHeight="1">
      <c r="A54" s="162"/>
      <c r="B54" s="163" t="str">
        <f ca="1">IFERROR(INDIRECT("リスト!$A"&amp;MATCH(C54,リスト!$B$2:$B$45,0)+1),"")</f>
        <v/>
      </c>
      <c r="C54" s="79"/>
      <c r="D54" s="164"/>
      <c r="E54" s="72"/>
      <c r="F54" s="72"/>
      <c r="G54" s="56">
        <f t="shared" si="2"/>
        <v>0</v>
      </c>
      <c r="H54" s="72"/>
      <c r="I54" s="72"/>
      <c r="J54" s="72"/>
      <c r="K54" s="72"/>
      <c r="L54" s="72"/>
      <c r="M54" s="72"/>
      <c r="N54" s="72"/>
      <c r="O54" s="72"/>
      <c r="P54" s="37" t="str">
        <f t="shared" si="0"/>
        <v xml:space="preserve"> </v>
      </c>
      <c r="Q54" s="72"/>
      <c r="R54" s="166"/>
      <c r="S54" s="72"/>
      <c r="T54" s="56">
        <f t="shared" si="1"/>
        <v>0</v>
      </c>
      <c r="U54" s="85" t="str">
        <f>IFERROR(LEFT($C54,FIND("（",$C54,1)-1),$C54)&amp;"補助率"</f>
        <v>補助率</v>
      </c>
    </row>
    <row r="55" spans="1:21" ht="21.75" customHeight="1">
      <c r="A55" s="162"/>
      <c r="B55" s="163"/>
      <c r="C55" s="69"/>
      <c r="D55" s="165"/>
      <c r="E55" s="71"/>
      <c r="F55" s="71"/>
      <c r="G55" s="56">
        <f t="shared" si="2"/>
        <v>0</v>
      </c>
      <c r="H55" s="71"/>
      <c r="I55" s="71"/>
      <c r="J55" s="71"/>
      <c r="K55" s="71"/>
      <c r="L55" s="71"/>
      <c r="M55" s="71"/>
      <c r="N55" s="71"/>
      <c r="O55" s="71"/>
      <c r="P55" s="37" t="str">
        <f t="shared" si="0"/>
        <v xml:space="preserve"> </v>
      </c>
      <c r="Q55" s="71"/>
      <c r="R55" s="167"/>
      <c r="S55" s="71"/>
      <c r="T55" s="56">
        <f t="shared" si="1"/>
        <v>0</v>
      </c>
      <c r="U55" s="85"/>
    </row>
    <row r="56" spans="1:21" ht="21.75" customHeight="1">
      <c r="A56" s="162"/>
      <c r="B56" s="163" t="str">
        <f ca="1">IFERROR(INDIRECT("リスト!$A"&amp;MATCH(C56,リスト!$B$2:$B$45,0)+1),"")</f>
        <v/>
      </c>
      <c r="C56" s="79"/>
      <c r="D56" s="164"/>
      <c r="E56" s="72"/>
      <c r="F56" s="72"/>
      <c r="G56" s="56">
        <f t="shared" si="2"/>
        <v>0</v>
      </c>
      <c r="H56" s="72"/>
      <c r="I56" s="72"/>
      <c r="J56" s="72"/>
      <c r="K56" s="72"/>
      <c r="L56" s="72"/>
      <c r="M56" s="72"/>
      <c r="N56" s="72"/>
      <c r="O56" s="72"/>
      <c r="P56" s="37" t="str">
        <f t="shared" si="0"/>
        <v xml:space="preserve"> </v>
      </c>
      <c r="Q56" s="72"/>
      <c r="R56" s="166"/>
      <c r="S56" s="72"/>
      <c r="T56" s="56">
        <f t="shared" si="1"/>
        <v>0</v>
      </c>
      <c r="U56" s="85" t="str">
        <f>IFERROR(LEFT($C56,FIND("（",$C56,1)-1),$C56)&amp;"補助率"</f>
        <v>補助率</v>
      </c>
    </row>
    <row r="57" spans="1:21" ht="21.75" customHeight="1">
      <c r="A57" s="162"/>
      <c r="B57" s="163"/>
      <c r="C57" s="69"/>
      <c r="D57" s="165"/>
      <c r="E57" s="71"/>
      <c r="F57" s="71"/>
      <c r="G57" s="56">
        <f t="shared" si="2"/>
        <v>0</v>
      </c>
      <c r="H57" s="71"/>
      <c r="I57" s="71"/>
      <c r="J57" s="71"/>
      <c r="K57" s="71"/>
      <c r="L57" s="71"/>
      <c r="M57" s="71"/>
      <c r="N57" s="71"/>
      <c r="O57" s="71"/>
      <c r="P57" s="37" t="str">
        <f t="shared" si="0"/>
        <v xml:space="preserve"> </v>
      </c>
      <c r="Q57" s="71"/>
      <c r="R57" s="167"/>
      <c r="S57" s="71"/>
      <c r="T57" s="56">
        <f t="shared" si="1"/>
        <v>0</v>
      </c>
      <c r="U57" s="85"/>
    </row>
    <row r="58" spans="1:21" ht="21.75" customHeight="1">
      <c r="A58" s="162"/>
      <c r="B58" s="163" t="str">
        <f ca="1">IFERROR(INDIRECT("リスト!$A"&amp;MATCH(C58,リスト!$B$2:$B$45,0)+1),"")</f>
        <v/>
      </c>
      <c r="C58" s="79"/>
      <c r="D58" s="164"/>
      <c r="E58" s="72"/>
      <c r="F58" s="72"/>
      <c r="G58" s="56">
        <f t="shared" si="2"/>
        <v>0</v>
      </c>
      <c r="H58" s="72"/>
      <c r="I58" s="72"/>
      <c r="J58" s="72"/>
      <c r="K58" s="72"/>
      <c r="L58" s="72"/>
      <c r="M58" s="72"/>
      <c r="N58" s="72"/>
      <c r="O58" s="72"/>
      <c r="P58" s="37" t="str">
        <f t="shared" si="0"/>
        <v xml:space="preserve"> </v>
      </c>
      <c r="Q58" s="72"/>
      <c r="R58" s="166"/>
      <c r="S58" s="72"/>
      <c r="T58" s="56">
        <f t="shared" si="1"/>
        <v>0</v>
      </c>
      <c r="U58" s="85" t="str">
        <f>IFERROR(LEFT($C58,FIND("（",$C58,1)-1),$C58)&amp;"補助率"</f>
        <v>補助率</v>
      </c>
    </row>
    <row r="59" spans="1:21" ht="21.75" customHeight="1">
      <c r="A59" s="162"/>
      <c r="B59" s="163"/>
      <c r="C59" s="69"/>
      <c r="D59" s="165"/>
      <c r="E59" s="71"/>
      <c r="F59" s="71"/>
      <c r="G59" s="56">
        <f t="shared" si="2"/>
        <v>0</v>
      </c>
      <c r="H59" s="71"/>
      <c r="I59" s="71"/>
      <c r="J59" s="71"/>
      <c r="K59" s="71"/>
      <c r="L59" s="71"/>
      <c r="M59" s="71"/>
      <c r="N59" s="71"/>
      <c r="O59" s="71"/>
      <c r="P59" s="37" t="str">
        <f t="shared" si="0"/>
        <v xml:space="preserve"> </v>
      </c>
      <c r="Q59" s="71"/>
      <c r="R59" s="167"/>
      <c r="S59" s="71"/>
      <c r="T59" s="56">
        <f t="shared" si="1"/>
        <v>0</v>
      </c>
      <c r="U59" s="85"/>
    </row>
    <row r="60" spans="1:21" ht="21.75" customHeight="1">
      <c r="A60" s="162"/>
      <c r="B60" s="163" t="str">
        <f ca="1">IFERROR(INDIRECT("リスト!$A"&amp;MATCH(C60,リスト!$B$2:$B$45,0)+1),"")</f>
        <v/>
      </c>
      <c r="C60" s="79"/>
      <c r="D60" s="164"/>
      <c r="E60" s="72"/>
      <c r="F60" s="72"/>
      <c r="G60" s="56">
        <f t="shared" si="2"/>
        <v>0</v>
      </c>
      <c r="H60" s="72"/>
      <c r="I60" s="72"/>
      <c r="J60" s="72"/>
      <c r="K60" s="72"/>
      <c r="L60" s="72"/>
      <c r="M60" s="72"/>
      <c r="N60" s="72"/>
      <c r="O60" s="72"/>
      <c r="P60" s="37" t="str">
        <f t="shared" si="0"/>
        <v xml:space="preserve"> </v>
      </c>
      <c r="Q60" s="72"/>
      <c r="R60" s="166"/>
      <c r="S60" s="72"/>
      <c r="T60" s="56">
        <f t="shared" si="1"/>
        <v>0</v>
      </c>
      <c r="U60" s="85" t="str">
        <f>IFERROR(LEFT($C60,FIND("（",$C60,1)-1),$C60)&amp;"補助率"</f>
        <v>補助率</v>
      </c>
    </row>
    <row r="61" spans="1:21" ht="21.75" customHeight="1">
      <c r="A61" s="162"/>
      <c r="B61" s="163"/>
      <c r="C61" s="69"/>
      <c r="D61" s="165"/>
      <c r="E61" s="71"/>
      <c r="F61" s="71"/>
      <c r="G61" s="56">
        <f t="shared" si="2"/>
        <v>0</v>
      </c>
      <c r="H61" s="71"/>
      <c r="I61" s="71"/>
      <c r="J61" s="71"/>
      <c r="K61" s="71"/>
      <c r="L61" s="71"/>
      <c r="M61" s="71"/>
      <c r="N61" s="71"/>
      <c r="O61" s="71"/>
      <c r="P61" s="37" t="str">
        <f t="shared" si="0"/>
        <v xml:space="preserve"> </v>
      </c>
      <c r="Q61" s="71"/>
      <c r="R61" s="167"/>
      <c r="S61" s="71"/>
      <c r="T61" s="56">
        <f t="shared" si="1"/>
        <v>0</v>
      </c>
      <c r="U61" s="85"/>
    </row>
    <row r="62" spans="1:21" ht="21.75" customHeight="1">
      <c r="A62" s="162"/>
      <c r="B62" s="163" t="str">
        <f ca="1">IFERROR(INDIRECT("リスト!$A"&amp;MATCH(C62,リスト!$B$2:$B$45,0)+1),"")</f>
        <v/>
      </c>
      <c r="C62" s="79"/>
      <c r="D62" s="164"/>
      <c r="E62" s="72"/>
      <c r="F62" s="72"/>
      <c r="G62" s="56">
        <f t="shared" si="2"/>
        <v>0</v>
      </c>
      <c r="H62" s="72"/>
      <c r="I62" s="72"/>
      <c r="J62" s="72"/>
      <c r="K62" s="72"/>
      <c r="L62" s="72"/>
      <c r="M62" s="72"/>
      <c r="N62" s="72"/>
      <c r="O62" s="72"/>
      <c r="P62" s="37" t="str">
        <f t="shared" si="0"/>
        <v xml:space="preserve"> </v>
      </c>
      <c r="Q62" s="72"/>
      <c r="R62" s="166"/>
      <c r="S62" s="72"/>
      <c r="T62" s="56">
        <f t="shared" si="1"/>
        <v>0</v>
      </c>
      <c r="U62" s="85" t="str">
        <f>IFERROR(LEFT($C62,FIND("（",$C62,1)-1),$C62)&amp;"補助率"</f>
        <v>補助率</v>
      </c>
    </row>
    <row r="63" spans="1:21" ht="21.75" customHeight="1">
      <c r="A63" s="162"/>
      <c r="B63" s="163"/>
      <c r="C63" s="69"/>
      <c r="D63" s="165"/>
      <c r="E63" s="71"/>
      <c r="F63" s="71"/>
      <c r="G63" s="56">
        <f t="shared" si="2"/>
        <v>0</v>
      </c>
      <c r="H63" s="71"/>
      <c r="I63" s="71"/>
      <c r="J63" s="71"/>
      <c r="K63" s="71"/>
      <c r="L63" s="71"/>
      <c r="M63" s="71"/>
      <c r="N63" s="71"/>
      <c r="O63" s="71"/>
      <c r="P63" s="37" t="str">
        <f t="shared" si="0"/>
        <v xml:space="preserve"> </v>
      </c>
      <c r="Q63" s="71"/>
      <c r="R63" s="167"/>
      <c r="S63" s="71"/>
      <c r="T63" s="56">
        <f t="shared" si="1"/>
        <v>0</v>
      </c>
      <c r="U63" s="85"/>
    </row>
    <row r="64" spans="1:21" ht="21.75" customHeight="1">
      <c r="A64" s="162"/>
      <c r="B64" s="163" t="str">
        <f ca="1">IFERROR(INDIRECT("リスト!$A"&amp;MATCH(C64,リスト!$B$2:$B$45,0)+1),"")</f>
        <v/>
      </c>
      <c r="C64" s="79"/>
      <c r="D64" s="164"/>
      <c r="E64" s="72"/>
      <c r="F64" s="72"/>
      <c r="G64" s="56">
        <f t="shared" ref="G64:G83" si="3">F64-E64</f>
        <v>0</v>
      </c>
      <c r="H64" s="72"/>
      <c r="I64" s="72"/>
      <c r="J64" s="72"/>
      <c r="K64" s="72"/>
      <c r="L64" s="72"/>
      <c r="M64" s="72"/>
      <c r="N64" s="72"/>
      <c r="O64" s="72"/>
      <c r="P64" s="37" t="str">
        <f t="shared" si="0"/>
        <v xml:space="preserve"> </v>
      </c>
      <c r="Q64" s="72"/>
      <c r="R64" s="166"/>
      <c r="S64" s="72"/>
      <c r="T64" s="56">
        <f t="shared" ref="T64:T83" si="4">S64-Q64</f>
        <v>0</v>
      </c>
      <c r="U64" s="85" t="str">
        <f>IFERROR(LEFT($C64,FIND("（",$C64,1)-1),$C64)&amp;"補助率"</f>
        <v>補助率</v>
      </c>
    </row>
    <row r="65" spans="1:21" ht="21.75" customHeight="1">
      <c r="A65" s="162"/>
      <c r="B65" s="163"/>
      <c r="C65" s="69"/>
      <c r="D65" s="165"/>
      <c r="E65" s="71"/>
      <c r="F65" s="71"/>
      <c r="G65" s="56">
        <f t="shared" si="3"/>
        <v>0</v>
      </c>
      <c r="H65" s="71"/>
      <c r="I65" s="71"/>
      <c r="J65" s="71"/>
      <c r="K65" s="71"/>
      <c r="L65" s="71"/>
      <c r="M65" s="71"/>
      <c r="N65" s="71"/>
      <c r="O65" s="71"/>
      <c r="P65" s="37" t="str">
        <f t="shared" si="0"/>
        <v xml:space="preserve"> </v>
      </c>
      <c r="Q65" s="71"/>
      <c r="R65" s="167"/>
      <c r="S65" s="71"/>
      <c r="T65" s="56">
        <f t="shared" si="4"/>
        <v>0</v>
      </c>
      <c r="U65" s="85"/>
    </row>
    <row r="66" spans="1:21" ht="21.75" customHeight="1">
      <c r="A66" s="162"/>
      <c r="B66" s="163" t="str">
        <f ca="1">IFERROR(INDIRECT("リスト!$A"&amp;MATCH(C66,リスト!$B$2:$B$45,0)+1),"")</f>
        <v/>
      </c>
      <c r="C66" s="79"/>
      <c r="D66" s="164"/>
      <c r="E66" s="72"/>
      <c r="F66" s="72"/>
      <c r="G66" s="56">
        <f t="shared" si="3"/>
        <v>0</v>
      </c>
      <c r="H66" s="72"/>
      <c r="I66" s="72"/>
      <c r="J66" s="72"/>
      <c r="K66" s="72"/>
      <c r="L66" s="72"/>
      <c r="M66" s="72"/>
      <c r="N66" s="72"/>
      <c r="O66" s="72"/>
      <c r="P66" s="37" t="str">
        <f t="shared" si="0"/>
        <v xml:space="preserve"> </v>
      </c>
      <c r="Q66" s="72"/>
      <c r="R66" s="166"/>
      <c r="S66" s="72"/>
      <c r="T66" s="56">
        <f>S66-Q66</f>
        <v>0</v>
      </c>
      <c r="U66" s="85" t="str">
        <f>IFERROR(LEFT($C66,FIND("（",$C66,1)-1),$C66)&amp;"補助率"</f>
        <v>補助率</v>
      </c>
    </row>
    <row r="67" spans="1:21" ht="21.75" customHeight="1">
      <c r="A67" s="162"/>
      <c r="B67" s="163"/>
      <c r="C67" s="69"/>
      <c r="D67" s="165"/>
      <c r="E67" s="71"/>
      <c r="F67" s="71"/>
      <c r="G67" s="56">
        <f t="shared" si="3"/>
        <v>0</v>
      </c>
      <c r="H67" s="71"/>
      <c r="I67" s="71"/>
      <c r="J67" s="71"/>
      <c r="K67" s="71"/>
      <c r="L67" s="71"/>
      <c r="M67" s="71"/>
      <c r="N67" s="71"/>
      <c r="O67" s="71"/>
      <c r="P67" s="37" t="str">
        <f t="shared" si="0"/>
        <v xml:space="preserve"> </v>
      </c>
      <c r="Q67" s="71"/>
      <c r="R67" s="167"/>
      <c r="S67" s="71"/>
      <c r="T67" s="56">
        <f t="shared" si="4"/>
        <v>0</v>
      </c>
      <c r="U67" s="85"/>
    </row>
    <row r="68" spans="1:21" ht="21.75" customHeight="1">
      <c r="A68" s="162"/>
      <c r="B68" s="163" t="str">
        <f ca="1">IFERROR(INDIRECT("リスト!$A"&amp;MATCH(C68,リスト!$B$2:$B$45,0)+1),"")</f>
        <v/>
      </c>
      <c r="C68" s="79"/>
      <c r="D68" s="164"/>
      <c r="E68" s="72"/>
      <c r="F68" s="72"/>
      <c r="G68" s="56">
        <f t="shared" si="3"/>
        <v>0</v>
      </c>
      <c r="H68" s="72"/>
      <c r="I68" s="72"/>
      <c r="J68" s="72"/>
      <c r="K68" s="72"/>
      <c r="L68" s="72"/>
      <c r="M68" s="72"/>
      <c r="N68" s="72"/>
      <c r="O68" s="72"/>
      <c r="P68" s="37" t="str">
        <f t="shared" si="0"/>
        <v xml:space="preserve"> </v>
      </c>
      <c r="Q68" s="72"/>
      <c r="R68" s="166"/>
      <c r="S68" s="72"/>
      <c r="T68" s="56">
        <f t="shared" si="4"/>
        <v>0</v>
      </c>
      <c r="U68" s="85" t="str">
        <f>IFERROR(LEFT($C68,FIND("（",$C68,1)-1),$C68)&amp;"補助率"</f>
        <v>補助率</v>
      </c>
    </row>
    <row r="69" spans="1:21" ht="21.75" customHeight="1">
      <c r="A69" s="162"/>
      <c r="B69" s="163"/>
      <c r="C69" s="69"/>
      <c r="D69" s="165"/>
      <c r="E69" s="71"/>
      <c r="F69" s="71"/>
      <c r="G69" s="56">
        <f t="shared" si="3"/>
        <v>0</v>
      </c>
      <c r="H69" s="71"/>
      <c r="I69" s="71"/>
      <c r="J69" s="71"/>
      <c r="K69" s="71"/>
      <c r="L69" s="71"/>
      <c r="M69" s="71"/>
      <c r="N69" s="71"/>
      <c r="O69" s="71"/>
      <c r="P69" s="37" t="str">
        <f t="shared" si="0"/>
        <v xml:space="preserve"> </v>
      </c>
      <c r="Q69" s="71"/>
      <c r="R69" s="167"/>
      <c r="S69" s="71"/>
      <c r="T69" s="56">
        <f t="shared" si="4"/>
        <v>0</v>
      </c>
      <c r="U69" s="85"/>
    </row>
    <row r="70" spans="1:21" ht="21.75" customHeight="1">
      <c r="A70" s="162"/>
      <c r="B70" s="163" t="str">
        <f ca="1">IFERROR(INDIRECT("リスト!$A"&amp;MATCH(C70,リスト!$B$2:$B$45,0)+1),"")</f>
        <v/>
      </c>
      <c r="C70" s="79"/>
      <c r="D70" s="164"/>
      <c r="E70" s="72"/>
      <c r="F70" s="72"/>
      <c r="G70" s="56">
        <f t="shared" si="3"/>
        <v>0</v>
      </c>
      <c r="H70" s="72"/>
      <c r="I70" s="72"/>
      <c r="J70" s="72"/>
      <c r="K70" s="72"/>
      <c r="L70" s="72"/>
      <c r="M70" s="72"/>
      <c r="N70" s="72"/>
      <c r="O70" s="72"/>
      <c r="P70" s="37" t="str">
        <f t="shared" si="0"/>
        <v xml:space="preserve"> </v>
      </c>
      <c r="Q70" s="72"/>
      <c r="R70" s="166"/>
      <c r="S70" s="72"/>
      <c r="T70" s="56">
        <f t="shared" si="4"/>
        <v>0</v>
      </c>
      <c r="U70" s="85" t="str">
        <f>IFERROR(LEFT($C70,FIND("（",$C70,1)-1),$C70)&amp;"補助率"</f>
        <v>補助率</v>
      </c>
    </row>
    <row r="71" spans="1:21" ht="21.75" customHeight="1">
      <c r="A71" s="162"/>
      <c r="B71" s="163"/>
      <c r="C71" s="69"/>
      <c r="D71" s="165"/>
      <c r="E71" s="71"/>
      <c r="F71" s="71"/>
      <c r="G71" s="56">
        <f t="shared" si="3"/>
        <v>0</v>
      </c>
      <c r="H71" s="71"/>
      <c r="I71" s="71"/>
      <c r="J71" s="71"/>
      <c r="K71" s="71"/>
      <c r="L71" s="71"/>
      <c r="M71" s="71"/>
      <c r="N71" s="71"/>
      <c r="O71" s="71"/>
      <c r="P71" s="37" t="str">
        <f t="shared" si="0"/>
        <v xml:space="preserve"> </v>
      </c>
      <c r="Q71" s="71"/>
      <c r="R71" s="167"/>
      <c r="S71" s="71"/>
      <c r="T71" s="56">
        <f t="shared" si="4"/>
        <v>0</v>
      </c>
      <c r="U71" s="85"/>
    </row>
    <row r="72" spans="1:21" ht="21.75" customHeight="1">
      <c r="A72" s="162"/>
      <c r="B72" s="163" t="str">
        <f ca="1">IFERROR(INDIRECT("リスト!$A"&amp;MATCH(C72,リスト!$B$2:$B$45,0)+1),"")</f>
        <v/>
      </c>
      <c r="C72" s="79"/>
      <c r="D72" s="164"/>
      <c r="E72" s="72"/>
      <c r="F72" s="72"/>
      <c r="G72" s="56">
        <f t="shared" si="3"/>
        <v>0</v>
      </c>
      <c r="H72" s="72"/>
      <c r="I72" s="72"/>
      <c r="J72" s="72"/>
      <c r="K72" s="72"/>
      <c r="L72" s="72"/>
      <c r="M72" s="72"/>
      <c r="N72" s="72"/>
      <c r="O72" s="72"/>
      <c r="P72" s="37" t="str">
        <f t="shared" si="0"/>
        <v xml:space="preserve"> </v>
      </c>
      <c r="Q72" s="72"/>
      <c r="R72" s="166"/>
      <c r="S72" s="72"/>
      <c r="T72" s="56">
        <f t="shared" si="4"/>
        <v>0</v>
      </c>
      <c r="U72" s="85" t="str">
        <f>IFERROR(LEFT($C72,FIND("（",$C72,1)-1),$C72)&amp;"補助率"</f>
        <v>補助率</v>
      </c>
    </row>
    <row r="73" spans="1:21" ht="21.75" customHeight="1">
      <c r="A73" s="162"/>
      <c r="B73" s="163"/>
      <c r="C73" s="69"/>
      <c r="D73" s="165"/>
      <c r="E73" s="71"/>
      <c r="F73" s="71"/>
      <c r="G73" s="56">
        <f t="shared" si="3"/>
        <v>0</v>
      </c>
      <c r="H73" s="71"/>
      <c r="I73" s="71"/>
      <c r="J73" s="71"/>
      <c r="K73" s="71"/>
      <c r="L73" s="71"/>
      <c r="M73" s="71"/>
      <c r="N73" s="71"/>
      <c r="O73" s="71"/>
      <c r="P73" s="37" t="str">
        <f t="shared" si="0"/>
        <v xml:space="preserve"> </v>
      </c>
      <c r="Q73" s="71"/>
      <c r="R73" s="167"/>
      <c r="S73" s="71"/>
      <c r="T73" s="56">
        <f t="shared" si="4"/>
        <v>0</v>
      </c>
      <c r="U73" s="85"/>
    </row>
    <row r="74" spans="1:21" ht="21.75" customHeight="1">
      <c r="A74" s="162"/>
      <c r="B74" s="163" t="str">
        <f ca="1">IFERROR(INDIRECT("リスト!$A"&amp;MATCH(C74,リスト!$B$2:$B$45,0)+1),"")</f>
        <v/>
      </c>
      <c r="C74" s="79"/>
      <c r="D74" s="164"/>
      <c r="E74" s="72"/>
      <c r="F74" s="72"/>
      <c r="G74" s="56">
        <f t="shared" si="3"/>
        <v>0</v>
      </c>
      <c r="H74" s="72"/>
      <c r="I74" s="72"/>
      <c r="J74" s="72"/>
      <c r="K74" s="72"/>
      <c r="L74" s="72"/>
      <c r="M74" s="72"/>
      <c r="N74" s="72"/>
      <c r="O74" s="72"/>
      <c r="P74" s="37" t="str">
        <f t="shared" si="0"/>
        <v xml:space="preserve"> </v>
      </c>
      <c r="Q74" s="72"/>
      <c r="R74" s="166"/>
      <c r="S74" s="72"/>
      <c r="T74" s="56">
        <f t="shared" si="4"/>
        <v>0</v>
      </c>
      <c r="U74" s="85" t="str">
        <f>IFERROR(LEFT($C74,FIND("（",$C74,1)-1),$C74)&amp;"補助率"</f>
        <v>補助率</v>
      </c>
    </row>
    <row r="75" spans="1:21" ht="21.75" customHeight="1">
      <c r="A75" s="162"/>
      <c r="B75" s="163"/>
      <c r="C75" s="69"/>
      <c r="D75" s="165"/>
      <c r="E75" s="71"/>
      <c r="F75" s="71"/>
      <c r="G75" s="56">
        <f t="shared" si="3"/>
        <v>0</v>
      </c>
      <c r="H75" s="71"/>
      <c r="I75" s="71"/>
      <c r="J75" s="71"/>
      <c r="K75" s="71"/>
      <c r="L75" s="71"/>
      <c r="M75" s="71"/>
      <c r="N75" s="71"/>
      <c r="O75" s="71"/>
      <c r="P75" s="37" t="str">
        <f t="shared" si="0"/>
        <v xml:space="preserve"> </v>
      </c>
      <c r="Q75" s="71"/>
      <c r="R75" s="167"/>
      <c r="S75" s="71"/>
      <c r="T75" s="56">
        <f t="shared" si="4"/>
        <v>0</v>
      </c>
      <c r="U75" s="85"/>
    </row>
    <row r="76" spans="1:21" ht="21.75" customHeight="1">
      <c r="A76" s="162"/>
      <c r="B76" s="163" t="str">
        <f ca="1">IFERROR(INDIRECT("リスト!$A"&amp;MATCH(C76,リスト!$B$2:$B$45,0)+1),"")</f>
        <v/>
      </c>
      <c r="C76" s="79"/>
      <c r="D76" s="164"/>
      <c r="E76" s="72"/>
      <c r="F76" s="72"/>
      <c r="G76" s="56">
        <f t="shared" si="3"/>
        <v>0</v>
      </c>
      <c r="H76" s="72"/>
      <c r="I76" s="72"/>
      <c r="J76" s="72"/>
      <c r="K76" s="72"/>
      <c r="L76" s="72"/>
      <c r="M76" s="72"/>
      <c r="N76" s="72"/>
      <c r="O76" s="72"/>
      <c r="P76" s="37" t="str">
        <f t="shared" si="0"/>
        <v xml:space="preserve"> </v>
      </c>
      <c r="Q76" s="72"/>
      <c r="R76" s="166"/>
      <c r="S76" s="72"/>
      <c r="T76" s="56">
        <f t="shared" si="4"/>
        <v>0</v>
      </c>
      <c r="U76" s="85" t="str">
        <f>IFERROR(LEFT($C76,FIND("（",$C76,1)-1),$C76)&amp;"補助率"</f>
        <v>補助率</v>
      </c>
    </row>
    <row r="77" spans="1:21" ht="21.75" customHeight="1">
      <c r="A77" s="162"/>
      <c r="B77" s="163"/>
      <c r="C77" s="69"/>
      <c r="D77" s="165"/>
      <c r="E77" s="71"/>
      <c r="F77" s="71"/>
      <c r="G77" s="56">
        <f t="shared" si="3"/>
        <v>0</v>
      </c>
      <c r="H77" s="71"/>
      <c r="I77" s="71"/>
      <c r="J77" s="71"/>
      <c r="K77" s="71"/>
      <c r="L77" s="71"/>
      <c r="M77" s="71"/>
      <c r="N77" s="71"/>
      <c r="O77" s="71"/>
      <c r="P77" s="37" t="str">
        <f t="shared" si="0"/>
        <v xml:space="preserve"> </v>
      </c>
      <c r="Q77" s="71"/>
      <c r="R77" s="167"/>
      <c r="S77" s="71"/>
      <c r="T77" s="56">
        <f t="shared" si="4"/>
        <v>0</v>
      </c>
      <c r="U77" s="85"/>
    </row>
    <row r="78" spans="1:21" ht="21.75" customHeight="1">
      <c r="A78" s="162"/>
      <c r="B78" s="163" t="str">
        <f ca="1">IFERROR(INDIRECT("リスト!$A"&amp;MATCH(C78,リスト!$B$2:$B$45,0)+1),"")</f>
        <v/>
      </c>
      <c r="C78" s="79"/>
      <c r="D78" s="164"/>
      <c r="E78" s="72"/>
      <c r="F78" s="72"/>
      <c r="G78" s="56">
        <f t="shared" si="3"/>
        <v>0</v>
      </c>
      <c r="H78" s="72"/>
      <c r="I78" s="72"/>
      <c r="J78" s="72"/>
      <c r="K78" s="72"/>
      <c r="L78" s="72"/>
      <c r="M78" s="72"/>
      <c r="N78" s="72"/>
      <c r="O78" s="72"/>
      <c r="P78" s="37" t="str">
        <f t="shared" si="0"/>
        <v xml:space="preserve"> </v>
      </c>
      <c r="Q78" s="72"/>
      <c r="R78" s="166"/>
      <c r="S78" s="72"/>
      <c r="T78" s="56">
        <f t="shared" si="4"/>
        <v>0</v>
      </c>
      <c r="U78" s="85" t="str">
        <f>IFERROR(LEFT($C78,FIND("（",$C78,1)-1),$C78)&amp;"補助率"</f>
        <v>補助率</v>
      </c>
    </row>
    <row r="79" spans="1:21" ht="21.75" customHeight="1">
      <c r="A79" s="162"/>
      <c r="B79" s="163"/>
      <c r="C79" s="69"/>
      <c r="D79" s="165"/>
      <c r="E79" s="71"/>
      <c r="F79" s="71"/>
      <c r="G79" s="56">
        <f t="shared" si="3"/>
        <v>0</v>
      </c>
      <c r="H79" s="71"/>
      <c r="I79" s="71"/>
      <c r="J79" s="71"/>
      <c r="K79" s="71"/>
      <c r="L79" s="71"/>
      <c r="M79" s="71"/>
      <c r="N79" s="71"/>
      <c r="O79" s="71"/>
      <c r="P79" s="37" t="str">
        <f t="shared" ref="P79:P82" si="5">IFERROR(INDEX(H79:O79,MATCH(MAX(H79:O79)+1,H79:O79,1))," ")</f>
        <v xml:space="preserve"> </v>
      </c>
      <c r="Q79" s="71"/>
      <c r="R79" s="167"/>
      <c r="S79" s="71"/>
      <c r="T79" s="56">
        <f t="shared" si="4"/>
        <v>0</v>
      </c>
      <c r="U79" s="85"/>
    </row>
    <row r="80" spans="1:21" ht="21.75" customHeight="1">
      <c r="A80" s="162"/>
      <c r="B80" s="163" t="str">
        <f ca="1">IFERROR(INDIRECT("リスト!$A"&amp;MATCH(C80,リスト!$B$2:$B$45,0)+1),"")</f>
        <v/>
      </c>
      <c r="C80" s="79"/>
      <c r="D80" s="164"/>
      <c r="E80" s="72"/>
      <c r="F80" s="72"/>
      <c r="G80" s="56">
        <f t="shared" si="3"/>
        <v>0</v>
      </c>
      <c r="H80" s="72"/>
      <c r="I80" s="72"/>
      <c r="J80" s="72"/>
      <c r="K80" s="72"/>
      <c r="L80" s="72"/>
      <c r="M80" s="72"/>
      <c r="N80" s="72"/>
      <c r="O80" s="72"/>
      <c r="P80" s="37" t="str">
        <f t="shared" si="5"/>
        <v xml:space="preserve"> </v>
      </c>
      <c r="Q80" s="72"/>
      <c r="R80" s="166"/>
      <c r="S80" s="72"/>
      <c r="T80" s="56">
        <f t="shared" si="4"/>
        <v>0</v>
      </c>
      <c r="U80" s="85" t="str">
        <f>IFERROR(LEFT($C80,FIND("（",$C80,1)-1),$C80)&amp;"補助率"</f>
        <v>補助率</v>
      </c>
    </row>
    <row r="81" spans="1:21" ht="21.75" customHeight="1">
      <c r="A81" s="162"/>
      <c r="B81" s="163"/>
      <c r="C81" s="69"/>
      <c r="D81" s="165"/>
      <c r="E81" s="71"/>
      <c r="F81" s="71"/>
      <c r="G81" s="56">
        <f t="shared" si="3"/>
        <v>0</v>
      </c>
      <c r="H81" s="71"/>
      <c r="I81" s="71"/>
      <c r="J81" s="71"/>
      <c r="K81" s="71"/>
      <c r="L81" s="71"/>
      <c r="M81" s="71"/>
      <c r="N81" s="71"/>
      <c r="O81" s="71"/>
      <c r="P81" s="37" t="str">
        <f t="shared" si="5"/>
        <v xml:space="preserve"> </v>
      </c>
      <c r="Q81" s="71"/>
      <c r="R81" s="167"/>
      <c r="S81" s="71"/>
      <c r="T81" s="56">
        <f t="shared" si="4"/>
        <v>0</v>
      </c>
      <c r="U81" s="85"/>
    </row>
    <row r="82" spans="1:21" ht="21.75" customHeight="1">
      <c r="A82" s="162"/>
      <c r="B82" s="163" t="str">
        <f ca="1">IFERROR(INDIRECT("リスト!$A"&amp;MATCH(C82,リスト!$B$2:$B$45,0)+1),"")</f>
        <v/>
      </c>
      <c r="C82" s="79"/>
      <c r="D82" s="164"/>
      <c r="E82" s="72"/>
      <c r="F82" s="72"/>
      <c r="G82" s="56">
        <f t="shared" si="3"/>
        <v>0</v>
      </c>
      <c r="H82" s="72"/>
      <c r="I82" s="72"/>
      <c r="J82" s="72"/>
      <c r="K82" s="72"/>
      <c r="L82" s="72"/>
      <c r="M82" s="72"/>
      <c r="N82" s="72"/>
      <c r="O82" s="72"/>
      <c r="P82" s="37" t="str">
        <f t="shared" si="5"/>
        <v xml:space="preserve"> </v>
      </c>
      <c r="Q82" s="72"/>
      <c r="R82" s="166"/>
      <c r="S82" s="72"/>
      <c r="T82" s="56">
        <f t="shared" si="4"/>
        <v>0</v>
      </c>
      <c r="U82" s="85" t="str">
        <f>IFERROR(LEFT($C82,FIND("（",$C82,1)-1),$C82)&amp;"補助率"</f>
        <v>補助率</v>
      </c>
    </row>
    <row r="83" spans="1:21" ht="21.75" customHeight="1">
      <c r="A83" s="162"/>
      <c r="B83" s="163"/>
      <c r="C83" s="69"/>
      <c r="D83" s="165"/>
      <c r="E83" s="71"/>
      <c r="F83" s="71"/>
      <c r="G83" s="56">
        <f t="shared" si="3"/>
        <v>0</v>
      </c>
      <c r="H83" s="71"/>
      <c r="I83" s="71"/>
      <c r="J83" s="71"/>
      <c r="K83" s="71"/>
      <c r="L83" s="71"/>
      <c r="M83" s="71"/>
      <c r="N83" s="71"/>
      <c r="O83" s="71"/>
      <c r="P83" s="37" t="str">
        <f>IFERROR(INDEX(H83:O83,MATCH(MAX(H83:O83)+1,H83:O83,1))," ")</f>
        <v xml:space="preserve"> </v>
      </c>
      <c r="Q83" s="71"/>
      <c r="R83" s="167"/>
      <c r="S83" s="71"/>
      <c r="T83" s="56">
        <f t="shared" si="4"/>
        <v>0</v>
      </c>
      <c r="U83" s="85"/>
    </row>
    <row r="84" spans="1:21" ht="21.75" customHeight="1">
      <c r="A84" s="182" t="s">
        <v>69</v>
      </c>
      <c r="B84" s="183"/>
      <c r="C84" s="184"/>
      <c r="D84" s="188"/>
      <c r="E84" s="45">
        <f>SUM(E14,E16,E18,E20,E22,E24,E26,E28,E30,E32,E34,E36,E38,E40,E42,E44,E46,E48,E50,E52,E54,E56,E58,E60,E62)+SUM(E64,E66,E68,E70,E72,E74,E76,E78,E80,E82)</f>
        <v>0</v>
      </c>
      <c r="F84" s="45">
        <f>SUM(F14,F16,F18,F20,F22,F24,F26,F28,F30,F32,F34,F36,F38,F40,F42,F44,F46,F48,F50,F52,F54,F56,F58,F60,F62)+SUM(F64,F66,F68,F70,F72,F74,F76,F78,F80,F82)</f>
        <v>0</v>
      </c>
      <c r="G84" s="56">
        <f>F84-E84</f>
        <v>0</v>
      </c>
      <c r="H84" s="45">
        <f>SUM(H14,H16,H18,H20,H22,H24,H26,H28,H30,H32,H34,H36,H38,H40,H42,H44,H46,H48,H50,H52,H54,H56,H58,H60,H62)+SUM(H64,H66,H68,H70,H72,H74,H76,H78,H80,H82)</f>
        <v>0</v>
      </c>
      <c r="I84" s="45">
        <f>SUM(I14,I16,I18,I20,I22,I24,I26,I28,I30,I32,I34,I36,I38,I40,I42,I44,I46,I48,I50,I52,I54,I56,I58,I60,I62)+SUM(I64,I66,I68,I70,I72,I74,I76,I78,I80,I82)</f>
        <v>0</v>
      </c>
      <c r="J84" s="45">
        <f t="shared" ref="J84:K84" si="6">SUM(J14,J16,J18,J20,J22,J24,J26,J28,J30,J32,J34,J36,J38,J40,J42,J44,J46,J48,J50,J52,J54,J56,J58,J60,J62)+SUM(J64,J66,J68,J70,J72,J74,J76,J78,J80,J82)</f>
        <v>0</v>
      </c>
      <c r="K84" s="45">
        <f t="shared" si="6"/>
        <v>0</v>
      </c>
      <c r="L84" s="45">
        <f t="shared" ref="L84:M84" si="7">SUM(L14,L16,L18,L20,L22,L24,L26,L28,L30,L32,L34,L36,L38,L40,L42,L44,L46,L48,L50,L52,L54,L56,L58,L60,L62)+SUM(L64,L66,L68,L70,L72,L74,L76,L78,L80,L82)</f>
        <v>0</v>
      </c>
      <c r="M84" s="45">
        <f t="shared" si="7"/>
        <v>0</v>
      </c>
      <c r="N84" s="45">
        <f t="shared" ref="N84:O84" si="8">SUM(N14,N16,N18,N20,N22,N24,N26,N28,N30,N32,N34,N36,N38,N40,N42,N44,N46,N48,N50,N52,N54,N56,N58,N60,N62)+SUM(N64,N66,N68,N70,N72,N74,N76,N78,N80,N82)</f>
        <v>0</v>
      </c>
      <c r="O84" s="45">
        <f t="shared" si="8"/>
        <v>0</v>
      </c>
      <c r="P84" s="45">
        <f>SUM(P14,P16,P18,P20,P22,P24,P26,P28,P30,P32,P34,P36,P38,P40,P42,P44,P46,P48,P50,P52,P54,P56,P58,P60,P62)+SUM(P64,P66,P68,P70,P72,P74,P76,P78,P80,P82)</f>
        <v>0</v>
      </c>
      <c r="Q84" s="45">
        <f t="shared" ref="Q84:S84" si="9">SUM(Q14,Q16,Q18,Q20,Q22,Q24,Q26,Q28,Q30,Q32,Q34,Q36,Q38,Q40,Q42,Q44,Q46,Q48,Q50,Q52,Q54,Q56,Q58,Q60,Q62)+SUM(Q64,Q66,Q68,Q70,Q72,Q74,Q76,Q78,Q80,Q82)</f>
        <v>0</v>
      </c>
      <c r="R84" s="41"/>
      <c r="S84" s="45">
        <f t="shared" si="9"/>
        <v>0</v>
      </c>
      <c r="T84" s="56">
        <f>S84-Q84</f>
        <v>0</v>
      </c>
    </row>
    <row r="85" spans="1:21" ht="29.25" customHeight="1" thickBot="1">
      <c r="A85" s="185"/>
      <c r="B85" s="186"/>
      <c r="C85" s="187"/>
      <c r="D85" s="189"/>
      <c r="E85" s="46">
        <f>SUM(E15,E17,E19,E21,E23,E25,E27,E29,E31,E33,E35,E37,E39,E41,E43,E45,E47,E49,E51,E53,E55,E57,E59,E61,E63)+SUM(E65,E67,E69,E71,E73,E75,E77,E79,E81,E83)</f>
        <v>0</v>
      </c>
      <c r="F85" s="46">
        <f>SUM(F15,F17,F19,F21,F23,F25,F27,F29,F31,F33,F35,F37,F39,F41,F43,F45,F47,F49,F51,F53,F55,F57,F59,F61,F63)+SUM(F65,F67,F69,F71,F73,F75,F77,F79,F81,F83)</f>
        <v>0</v>
      </c>
      <c r="G85" s="57">
        <f>F85-E85</f>
        <v>0</v>
      </c>
      <c r="H85" s="46">
        <f>SUM(H15,H17,H19,H21,H23,H25,H27,H29,H31,H33,H35,H37,H39,H41,H43,H45,H47,H49,H51,H53,H55,H57,H59,H61,H63)+SUM(H65,H67,H69,H71,H73,H75,H77,H79,H81,H83)</f>
        <v>0</v>
      </c>
      <c r="I85" s="46">
        <f>SUM(I15,I17,I19,I21,I23,I25,I27,I29,I31,I33,I35,I37,I39,I41,I43,I45,I47,I49,I51,I53,I55,I57,I59,I61,I63)+SUM(I65,I67,I69,I71,I73,I75,I77,I79,I81,I83)</f>
        <v>0</v>
      </c>
      <c r="J85" s="46">
        <f t="shared" ref="J85:K85" si="10">SUM(J15,J17,J19,J21,J23,J25,J27,J29,J31,J33,J35,J37,J39,J41,J43,J45,J47,J49,J51,J53,J55,J57,J59,J61,J63)+SUM(J65,J67,J69,J71,J73,J75,J77,J79,J81,J83)</f>
        <v>0</v>
      </c>
      <c r="K85" s="46">
        <f t="shared" si="10"/>
        <v>0</v>
      </c>
      <c r="L85" s="46">
        <f t="shared" ref="L85:M85" si="11">SUM(L15,L17,L19,L21,L23,L25,L27,L29,L31,L33,L35,L37,L39,L41,L43,L45,L47,L49,L51,L53,L55,L57,L59,L61,L63)+SUM(L65,L67,L69,L71,L73,L75,L77,L79,L81,L83)</f>
        <v>0</v>
      </c>
      <c r="M85" s="46">
        <f t="shared" si="11"/>
        <v>0</v>
      </c>
      <c r="N85" s="46">
        <f t="shared" ref="N85:O85" si="12">SUM(N15,N17,N19,N21,N23,N25,N27,N29,N31,N33,N35,N37,N39,N41,N43,N45,N47,N49,N51,N53,N55,N57,N59,N61,N63)+SUM(N65,N67,N69,N71,N73,N75,N77,N79,N81,N83)</f>
        <v>0</v>
      </c>
      <c r="O85" s="46">
        <f t="shared" si="12"/>
        <v>0</v>
      </c>
      <c r="P85" s="46">
        <f t="shared" ref="P85" si="13">SUM(P15,P17,P19,P21,P23,P25,P27,P29,P31,P33,P35,P37,P39,P41,P43,P45,P47,P49,P51,P53,P55,P57,P59,P61,P63)+SUM(P65,P67,P69,P71,P73,P75,P77,P79,P81,P83)</f>
        <v>0</v>
      </c>
      <c r="Q85" s="46">
        <f t="shared" ref="Q85:S85" si="14">SUM(Q15,Q17,Q19,Q21,Q23,Q25,Q27,Q29,Q31,Q33,Q35,Q37,Q39,Q41,Q43,Q45,Q47,Q49,Q51,Q53,Q55,Q57,Q59,Q61,Q63)+SUM(Q65,Q67,Q69,Q71,Q73,Q75,Q77,Q79,Q81,Q83)</f>
        <v>0</v>
      </c>
      <c r="R85" s="42"/>
      <c r="S85" s="46">
        <f t="shared" si="14"/>
        <v>0</v>
      </c>
      <c r="T85" s="57">
        <f>S85-Q85</f>
        <v>0</v>
      </c>
    </row>
  </sheetData>
  <sheetProtection selectLockedCells="1"/>
  <mergeCells count="154">
    <mergeCell ref="R30:R31"/>
    <mergeCell ref="R16:R17"/>
    <mergeCell ref="R18:R19"/>
    <mergeCell ref="R20:R21"/>
    <mergeCell ref="B18:B19"/>
    <mergeCell ref="D18:D19"/>
    <mergeCell ref="D32:D33"/>
    <mergeCell ref="B12:B13"/>
    <mergeCell ref="R62:R63"/>
    <mergeCell ref="R56:R57"/>
    <mergeCell ref="R58:R59"/>
    <mergeCell ref="R60:R61"/>
    <mergeCell ref="R50:R51"/>
    <mergeCell ref="R52:R53"/>
    <mergeCell ref="R54:R55"/>
    <mergeCell ref="R44:R45"/>
    <mergeCell ref="R46:R47"/>
    <mergeCell ref="R48:R49"/>
    <mergeCell ref="R22:R23"/>
    <mergeCell ref="R24:R25"/>
    <mergeCell ref="R11:R13"/>
    <mergeCell ref="R14:R15"/>
    <mergeCell ref="R38:R39"/>
    <mergeCell ref="R40:R41"/>
    <mergeCell ref="R42:R43"/>
    <mergeCell ref="R32:R33"/>
    <mergeCell ref="B62:B63"/>
    <mergeCell ref="R34:R35"/>
    <mergeCell ref="R36:R37"/>
    <mergeCell ref="R26:R27"/>
    <mergeCell ref="R28:R29"/>
    <mergeCell ref="Q10:R10"/>
    <mergeCell ref="A22:A23"/>
    <mergeCell ref="B22:B23"/>
    <mergeCell ref="A24:A25"/>
    <mergeCell ref="B24:B25"/>
    <mergeCell ref="B54:B55"/>
    <mergeCell ref="D54:D55"/>
    <mergeCell ref="A26:A27"/>
    <mergeCell ref="B26:B27"/>
    <mergeCell ref="D38:D39"/>
    <mergeCell ref="A36:A37"/>
    <mergeCell ref="B36:B37"/>
    <mergeCell ref="A20:A21"/>
    <mergeCell ref="B20:B21"/>
    <mergeCell ref="A14:A15"/>
    <mergeCell ref="B14:B15"/>
    <mergeCell ref="D14:D15"/>
    <mergeCell ref="D44:D45"/>
    <mergeCell ref="A16:A17"/>
    <mergeCell ref="B16:B17"/>
    <mergeCell ref="D20:D21"/>
    <mergeCell ref="D22:D23"/>
    <mergeCell ref="D24:D25"/>
    <mergeCell ref="D26:D27"/>
    <mergeCell ref="D16:D17"/>
    <mergeCell ref="D62:D63"/>
    <mergeCell ref="A60:A61"/>
    <mergeCell ref="B60:B61"/>
    <mergeCell ref="D60:D61"/>
    <mergeCell ref="A58:A59"/>
    <mergeCell ref="B58:B59"/>
    <mergeCell ref="D58:D59"/>
    <mergeCell ref="A48:A49"/>
    <mergeCell ref="B48:B49"/>
    <mergeCell ref="D48:D49"/>
    <mergeCell ref="D11:D13"/>
    <mergeCell ref="A84:C85"/>
    <mergeCell ref="D84:D85"/>
    <mergeCell ref="A62:A63"/>
    <mergeCell ref="A2:C3"/>
    <mergeCell ref="D56:D57"/>
    <mergeCell ref="A52:A53"/>
    <mergeCell ref="B52:B53"/>
    <mergeCell ref="D52:D53"/>
    <mergeCell ref="A54:A55"/>
    <mergeCell ref="A28:A29"/>
    <mergeCell ref="B28:B29"/>
    <mergeCell ref="A30:A31"/>
    <mergeCell ref="B30:B31"/>
    <mergeCell ref="A32:A33"/>
    <mergeCell ref="B32:B33"/>
    <mergeCell ref="A38:A39"/>
    <mergeCell ref="B38:B39"/>
    <mergeCell ref="D28:D29"/>
    <mergeCell ref="D30:D31"/>
    <mergeCell ref="A34:A35"/>
    <mergeCell ref="B34:B35"/>
    <mergeCell ref="A44:A45"/>
    <mergeCell ref="B44:B45"/>
    <mergeCell ref="U10:U13"/>
    <mergeCell ref="C5:C6"/>
    <mergeCell ref="A7:B8"/>
    <mergeCell ref="A5:B6"/>
    <mergeCell ref="C7:C8"/>
    <mergeCell ref="A18:A19"/>
    <mergeCell ref="A56:A57"/>
    <mergeCell ref="A42:A43"/>
    <mergeCell ref="B42:B43"/>
    <mergeCell ref="D42:D43"/>
    <mergeCell ref="A40:A41"/>
    <mergeCell ref="B40:B41"/>
    <mergeCell ref="D40:D41"/>
    <mergeCell ref="B56:B57"/>
    <mergeCell ref="A50:A51"/>
    <mergeCell ref="B50:B51"/>
    <mergeCell ref="D50:D51"/>
    <mergeCell ref="A46:A47"/>
    <mergeCell ref="B46:B47"/>
    <mergeCell ref="D46:D47"/>
    <mergeCell ref="D34:D35"/>
    <mergeCell ref="D36:D37"/>
    <mergeCell ref="A11:A13"/>
    <mergeCell ref="B11:C11"/>
    <mergeCell ref="R72:R73"/>
    <mergeCell ref="A74:A75"/>
    <mergeCell ref="B74:B75"/>
    <mergeCell ref="D74:D75"/>
    <mergeCell ref="R74:R75"/>
    <mergeCell ref="A64:A65"/>
    <mergeCell ref="B64:B65"/>
    <mergeCell ref="R64:R65"/>
    <mergeCell ref="A66:A67"/>
    <mergeCell ref="B66:B67"/>
    <mergeCell ref="D66:D67"/>
    <mergeCell ref="R66:R67"/>
    <mergeCell ref="A68:A69"/>
    <mergeCell ref="B68:B69"/>
    <mergeCell ref="D68:D69"/>
    <mergeCell ref="R68:R69"/>
    <mergeCell ref="A82:A83"/>
    <mergeCell ref="B82:B83"/>
    <mergeCell ref="D82:D83"/>
    <mergeCell ref="R82:R83"/>
    <mergeCell ref="D64:D65"/>
    <mergeCell ref="A76:A77"/>
    <mergeCell ref="B76:B77"/>
    <mergeCell ref="D76:D77"/>
    <mergeCell ref="R76:R77"/>
    <mergeCell ref="A78:A79"/>
    <mergeCell ref="B78:B79"/>
    <mergeCell ref="D78:D79"/>
    <mergeCell ref="R78:R79"/>
    <mergeCell ref="A80:A81"/>
    <mergeCell ref="B80:B81"/>
    <mergeCell ref="D80:D81"/>
    <mergeCell ref="R80:R81"/>
    <mergeCell ref="A70:A71"/>
    <mergeCell ref="B70:B71"/>
    <mergeCell ref="D70:D71"/>
    <mergeCell ref="R70:R71"/>
    <mergeCell ref="A72:A73"/>
    <mergeCell ref="B72:B73"/>
    <mergeCell ref="D72:D73"/>
  </mergeCells>
  <phoneticPr fontId="6"/>
  <dataValidations count="3">
    <dataValidation type="list" errorStyle="warning" allowBlank="1" showInputMessage="1" showErrorMessage="1" error="不適切な細目名です。再度御確認ください。" sqref="C15 C17 C19 C21 C23 C25 C27 C29 C31 C33 C35 C37 C39 C41 C43 C45 C47 C49 C51 C53 C55 C57 C59 C61 C63 C65 C67 C69 C71 C73 C75 C77 C79 C81 C83">
      <formula1>INDIRECT($C14)</formula1>
    </dataValidation>
    <dataValidation type="list" errorStyle="warning" allowBlank="1" showInputMessage="1" showErrorMessage="1" error="不適切な補助率です。再度御確認ください。" sqref="D14:D83">
      <formula1>INDIRECT($U14)</formula1>
    </dataValidation>
    <dataValidation type="whole" operator="greaterThanOrEqual" allowBlank="1" showInputMessage="1" showErrorMessage="1" error="整数（円単位）を入力してください。" sqref="E14:F83 H14:O83 S14:S83 Q14:Q83">
      <formula1>0</formula1>
    </dataValidation>
  </dataValidations>
  <pageMargins left="1.06" right="0.35433070866141736" top="0.81" bottom="0.35433070866141736" header="0.31496062992125984" footer="0.31496062992125984"/>
  <pageSetup paperSize="9" scale="95" orientation="portrait" r:id="rId1"/>
  <ignoredErrors>
    <ignoredError sqref="B27 B17 B19 B21 B23 B25 B29 B31 B33 B35 B37 B39 B41 B43 B45 B47 B49 B51 B53 B55 B57 B59 B61 B63"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不適切なメニュー名です。再度御確認ください。">
          <x14:formula1>
            <xm:f>リスト!$B$2:$B$46</xm:f>
          </x14:formula1>
          <xm:sqref>C16 C18 C20 C22 C24 C26 C28 C30 C32 C34 C36 C38 C40 C42 C44 C46 C48 C50 C52 C54 C56 C58 C60 C62 C14 C64 C66 C68 C70 C72 C74 C76 C78 C80 C82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K87"/>
  <sheetViews>
    <sheetView view="pageBreakPreview" zoomScaleNormal="100" zoomScaleSheetLayoutView="100" workbookViewId="0">
      <pane ySplit="14" topLeftCell="A15" activePane="bottomLeft" state="frozen"/>
      <selection pane="bottomLeft" activeCell="A15" sqref="A15:A16"/>
    </sheetView>
  </sheetViews>
  <sheetFormatPr defaultRowHeight="12.75" outlineLevelCol="1"/>
  <cols>
    <col min="1" max="1" width="5" style="5" bestFit="1" customWidth="1"/>
    <col min="2" max="2" width="5" style="5" customWidth="1"/>
    <col min="3" max="3" width="31.25" style="5" customWidth="1"/>
    <col min="4" max="4" width="6.75" style="5" bestFit="1" customWidth="1"/>
    <col min="5" max="5" width="12.5" style="9" customWidth="1"/>
    <col min="6" max="6" width="13.25" style="5" customWidth="1"/>
    <col min="7" max="7" width="9" style="5" customWidth="1"/>
    <col min="8" max="8" width="0" style="5" hidden="1" customWidth="1" outlineLevel="1"/>
    <col min="9" max="9" width="3.5" style="5" hidden="1" customWidth="1" outlineLevel="1"/>
    <col min="10" max="10" width="45.25" style="5" hidden="1" customWidth="1" outlineLevel="1"/>
    <col min="11" max="11" width="9" style="5" collapsed="1"/>
    <col min="12" max="16384" width="9" style="5"/>
  </cols>
  <sheetData>
    <row r="1" spans="1:10">
      <c r="A1" s="5" t="s">
        <v>22</v>
      </c>
    </row>
    <row r="3" spans="1:10">
      <c r="A3" s="233" t="s">
        <v>23</v>
      </c>
      <c r="B3" s="233"/>
      <c r="C3" s="233"/>
      <c r="D3" s="233"/>
      <c r="E3" s="233"/>
      <c r="F3" s="233"/>
    </row>
    <row r="5" spans="1:10">
      <c r="A5" s="234" t="s">
        <v>7</v>
      </c>
      <c r="B5" s="235"/>
      <c r="C5" s="213" t="str">
        <f>入力シート!$C$5</f>
        <v>〇〇市</v>
      </c>
      <c r="D5" s="214"/>
    </row>
    <row r="6" spans="1:10">
      <c r="A6" s="236"/>
      <c r="B6" s="237"/>
      <c r="C6" s="215"/>
      <c r="D6" s="216"/>
    </row>
    <row r="7" spans="1:10">
      <c r="A7" s="7"/>
      <c r="B7" s="7"/>
    </row>
    <row r="8" spans="1:10">
      <c r="A8" s="234" t="s">
        <v>9</v>
      </c>
      <c r="B8" s="235"/>
      <c r="C8" s="217">
        <f>F85</f>
        <v>0</v>
      </c>
      <c r="D8" s="219" t="s">
        <v>10</v>
      </c>
    </row>
    <row r="9" spans="1:10">
      <c r="A9" s="236"/>
      <c r="B9" s="237"/>
      <c r="C9" s="218"/>
      <c r="D9" s="220"/>
    </row>
    <row r="11" spans="1:10" ht="13.5" thickBot="1">
      <c r="A11" s="5" t="s">
        <v>8</v>
      </c>
      <c r="F11" s="6" t="s">
        <v>18</v>
      </c>
    </row>
    <row r="12" spans="1:10" ht="13.5" customHeight="1">
      <c r="A12" s="221" t="s">
        <v>4</v>
      </c>
      <c r="B12" s="238" t="s">
        <v>55</v>
      </c>
      <c r="C12" s="151"/>
      <c r="D12" s="152"/>
      <c r="E12" s="153" t="s">
        <v>29</v>
      </c>
      <c r="F12" s="224" t="s">
        <v>0</v>
      </c>
    </row>
    <row r="13" spans="1:10">
      <c r="A13" s="222"/>
      <c r="B13" s="227" t="s">
        <v>54</v>
      </c>
      <c r="C13" s="160" t="s">
        <v>30</v>
      </c>
      <c r="D13" s="160"/>
      <c r="E13" s="154"/>
      <c r="F13" s="225"/>
    </row>
    <row r="14" spans="1:10" ht="14.25" customHeight="1" thickBot="1">
      <c r="A14" s="223"/>
      <c r="B14" s="227"/>
      <c r="C14" s="161" t="s">
        <v>31</v>
      </c>
      <c r="D14" s="161"/>
      <c r="E14" s="155"/>
      <c r="F14" s="226"/>
      <c r="H14" s="320" t="s">
        <v>157</v>
      </c>
      <c r="I14" s="320"/>
      <c r="J14" s="320"/>
    </row>
    <row r="15" spans="1:10" ht="18" customHeight="1">
      <c r="A15" s="228"/>
      <c r="B15" s="230" t="str">
        <f ca="1">IF(入力シート!B14=0," ",入力シート!B14)</f>
        <v/>
      </c>
      <c r="C15" s="147">
        <f>IF(入力シート!C14=" "," ",入力シート!C14)</f>
        <v>0</v>
      </c>
      <c r="D15" s="148"/>
      <c r="E15" s="231">
        <f>IF(入力シート!E14=" "," ",ROUNDUP(入力シート!E14,-3)/1000)</f>
        <v>0</v>
      </c>
      <c r="F15" s="232">
        <f>IF(入力シート!E15=" "," ",ROUNDDOWN(入力シート!E15,-3)/1000)</f>
        <v>0</v>
      </c>
      <c r="H15" s="320">
        <f ca="1">SUMIF($B$15:$B$84,I15,$F$15:$F$84)</f>
        <v>0</v>
      </c>
      <c r="I15" s="322">
        <v>1</v>
      </c>
      <c r="J15" s="323" t="s">
        <v>140</v>
      </c>
    </row>
    <row r="16" spans="1:10" ht="18" customHeight="1">
      <c r="A16" s="229"/>
      <c r="B16" s="204"/>
      <c r="C16" s="109" t="str">
        <f>IF(入力シート!C15=0," ",入力シート!C15)</f>
        <v xml:space="preserve"> </v>
      </c>
      <c r="D16" s="110"/>
      <c r="E16" s="206"/>
      <c r="F16" s="208"/>
      <c r="H16" s="320">
        <f t="shared" ref="H16:H59" ca="1" si="0">SUMIF($B$15:$B$84,I16,$F$15:$F$84)</f>
        <v>0</v>
      </c>
      <c r="I16" s="322">
        <v>2</v>
      </c>
      <c r="J16" s="323" t="s">
        <v>143</v>
      </c>
    </row>
    <row r="17" spans="1:10" ht="18" customHeight="1">
      <c r="A17" s="202"/>
      <c r="B17" s="203" t="str">
        <f ca="1">IF(入力シート!B16=0," ",入力シート!B16)</f>
        <v/>
      </c>
      <c r="C17" s="109">
        <f>IF(入力シート!C16=" "," ",入力シート!C16)</f>
        <v>0</v>
      </c>
      <c r="D17" s="110"/>
      <c r="E17" s="205">
        <f>IF(入力シート!E16=" "," ",ROUNDUP(入力シート!E16,-3)/1000)</f>
        <v>0</v>
      </c>
      <c r="F17" s="207">
        <f>IF(入力シート!E17=" "," ",ROUNDDOWN(入力シート!E17,-3)/1000)</f>
        <v>0</v>
      </c>
      <c r="H17" s="320">
        <f t="shared" ca="1" si="0"/>
        <v>0</v>
      </c>
      <c r="I17" s="322">
        <v>3</v>
      </c>
      <c r="J17" s="322" t="s">
        <v>35</v>
      </c>
    </row>
    <row r="18" spans="1:10" ht="18" customHeight="1">
      <c r="A18" s="202"/>
      <c r="B18" s="204"/>
      <c r="C18" s="109" t="str">
        <f>IF(入力シート!C17=0," ",入力シート!C17)</f>
        <v xml:space="preserve"> </v>
      </c>
      <c r="D18" s="110"/>
      <c r="E18" s="206"/>
      <c r="F18" s="208"/>
      <c r="H18" s="320">
        <f t="shared" ca="1" si="0"/>
        <v>0</v>
      </c>
      <c r="I18" s="322">
        <v>4</v>
      </c>
      <c r="J18" s="323" t="s">
        <v>135</v>
      </c>
    </row>
    <row r="19" spans="1:10" ht="18" customHeight="1">
      <c r="A19" s="202"/>
      <c r="B19" s="203" t="str">
        <f ca="1">IF(入力シート!B18=0," ",入力シート!B18)</f>
        <v/>
      </c>
      <c r="C19" s="109">
        <f>IF(入力シート!C18=" "," ",入力シート!C18)</f>
        <v>0</v>
      </c>
      <c r="D19" s="110"/>
      <c r="E19" s="205">
        <f>IF(入力シート!E18=" "," ",ROUNDUP(入力シート!E18,-3)/1000)</f>
        <v>0</v>
      </c>
      <c r="F19" s="207">
        <f>IF(入力シート!E19=" "," ",ROUNDDOWN(入力シート!E19,-3)/1000)</f>
        <v>0</v>
      </c>
      <c r="H19" s="320">
        <f t="shared" ca="1" si="0"/>
        <v>0</v>
      </c>
      <c r="I19" s="322">
        <v>5</v>
      </c>
      <c r="J19" s="322" t="s">
        <v>122</v>
      </c>
    </row>
    <row r="20" spans="1:10" ht="18" customHeight="1">
      <c r="A20" s="202"/>
      <c r="B20" s="204"/>
      <c r="C20" s="109" t="str">
        <f>IF(入力シート!C19=0," ",入力シート!C19)</f>
        <v xml:space="preserve"> </v>
      </c>
      <c r="D20" s="110"/>
      <c r="E20" s="206"/>
      <c r="F20" s="208"/>
      <c r="H20" s="320">
        <f t="shared" ca="1" si="0"/>
        <v>0</v>
      </c>
      <c r="I20" s="322">
        <v>6</v>
      </c>
      <c r="J20" s="323" t="s">
        <v>123</v>
      </c>
    </row>
    <row r="21" spans="1:10" ht="18" customHeight="1">
      <c r="A21" s="202"/>
      <c r="B21" s="203" t="str">
        <f ca="1">IF(入力シート!B20=0," ",入力シート!B20)</f>
        <v/>
      </c>
      <c r="C21" s="109">
        <f>IF(入力シート!C20=" "," ",入力シート!C20)</f>
        <v>0</v>
      </c>
      <c r="D21" s="110"/>
      <c r="E21" s="205">
        <f>IF(入力シート!E20=" "," ",ROUNDUP(入力シート!E20,-3)/1000)</f>
        <v>0</v>
      </c>
      <c r="F21" s="207">
        <f>IF(入力シート!E21=" "," ",ROUNDDOWN(入力シート!E21,-3)/1000)</f>
        <v>0</v>
      </c>
      <c r="H21" s="320">
        <f t="shared" ca="1" si="0"/>
        <v>0</v>
      </c>
      <c r="I21" s="322">
        <v>7</v>
      </c>
      <c r="J21" s="322" t="s">
        <v>37</v>
      </c>
    </row>
    <row r="22" spans="1:10" ht="18" customHeight="1">
      <c r="A22" s="202"/>
      <c r="B22" s="204"/>
      <c r="C22" s="109" t="str">
        <f>IF(入力シート!C21=0," ",入力シート!C21)</f>
        <v xml:space="preserve"> </v>
      </c>
      <c r="D22" s="110"/>
      <c r="E22" s="206"/>
      <c r="F22" s="208"/>
      <c r="H22" s="320">
        <f t="shared" ca="1" si="0"/>
        <v>0</v>
      </c>
      <c r="I22" s="322">
        <v>8</v>
      </c>
      <c r="J22" s="322" t="s">
        <v>38</v>
      </c>
    </row>
    <row r="23" spans="1:10" ht="18" customHeight="1">
      <c r="A23" s="202"/>
      <c r="B23" s="203" t="str">
        <f ca="1">IF(入力シート!B22=0," ",入力シート!B22)</f>
        <v/>
      </c>
      <c r="C23" s="109">
        <f>IF(入力シート!C22=" "," ",入力シート!C22)</f>
        <v>0</v>
      </c>
      <c r="D23" s="110"/>
      <c r="E23" s="205">
        <f>IF(入力シート!E22=" "," ",ROUNDUP(入力シート!E22,-3)/1000)</f>
        <v>0</v>
      </c>
      <c r="F23" s="207">
        <f>IF(入力シート!E23=" "," ",ROUNDDOWN(入力シート!E23,-3)/1000)</f>
        <v>0</v>
      </c>
      <c r="H23" s="320">
        <f t="shared" ca="1" si="0"/>
        <v>0</v>
      </c>
      <c r="I23" s="322">
        <v>9</v>
      </c>
      <c r="J23" s="322" t="s">
        <v>39</v>
      </c>
    </row>
    <row r="24" spans="1:10" ht="18" customHeight="1">
      <c r="A24" s="202"/>
      <c r="B24" s="204"/>
      <c r="C24" s="109" t="str">
        <f>IF(入力シート!C23=0," ",入力シート!C23)</f>
        <v xml:space="preserve"> </v>
      </c>
      <c r="D24" s="110"/>
      <c r="E24" s="206"/>
      <c r="F24" s="208"/>
      <c r="H24" s="320">
        <f t="shared" ca="1" si="0"/>
        <v>0</v>
      </c>
      <c r="I24" s="322">
        <v>10</v>
      </c>
      <c r="J24" s="323" t="s">
        <v>136</v>
      </c>
    </row>
    <row r="25" spans="1:10" ht="18" customHeight="1">
      <c r="A25" s="202"/>
      <c r="B25" s="203" t="str">
        <f ca="1">IF(入力シート!B24=0," ",入力シート!B24)</f>
        <v/>
      </c>
      <c r="C25" s="109">
        <f>IF(入力シート!C24=" "," ",入力シート!C24)</f>
        <v>0</v>
      </c>
      <c r="D25" s="110"/>
      <c r="E25" s="205">
        <f>IF(入力シート!E24=" "," ",ROUNDUP(入力シート!E24,-3)/1000)</f>
        <v>0</v>
      </c>
      <c r="F25" s="207">
        <f>IF(入力シート!E25=" "," ",ROUNDDOWN(入力シート!E25,-3)/1000)</f>
        <v>0</v>
      </c>
      <c r="H25" s="320">
        <f t="shared" ca="1" si="0"/>
        <v>0</v>
      </c>
      <c r="I25" s="322">
        <v>11</v>
      </c>
      <c r="J25" s="322" t="s">
        <v>36</v>
      </c>
    </row>
    <row r="26" spans="1:10" ht="18" customHeight="1">
      <c r="A26" s="202"/>
      <c r="B26" s="204"/>
      <c r="C26" s="109" t="str">
        <f>IF(入力シート!C25=0," ",入力シート!C25)</f>
        <v xml:space="preserve"> </v>
      </c>
      <c r="D26" s="110"/>
      <c r="E26" s="206"/>
      <c r="F26" s="208"/>
      <c r="H26" s="320">
        <f t="shared" ca="1" si="0"/>
        <v>0</v>
      </c>
      <c r="I26" s="322">
        <v>12</v>
      </c>
      <c r="J26" s="322" t="s">
        <v>124</v>
      </c>
    </row>
    <row r="27" spans="1:10" ht="18" customHeight="1">
      <c r="A27" s="202"/>
      <c r="B27" s="203" t="str">
        <f ca="1">IF(入力シート!B26=0," ",入力シート!B26)</f>
        <v/>
      </c>
      <c r="C27" s="109">
        <f>IF(入力シート!C26=" "," ",入力シート!C26)</f>
        <v>0</v>
      </c>
      <c r="D27" s="110"/>
      <c r="E27" s="205">
        <f>IF(入力シート!E26=" "," ",ROUNDUP(入力シート!E26,-3)/1000)</f>
        <v>0</v>
      </c>
      <c r="F27" s="207">
        <f>IF(入力シート!E27=" "," ",ROUNDDOWN(入力シート!E27,-3)/1000)</f>
        <v>0</v>
      </c>
      <c r="H27" s="320">
        <f t="shared" ca="1" si="0"/>
        <v>0</v>
      </c>
      <c r="I27" s="322">
        <v>13</v>
      </c>
      <c r="J27" s="322" t="s">
        <v>25</v>
      </c>
    </row>
    <row r="28" spans="1:10" ht="18" customHeight="1">
      <c r="A28" s="202"/>
      <c r="B28" s="204"/>
      <c r="C28" s="109" t="str">
        <f>IF(入力シート!C27=0," ",入力シート!C27)</f>
        <v xml:space="preserve"> </v>
      </c>
      <c r="D28" s="110"/>
      <c r="E28" s="206"/>
      <c r="F28" s="208"/>
      <c r="H28" s="320">
        <f t="shared" ca="1" si="0"/>
        <v>0</v>
      </c>
      <c r="I28" s="322">
        <v>14</v>
      </c>
      <c r="J28" s="323" t="s">
        <v>144</v>
      </c>
    </row>
    <row r="29" spans="1:10" ht="18" customHeight="1">
      <c r="A29" s="202"/>
      <c r="B29" s="203" t="str">
        <f ca="1">IF(入力シート!B28=0," ",入力シート!B28)</f>
        <v/>
      </c>
      <c r="C29" s="109">
        <f>IF(入力シート!C28=" "," ",入力シート!C28)</f>
        <v>0</v>
      </c>
      <c r="D29" s="110"/>
      <c r="E29" s="205">
        <f>IF(入力シート!E28=" "," ",ROUNDUP(入力シート!E28,-3)/1000)</f>
        <v>0</v>
      </c>
      <c r="F29" s="207">
        <f>IF(入力シート!E29=" "," ",ROUNDDOWN(入力シート!E29,-3)/1000)</f>
        <v>0</v>
      </c>
      <c r="H29" s="320">
        <f t="shared" ca="1" si="0"/>
        <v>0</v>
      </c>
      <c r="I29" s="322">
        <v>15</v>
      </c>
      <c r="J29" s="322" t="s">
        <v>40</v>
      </c>
    </row>
    <row r="30" spans="1:10" ht="18" customHeight="1">
      <c r="A30" s="202"/>
      <c r="B30" s="204"/>
      <c r="C30" s="109" t="str">
        <f>IF(入力シート!C29=0," ",入力シート!C29)</f>
        <v xml:space="preserve"> </v>
      </c>
      <c r="D30" s="110"/>
      <c r="E30" s="206"/>
      <c r="F30" s="208"/>
      <c r="H30" s="320">
        <f t="shared" ca="1" si="0"/>
        <v>0</v>
      </c>
      <c r="I30" s="322">
        <v>16</v>
      </c>
      <c r="J30" s="322" t="s">
        <v>24</v>
      </c>
    </row>
    <row r="31" spans="1:10" ht="18" customHeight="1">
      <c r="A31" s="202"/>
      <c r="B31" s="203" t="str">
        <f ca="1">IF(入力シート!B30=0," ",入力シート!B30)</f>
        <v/>
      </c>
      <c r="C31" s="109">
        <f>IF(入力シート!C30=" "," ",入力シート!C30)</f>
        <v>0</v>
      </c>
      <c r="D31" s="110"/>
      <c r="E31" s="205">
        <f>IF(入力シート!E30=" "," ",ROUNDUP(入力シート!E30,-3)/1000)</f>
        <v>0</v>
      </c>
      <c r="F31" s="207">
        <f>IF(入力シート!E31=" "," ",ROUNDDOWN(入力シート!E31,-3)/1000)</f>
        <v>0</v>
      </c>
      <c r="H31" s="320">
        <f t="shared" ca="1" si="0"/>
        <v>0</v>
      </c>
      <c r="I31" s="322">
        <v>17</v>
      </c>
      <c r="J31" s="322" t="s">
        <v>41</v>
      </c>
    </row>
    <row r="32" spans="1:10" ht="18" customHeight="1">
      <c r="A32" s="202"/>
      <c r="B32" s="204"/>
      <c r="C32" s="109" t="str">
        <f>IF(入力シート!C31=0," ",入力シート!C31)</f>
        <v xml:space="preserve"> </v>
      </c>
      <c r="D32" s="110"/>
      <c r="E32" s="206"/>
      <c r="F32" s="208"/>
      <c r="H32" s="320">
        <f t="shared" ca="1" si="0"/>
        <v>0</v>
      </c>
      <c r="I32" s="322">
        <v>18</v>
      </c>
      <c r="J32" s="322" t="s">
        <v>34</v>
      </c>
    </row>
    <row r="33" spans="1:10" ht="18" customHeight="1">
      <c r="A33" s="202"/>
      <c r="B33" s="203" t="str">
        <f ca="1">IF(入力シート!B32=0," ",入力シート!B32)</f>
        <v/>
      </c>
      <c r="C33" s="109">
        <f>IF(入力シート!C32=" "," ",入力シート!C32)</f>
        <v>0</v>
      </c>
      <c r="D33" s="110"/>
      <c r="E33" s="205">
        <f>IF(入力シート!E32=" "," ",ROUNDUP(入力シート!E32,-3)/1000)</f>
        <v>0</v>
      </c>
      <c r="F33" s="207">
        <f>IF(入力シート!E33=" "," ",ROUNDDOWN(入力シート!E33,-3)/1000)</f>
        <v>0</v>
      </c>
      <c r="H33" s="320">
        <f t="shared" ca="1" si="0"/>
        <v>0</v>
      </c>
      <c r="I33" s="322">
        <v>19</v>
      </c>
      <c r="J33" s="322" t="s">
        <v>42</v>
      </c>
    </row>
    <row r="34" spans="1:10" ht="18" customHeight="1">
      <c r="A34" s="202"/>
      <c r="B34" s="204"/>
      <c r="C34" s="109" t="str">
        <f>IF(入力シート!C33=0," ",入力シート!C33)</f>
        <v xml:space="preserve"> </v>
      </c>
      <c r="D34" s="110"/>
      <c r="E34" s="206"/>
      <c r="F34" s="208"/>
      <c r="H34" s="320">
        <f t="shared" ca="1" si="0"/>
        <v>0</v>
      </c>
      <c r="I34" s="322">
        <v>20</v>
      </c>
      <c r="J34" s="322" t="s">
        <v>43</v>
      </c>
    </row>
    <row r="35" spans="1:10" ht="18" customHeight="1">
      <c r="A35" s="202"/>
      <c r="B35" s="203" t="str">
        <f ca="1">IF(入力シート!B34=0," ",入力シート!B34)</f>
        <v/>
      </c>
      <c r="C35" s="109">
        <f>IF(入力シート!C34=" "," ",入力シート!C34)</f>
        <v>0</v>
      </c>
      <c r="D35" s="110"/>
      <c r="E35" s="205">
        <f>IF(入力シート!E34=" "," ",ROUNDUP(入力シート!E34,-3)/1000)</f>
        <v>0</v>
      </c>
      <c r="F35" s="207">
        <f>IF(入力シート!E35=" "," ",ROUNDDOWN(入力シート!E35,-3)/1000)</f>
        <v>0</v>
      </c>
      <c r="H35" s="320">
        <f t="shared" ca="1" si="0"/>
        <v>0</v>
      </c>
      <c r="I35" s="322">
        <v>21</v>
      </c>
      <c r="J35" s="322" t="s">
        <v>33</v>
      </c>
    </row>
    <row r="36" spans="1:10" ht="18" customHeight="1">
      <c r="A36" s="202"/>
      <c r="B36" s="204"/>
      <c r="C36" s="109" t="str">
        <f>IF(入力シート!C35=0," ",入力シート!C35)</f>
        <v xml:space="preserve"> </v>
      </c>
      <c r="D36" s="110"/>
      <c r="E36" s="206"/>
      <c r="F36" s="208"/>
      <c r="H36" s="320">
        <f t="shared" ca="1" si="0"/>
        <v>0</v>
      </c>
      <c r="I36" s="322">
        <v>22</v>
      </c>
      <c r="J36" s="322" t="s">
        <v>125</v>
      </c>
    </row>
    <row r="37" spans="1:10" ht="18" customHeight="1">
      <c r="A37" s="202"/>
      <c r="B37" s="203" t="str">
        <f ca="1">IF(入力シート!B36=0," ",入力シート!B36)</f>
        <v/>
      </c>
      <c r="C37" s="109">
        <f>IF(入力シート!C36=" "," ",入力シート!C36)</f>
        <v>0</v>
      </c>
      <c r="D37" s="110"/>
      <c r="E37" s="205">
        <f>IF(入力シート!E36=" "," ",ROUNDUP(入力シート!E36,-3)/1000)</f>
        <v>0</v>
      </c>
      <c r="F37" s="207">
        <f>IF(入力シート!E37=" "," ",ROUNDDOWN(入力シート!E37,-3)/1000)</f>
        <v>0</v>
      </c>
      <c r="H37" s="320">
        <f t="shared" ca="1" si="0"/>
        <v>0</v>
      </c>
      <c r="I37" s="322">
        <v>23</v>
      </c>
      <c r="J37" s="322" t="s">
        <v>126</v>
      </c>
    </row>
    <row r="38" spans="1:10" ht="18" customHeight="1">
      <c r="A38" s="202"/>
      <c r="B38" s="204"/>
      <c r="C38" s="109" t="str">
        <f>IF(入力シート!C37=0," ",入力シート!C37)</f>
        <v xml:space="preserve"> </v>
      </c>
      <c r="D38" s="110"/>
      <c r="E38" s="206"/>
      <c r="F38" s="208"/>
      <c r="H38" s="320">
        <f t="shared" ca="1" si="0"/>
        <v>0</v>
      </c>
      <c r="I38" s="322">
        <v>24</v>
      </c>
      <c r="J38" s="322" t="s">
        <v>44</v>
      </c>
    </row>
    <row r="39" spans="1:10" ht="18" customHeight="1">
      <c r="A39" s="202"/>
      <c r="B39" s="203" t="str">
        <f ca="1">IF(入力シート!B38=0," ",入力シート!B38)</f>
        <v/>
      </c>
      <c r="C39" s="109">
        <f>IF(入力シート!C38=" "," ",入力シート!C38)</f>
        <v>0</v>
      </c>
      <c r="D39" s="110"/>
      <c r="E39" s="205">
        <f>IF(入力シート!E38=" "," ",ROUNDUP(入力シート!E38,-3)/1000)</f>
        <v>0</v>
      </c>
      <c r="F39" s="207">
        <f>IF(入力シート!E39=" "," ",ROUNDDOWN(入力シート!E39,-3)/1000)</f>
        <v>0</v>
      </c>
      <c r="H39" s="320">
        <f t="shared" ca="1" si="0"/>
        <v>0</v>
      </c>
      <c r="I39" s="322">
        <v>25</v>
      </c>
      <c r="J39" s="323" t="s">
        <v>127</v>
      </c>
    </row>
    <row r="40" spans="1:10" ht="18" customHeight="1">
      <c r="A40" s="202"/>
      <c r="B40" s="204"/>
      <c r="C40" s="109" t="str">
        <f>IF(入力シート!C39=0," ",入力シート!C39)</f>
        <v xml:space="preserve"> </v>
      </c>
      <c r="D40" s="110"/>
      <c r="E40" s="206"/>
      <c r="F40" s="208"/>
      <c r="H40" s="320">
        <f t="shared" ca="1" si="0"/>
        <v>0</v>
      </c>
      <c r="I40" s="322">
        <v>26</v>
      </c>
      <c r="J40" s="322" t="s">
        <v>128</v>
      </c>
    </row>
    <row r="41" spans="1:10" ht="18" hidden="1" customHeight="1">
      <c r="A41" s="202"/>
      <c r="B41" s="203" t="str">
        <f ca="1">IF(入力シート!B40=0," ",入力シート!B40)</f>
        <v/>
      </c>
      <c r="C41" s="109">
        <f>IF(入力シート!C40=" "," ",入力シート!C40)</f>
        <v>0</v>
      </c>
      <c r="D41" s="110"/>
      <c r="E41" s="205">
        <f>IF(入力シート!E40=" "," ",ROUNDUP(入力シート!E40,-3)/1000)</f>
        <v>0</v>
      </c>
      <c r="F41" s="207">
        <f>IF(入力シート!E41=" "," ",ROUNDDOWN(入力シート!E41,-3)/1000)</f>
        <v>0</v>
      </c>
      <c r="H41" s="320">
        <f t="shared" ca="1" si="0"/>
        <v>0</v>
      </c>
      <c r="I41" s="322">
        <v>27</v>
      </c>
      <c r="J41" s="322" t="s">
        <v>45</v>
      </c>
    </row>
    <row r="42" spans="1:10" ht="18" hidden="1" customHeight="1">
      <c r="A42" s="202"/>
      <c r="B42" s="204"/>
      <c r="C42" s="109" t="str">
        <f>IF(入力シート!C41=0," ",入力シート!C41)</f>
        <v xml:space="preserve"> </v>
      </c>
      <c r="D42" s="110"/>
      <c r="E42" s="206"/>
      <c r="F42" s="208"/>
      <c r="H42" s="320">
        <f t="shared" ca="1" si="0"/>
        <v>0</v>
      </c>
      <c r="I42" s="322">
        <v>28</v>
      </c>
      <c r="J42" s="323" t="s">
        <v>145</v>
      </c>
    </row>
    <row r="43" spans="1:10" ht="18" hidden="1" customHeight="1">
      <c r="A43" s="202"/>
      <c r="B43" s="203" t="str">
        <f ca="1">IF(入力シート!B42=0," ",入力シート!B42)</f>
        <v/>
      </c>
      <c r="C43" s="109">
        <f>IF(入力シート!C42=" "," ",入力シート!C42)</f>
        <v>0</v>
      </c>
      <c r="D43" s="110"/>
      <c r="E43" s="205">
        <f>IF(入力シート!E42=" "," ",ROUNDUP(入力シート!E42,-3)/1000)</f>
        <v>0</v>
      </c>
      <c r="F43" s="207">
        <f>IF(入力シート!E43=" "," ",ROUNDDOWN(入力シート!E43,-3)/1000)</f>
        <v>0</v>
      </c>
      <c r="H43" s="320">
        <f t="shared" ca="1" si="0"/>
        <v>0</v>
      </c>
      <c r="I43" s="322">
        <v>29</v>
      </c>
      <c r="J43" s="323" t="s">
        <v>129</v>
      </c>
    </row>
    <row r="44" spans="1:10" ht="18" hidden="1" customHeight="1">
      <c r="A44" s="202"/>
      <c r="B44" s="204"/>
      <c r="C44" s="109" t="str">
        <f>IF(入力シート!C43=0," ",入力シート!C43)</f>
        <v xml:space="preserve"> </v>
      </c>
      <c r="D44" s="110"/>
      <c r="E44" s="206"/>
      <c r="F44" s="208"/>
      <c r="H44" s="320">
        <f t="shared" ca="1" si="0"/>
        <v>0</v>
      </c>
      <c r="I44" s="322">
        <v>30</v>
      </c>
      <c r="J44" s="323" t="s">
        <v>130</v>
      </c>
    </row>
    <row r="45" spans="1:10" ht="18" hidden="1" customHeight="1">
      <c r="A45" s="202"/>
      <c r="B45" s="203" t="str">
        <f ca="1">IF(入力シート!B44=0," ",入力シート!B44)</f>
        <v/>
      </c>
      <c r="C45" s="109">
        <f>IF(入力シート!C44=" "," ",入力シート!C44)</f>
        <v>0</v>
      </c>
      <c r="D45" s="110"/>
      <c r="E45" s="205">
        <f>IF(入力シート!E44=" "," ",ROUNDUP(入力シート!E44,-3)/1000)</f>
        <v>0</v>
      </c>
      <c r="F45" s="207">
        <f>IF(入力シート!E45=" "," ",ROUNDDOWN(入力シート!E45,-3)/1000)</f>
        <v>0</v>
      </c>
      <c r="H45" s="320">
        <f t="shared" ca="1" si="0"/>
        <v>0</v>
      </c>
      <c r="I45" s="322">
        <v>31</v>
      </c>
      <c r="J45" s="322" t="s">
        <v>131</v>
      </c>
    </row>
    <row r="46" spans="1:10" ht="18" hidden="1" customHeight="1">
      <c r="A46" s="202"/>
      <c r="B46" s="204"/>
      <c r="C46" s="109" t="str">
        <f>IF(入力シート!C45=0," ",入力シート!C45)</f>
        <v xml:space="preserve"> </v>
      </c>
      <c r="D46" s="110"/>
      <c r="E46" s="206"/>
      <c r="F46" s="208"/>
      <c r="H46" s="320">
        <f t="shared" ca="1" si="0"/>
        <v>0</v>
      </c>
      <c r="I46" s="322">
        <v>32</v>
      </c>
      <c r="J46" s="323" t="s">
        <v>146</v>
      </c>
    </row>
    <row r="47" spans="1:10" ht="18" hidden="1" customHeight="1">
      <c r="A47" s="202"/>
      <c r="B47" s="203" t="str">
        <f ca="1">IF(入力シート!B46=0," ",入力シート!B46)</f>
        <v/>
      </c>
      <c r="C47" s="109">
        <f>IF(入力シート!C46=" "," ",入力シート!C46)</f>
        <v>0</v>
      </c>
      <c r="D47" s="110"/>
      <c r="E47" s="205">
        <f>IF(入力シート!E46=" "," ",ROUNDUP(入力シート!E46,-3)/1000)</f>
        <v>0</v>
      </c>
      <c r="F47" s="207">
        <f>IF(入力シート!E47=" "," ",ROUNDDOWN(入力シート!E47,-3)/1000)</f>
        <v>0</v>
      </c>
      <c r="H47" s="320">
        <f t="shared" ca="1" si="0"/>
        <v>0</v>
      </c>
      <c r="I47" s="322">
        <v>33</v>
      </c>
      <c r="J47" s="322" t="s">
        <v>132</v>
      </c>
    </row>
    <row r="48" spans="1:10" ht="18" hidden="1" customHeight="1">
      <c r="A48" s="202"/>
      <c r="B48" s="204"/>
      <c r="C48" s="109" t="str">
        <f>IF(入力シート!C47=0," ",入力シート!C47)</f>
        <v xml:space="preserve"> </v>
      </c>
      <c r="D48" s="110"/>
      <c r="E48" s="206"/>
      <c r="F48" s="208"/>
      <c r="H48" s="320">
        <f t="shared" ca="1" si="0"/>
        <v>0</v>
      </c>
      <c r="I48" s="322">
        <v>34</v>
      </c>
      <c r="J48" s="322" t="s">
        <v>133</v>
      </c>
    </row>
    <row r="49" spans="1:10" ht="18" hidden="1" customHeight="1">
      <c r="A49" s="202"/>
      <c r="B49" s="203" t="str">
        <f ca="1">IF(入力シート!B48=0," ",入力シート!B48)</f>
        <v/>
      </c>
      <c r="C49" s="109">
        <f>IF(入力シート!C48=" "," ",入力シート!C48)</f>
        <v>0</v>
      </c>
      <c r="D49" s="110"/>
      <c r="E49" s="205">
        <f>IF(入力シート!E48=" "," ",ROUNDUP(入力シート!E48,-3)/1000)</f>
        <v>0</v>
      </c>
      <c r="F49" s="207">
        <f>IF(入力シート!E49=" "," ",ROUNDDOWN(入力シート!E49,-3)/1000)</f>
        <v>0</v>
      </c>
      <c r="H49" s="320">
        <f t="shared" ca="1" si="0"/>
        <v>0</v>
      </c>
      <c r="I49" s="322">
        <v>35</v>
      </c>
      <c r="J49" s="323" t="s">
        <v>147</v>
      </c>
    </row>
    <row r="50" spans="1:10" ht="18" hidden="1" customHeight="1">
      <c r="A50" s="202"/>
      <c r="B50" s="204"/>
      <c r="C50" s="109" t="str">
        <f>IF(入力シート!C49=0," ",入力シート!C49)</f>
        <v xml:space="preserve"> </v>
      </c>
      <c r="D50" s="110"/>
      <c r="E50" s="206"/>
      <c r="F50" s="208"/>
      <c r="H50" s="320">
        <f t="shared" ca="1" si="0"/>
        <v>0</v>
      </c>
      <c r="I50" s="322">
        <v>36</v>
      </c>
      <c r="J50" s="322" t="s">
        <v>17</v>
      </c>
    </row>
    <row r="51" spans="1:10" ht="18" hidden="1" customHeight="1">
      <c r="A51" s="202"/>
      <c r="B51" s="203" t="str">
        <f ca="1">IF(入力シート!B50=0," ",入力シート!B50)</f>
        <v/>
      </c>
      <c r="C51" s="109">
        <f>IF(入力シート!C50=" "," ",入力シート!C50)</f>
        <v>0</v>
      </c>
      <c r="D51" s="110"/>
      <c r="E51" s="205">
        <f>IF(入力シート!E50=" "," ",ROUNDUP(入力シート!E50,-3)/1000)</f>
        <v>0</v>
      </c>
      <c r="F51" s="207">
        <f>IF(入力シート!E51=" "," ",ROUNDDOWN(入力シート!E51,-3)/1000)</f>
        <v>0</v>
      </c>
      <c r="H51" s="320">
        <f t="shared" ca="1" si="0"/>
        <v>0</v>
      </c>
      <c r="I51" s="322">
        <v>37</v>
      </c>
      <c r="J51" s="322" t="s">
        <v>50</v>
      </c>
    </row>
    <row r="52" spans="1:10" ht="18" hidden="1" customHeight="1">
      <c r="A52" s="202"/>
      <c r="B52" s="204"/>
      <c r="C52" s="109" t="str">
        <f>IF(入力シート!C51=0," ",入力シート!C51)</f>
        <v xml:space="preserve"> </v>
      </c>
      <c r="D52" s="110"/>
      <c r="E52" s="206"/>
      <c r="F52" s="208"/>
      <c r="H52" s="320">
        <f t="shared" ca="1" si="0"/>
        <v>0</v>
      </c>
      <c r="I52" s="322">
        <v>38</v>
      </c>
      <c r="J52" s="322" t="s">
        <v>46</v>
      </c>
    </row>
    <row r="53" spans="1:10" ht="18" hidden="1" customHeight="1">
      <c r="A53" s="202"/>
      <c r="B53" s="203" t="str">
        <f ca="1">IF(入力シート!B52=0," ",入力シート!B52)</f>
        <v/>
      </c>
      <c r="C53" s="109">
        <f>IF(入力シート!C52=" "," ",入力シート!C52)</f>
        <v>0</v>
      </c>
      <c r="D53" s="110"/>
      <c r="E53" s="205">
        <f>IF(入力シート!E52=" "," ",ROUNDUP(入力シート!E52,-3)/1000)</f>
        <v>0</v>
      </c>
      <c r="F53" s="207">
        <f>IF(入力シート!E53=" "," ",ROUNDDOWN(入力シート!E53,-3)/1000)</f>
        <v>0</v>
      </c>
      <c r="H53" s="320">
        <f t="shared" ca="1" si="0"/>
        <v>0</v>
      </c>
      <c r="I53" s="322">
        <v>39</v>
      </c>
      <c r="J53" s="322" t="s">
        <v>47</v>
      </c>
    </row>
    <row r="54" spans="1:10" ht="18" hidden="1" customHeight="1">
      <c r="A54" s="202"/>
      <c r="B54" s="204"/>
      <c r="C54" s="109" t="str">
        <f>IF(入力シート!C53=0," ",入力シート!C53)</f>
        <v xml:space="preserve"> </v>
      </c>
      <c r="D54" s="110"/>
      <c r="E54" s="206"/>
      <c r="F54" s="208"/>
      <c r="H54" s="320">
        <f t="shared" ca="1" si="0"/>
        <v>0</v>
      </c>
      <c r="I54" s="322">
        <v>40</v>
      </c>
      <c r="J54" s="322" t="s">
        <v>48</v>
      </c>
    </row>
    <row r="55" spans="1:10" ht="18" hidden="1" customHeight="1">
      <c r="A55" s="202"/>
      <c r="B55" s="203" t="str">
        <f ca="1">IF(入力シート!B54=0," ",入力シート!B54)</f>
        <v/>
      </c>
      <c r="C55" s="109">
        <f>IF(入力シート!C54=" "," ",入力シート!C54)</f>
        <v>0</v>
      </c>
      <c r="D55" s="110"/>
      <c r="E55" s="205">
        <f>IF(入力シート!E54=" "," ",ROUNDUP(入力シート!E54,-3)/1000)</f>
        <v>0</v>
      </c>
      <c r="F55" s="207">
        <f>IF(入力シート!E55=" "," ",ROUNDDOWN(入力シート!E55,-3)/1000)</f>
        <v>0</v>
      </c>
      <c r="H55" s="320">
        <f t="shared" ca="1" si="0"/>
        <v>0</v>
      </c>
      <c r="I55" s="322">
        <v>41</v>
      </c>
      <c r="J55" s="323" t="s">
        <v>148</v>
      </c>
    </row>
    <row r="56" spans="1:10" ht="18" hidden="1" customHeight="1">
      <c r="A56" s="202"/>
      <c r="B56" s="204"/>
      <c r="C56" s="109" t="str">
        <f>IF(入力シート!C55=0," ",入力シート!C55)</f>
        <v xml:space="preserve"> </v>
      </c>
      <c r="D56" s="110"/>
      <c r="E56" s="206"/>
      <c r="F56" s="208"/>
      <c r="H56" s="320">
        <f t="shared" ca="1" si="0"/>
        <v>0</v>
      </c>
      <c r="I56" s="322">
        <v>42</v>
      </c>
      <c r="J56" s="322" t="s">
        <v>149</v>
      </c>
    </row>
    <row r="57" spans="1:10" ht="18" hidden="1" customHeight="1">
      <c r="A57" s="202"/>
      <c r="B57" s="203" t="str">
        <f ca="1">IF(入力シート!B56=0," ",入力シート!B56)</f>
        <v/>
      </c>
      <c r="C57" s="109">
        <f>IF(入力シート!C56=" "," ",入力シート!C56)</f>
        <v>0</v>
      </c>
      <c r="D57" s="110"/>
      <c r="E57" s="205">
        <f>IF(入力シート!E56=" "," ",ROUNDUP(入力シート!E56,-3)/1000)</f>
        <v>0</v>
      </c>
      <c r="F57" s="207">
        <f>IF(入力シート!E57=" "," ",ROUNDDOWN(入力シート!E57,-3)/1000)</f>
        <v>0</v>
      </c>
      <c r="H57" s="320">
        <f t="shared" ca="1" si="0"/>
        <v>0</v>
      </c>
      <c r="I57" s="322">
        <v>43</v>
      </c>
      <c r="J57" s="322" t="s">
        <v>49</v>
      </c>
    </row>
    <row r="58" spans="1:10" ht="18" hidden="1" customHeight="1">
      <c r="A58" s="202"/>
      <c r="B58" s="204"/>
      <c r="C58" s="109" t="str">
        <f>IF(入力シート!C57=0," ",入力シート!C57)</f>
        <v xml:space="preserve"> </v>
      </c>
      <c r="D58" s="110"/>
      <c r="E58" s="206"/>
      <c r="F58" s="208"/>
      <c r="H58" s="320">
        <f t="shared" ca="1" si="0"/>
        <v>0</v>
      </c>
      <c r="I58" s="322">
        <v>44</v>
      </c>
      <c r="J58" s="322" t="s">
        <v>51</v>
      </c>
    </row>
    <row r="59" spans="1:10" ht="18" hidden="1" customHeight="1">
      <c r="A59" s="202"/>
      <c r="B59" s="203" t="str">
        <f ca="1">IF(入力シート!B58=0," ",入力シート!B58)</f>
        <v/>
      </c>
      <c r="C59" s="109">
        <f>IF(入力シート!C58=" "," ",入力シート!C58)</f>
        <v>0</v>
      </c>
      <c r="D59" s="110"/>
      <c r="E59" s="205">
        <f>IF(入力シート!E58=" "," ",ROUNDUP(入力シート!E58,-3)/1000)</f>
        <v>0</v>
      </c>
      <c r="F59" s="207">
        <f>IF(入力シート!E59=" "," ",ROUNDDOWN(入力シート!E59,-3)/1000)</f>
        <v>0</v>
      </c>
      <c r="H59" s="320">
        <f ca="1">SUMIF($B$15:$B$84,I59,$F$15:$F$84)</f>
        <v>0</v>
      </c>
      <c r="I59" s="322">
        <v>45</v>
      </c>
      <c r="J59" s="323" t="s">
        <v>134</v>
      </c>
    </row>
    <row r="60" spans="1:10" ht="18" hidden="1" customHeight="1">
      <c r="A60" s="202"/>
      <c r="B60" s="204"/>
      <c r="C60" s="109" t="str">
        <f>IF(入力シート!C59=0," ",入力シート!C59)</f>
        <v xml:space="preserve"> </v>
      </c>
      <c r="D60" s="110"/>
      <c r="E60" s="206"/>
      <c r="F60" s="208"/>
    </row>
    <row r="61" spans="1:10" ht="18" hidden="1" customHeight="1">
      <c r="A61" s="202"/>
      <c r="B61" s="203" t="str">
        <f ca="1">IF(入力シート!B60=0," ",入力シート!B60)</f>
        <v/>
      </c>
      <c r="C61" s="109">
        <f>IF(入力シート!C60=" "," ",入力シート!C60)</f>
        <v>0</v>
      </c>
      <c r="D61" s="110"/>
      <c r="E61" s="205">
        <f>IF(入力シート!E60=" "," ",ROUNDUP(入力シート!E60,-3)/1000)</f>
        <v>0</v>
      </c>
      <c r="F61" s="207">
        <f>IF(入力シート!E61=" "," ",ROUNDDOWN(入力シート!E61,-3)/1000)</f>
        <v>0</v>
      </c>
    </row>
    <row r="62" spans="1:10" ht="18" hidden="1" customHeight="1">
      <c r="A62" s="202"/>
      <c r="B62" s="204"/>
      <c r="C62" s="109" t="str">
        <f>IF(入力シート!C61=0," ",入力シート!C61)</f>
        <v xml:space="preserve"> </v>
      </c>
      <c r="D62" s="110"/>
      <c r="E62" s="206"/>
      <c r="F62" s="208"/>
    </row>
    <row r="63" spans="1:10" ht="18" hidden="1" customHeight="1">
      <c r="A63" s="202"/>
      <c r="B63" s="203" t="str">
        <f ca="1">IF(入力シート!B62=0," ",入力シート!B62)</f>
        <v/>
      </c>
      <c r="C63" s="109">
        <f>IF(入力シート!C62=" "," ",入力シート!C62)</f>
        <v>0</v>
      </c>
      <c r="D63" s="110"/>
      <c r="E63" s="205">
        <f>IF(入力シート!E62=" "," ",ROUNDUP(入力シート!E62,-3)/1000)</f>
        <v>0</v>
      </c>
      <c r="F63" s="207">
        <f>IF(入力シート!E63=" "," ",ROUNDDOWN(入力シート!E63,-3)/1000)</f>
        <v>0</v>
      </c>
    </row>
    <row r="64" spans="1:10" ht="18" hidden="1" customHeight="1">
      <c r="A64" s="202"/>
      <c r="B64" s="204"/>
      <c r="C64" s="109" t="str">
        <f>IF(入力シート!C63=0," ",入力シート!C63)</f>
        <v xml:space="preserve"> </v>
      </c>
      <c r="D64" s="110"/>
      <c r="E64" s="206"/>
      <c r="F64" s="208"/>
    </row>
    <row r="65" spans="1:6" ht="18" hidden="1" customHeight="1">
      <c r="A65" s="202"/>
      <c r="B65" s="203" t="str">
        <f ca="1">IF(入力シート!B64=0," ",入力シート!B64)</f>
        <v/>
      </c>
      <c r="C65" s="109">
        <f>IF(入力シート!C64=" "," ",入力シート!C64)</f>
        <v>0</v>
      </c>
      <c r="D65" s="110"/>
      <c r="E65" s="205">
        <f>IF(入力シート!E64=" "," ",ROUNDUP(入力シート!E64,-3)/1000)</f>
        <v>0</v>
      </c>
      <c r="F65" s="207">
        <f>IF(入力シート!E65=" "," ",ROUNDDOWN(入力シート!E65,-3)/1000)</f>
        <v>0</v>
      </c>
    </row>
    <row r="66" spans="1:6" ht="18" hidden="1" customHeight="1">
      <c r="A66" s="202"/>
      <c r="B66" s="204"/>
      <c r="C66" s="109" t="str">
        <f>IF(入力シート!C65=0," ",入力シート!C65)</f>
        <v xml:space="preserve"> </v>
      </c>
      <c r="D66" s="110"/>
      <c r="E66" s="206"/>
      <c r="F66" s="208"/>
    </row>
    <row r="67" spans="1:6" ht="18" hidden="1" customHeight="1">
      <c r="A67" s="202"/>
      <c r="B67" s="203" t="str">
        <f ca="1">IF(入力シート!B66=0," ",入力シート!B66)</f>
        <v/>
      </c>
      <c r="C67" s="109">
        <f>IF(入力シート!C66=" "," ",入力シート!C66)</f>
        <v>0</v>
      </c>
      <c r="D67" s="110"/>
      <c r="E67" s="205">
        <f>IF(入力シート!E66=" "," ",ROUNDUP(入力シート!E66,-3)/1000)</f>
        <v>0</v>
      </c>
      <c r="F67" s="207">
        <f>IF(入力シート!E67=" "," ",ROUNDDOWN(入力シート!E67,-3)/1000)</f>
        <v>0</v>
      </c>
    </row>
    <row r="68" spans="1:6" ht="18" hidden="1" customHeight="1">
      <c r="A68" s="202"/>
      <c r="B68" s="204"/>
      <c r="C68" s="109" t="str">
        <f>IF(入力シート!C67=0," ",入力シート!C67)</f>
        <v xml:space="preserve"> </v>
      </c>
      <c r="D68" s="110"/>
      <c r="E68" s="206"/>
      <c r="F68" s="208"/>
    </row>
    <row r="69" spans="1:6" ht="18" hidden="1" customHeight="1">
      <c r="A69" s="202"/>
      <c r="B69" s="203" t="str">
        <f ca="1">IF(入力シート!B68=0," ",入力シート!B68)</f>
        <v/>
      </c>
      <c r="C69" s="109">
        <f>IF(入力シート!C68=" "," ",入力シート!C68)</f>
        <v>0</v>
      </c>
      <c r="D69" s="110"/>
      <c r="E69" s="205">
        <f>IF(入力シート!E68=" "," ",ROUNDUP(入力シート!E68,-3)/1000)</f>
        <v>0</v>
      </c>
      <c r="F69" s="207">
        <f>IF(入力シート!E69=" "," ",ROUNDDOWN(入力シート!E69,-3)/1000)</f>
        <v>0</v>
      </c>
    </row>
    <row r="70" spans="1:6" ht="18" hidden="1" customHeight="1">
      <c r="A70" s="202"/>
      <c r="B70" s="204"/>
      <c r="C70" s="109" t="str">
        <f>IF(入力シート!C69=0," ",入力シート!C69)</f>
        <v xml:space="preserve"> </v>
      </c>
      <c r="D70" s="110"/>
      <c r="E70" s="206"/>
      <c r="F70" s="208"/>
    </row>
    <row r="71" spans="1:6" ht="18" hidden="1" customHeight="1">
      <c r="A71" s="202"/>
      <c r="B71" s="203" t="str">
        <f ca="1">IF(入力シート!B70=0," ",入力シート!B70)</f>
        <v/>
      </c>
      <c r="C71" s="109">
        <f>IF(入力シート!C70=" "," ",入力シート!C70)</f>
        <v>0</v>
      </c>
      <c r="D71" s="110"/>
      <c r="E71" s="205">
        <f>IF(入力シート!E70=" "," ",ROUNDUP(入力シート!E70,-3)/1000)</f>
        <v>0</v>
      </c>
      <c r="F71" s="207">
        <f>IF(入力シート!E71=" "," ",ROUNDDOWN(入力シート!E71,-3)/1000)</f>
        <v>0</v>
      </c>
    </row>
    <row r="72" spans="1:6" ht="18" hidden="1" customHeight="1">
      <c r="A72" s="202"/>
      <c r="B72" s="204"/>
      <c r="C72" s="109" t="str">
        <f>IF(入力シート!C71=0," ",入力シート!C71)</f>
        <v xml:space="preserve"> </v>
      </c>
      <c r="D72" s="110"/>
      <c r="E72" s="206"/>
      <c r="F72" s="208"/>
    </row>
    <row r="73" spans="1:6" ht="18" hidden="1" customHeight="1">
      <c r="A73" s="202"/>
      <c r="B73" s="203" t="str">
        <f ca="1">IF(入力シート!B72=0," ",入力シート!B72)</f>
        <v/>
      </c>
      <c r="C73" s="109">
        <f>IF(入力シート!C72=" "," ",入力シート!C72)</f>
        <v>0</v>
      </c>
      <c r="D73" s="110"/>
      <c r="E73" s="205">
        <f>IF(入力シート!E72=" "," ",ROUNDUP(入力シート!E72,-3)/1000)</f>
        <v>0</v>
      </c>
      <c r="F73" s="207">
        <f>IF(入力シート!E73=" "," ",ROUNDDOWN(入力シート!E73,-3)/1000)</f>
        <v>0</v>
      </c>
    </row>
    <row r="74" spans="1:6" ht="18" hidden="1" customHeight="1">
      <c r="A74" s="202"/>
      <c r="B74" s="204"/>
      <c r="C74" s="109" t="str">
        <f>IF(入力シート!C73=0," ",入力シート!C73)</f>
        <v xml:space="preserve"> </v>
      </c>
      <c r="D74" s="110"/>
      <c r="E74" s="206"/>
      <c r="F74" s="208"/>
    </row>
    <row r="75" spans="1:6" ht="18" hidden="1" customHeight="1">
      <c r="A75" s="202"/>
      <c r="B75" s="203" t="str">
        <f ca="1">IF(入力シート!B74=0," ",入力シート!B74)</f>
        <v/>
      </c>
      <c r="C75" s="109">
        <f>IF(入力シート!C74=" "," ",入力シート!C74)</f>
        <v>0</v>
      </c>
      <c r="D75" s="110"/>
      <c r="E75" s="205">
        <f>IF(入力シート!E74=" "," ",ROUNDUP(入力シート!E74,-3)/1000)</f>
        <v>0</v>
      </c>
      <c r="F75" s="207">
        <f>IF(入力シート!E75=" "," ",ROUNDDOWN(入力シート!E75,-3)/1000)</f>
        <v>0</v>
      </c>
    </row>
    <row r="76" spans="1:6" ht="18" hidden="1" customHeight="1">
      <c r="A76" s="202"/>
      <c r="B76" s="204"/>
      <c r="C76" s="109" t="str">
        <f>IF(入力シート!C75=0," ",入力シート!C75)</f>
        <v xml:space="preserve"> </v>
      </c>
      <c r="D76" s="110"/>
      <c r="E76" s="206"/>
      <c r="F76" s="208"/>
    </row>
    <row r="77" spans="1:6" ht="18" hidden="1" customHeight="1">
      <c r="A77" s="202"/>
      <c r="B77" s="203" t="str">
        <f ca="1">IF(入力シート!B76=0," ",入力シート!B76)</f>
        <v/>
      </c>
      <c r="C77" s="109">
        <f>IF(入力シート!C76=" "," ",入力シート!C76)</f>
        <v>0</v>
      </c>
      <c r="D77" s="110"/>
      <c r="E77" s="205">
        <f>IF(入力シート!E76=" "," ",ROUNDUP(入力シート!E76,-3)/1000)</f>
        <v>0</v>
      </c>
      <c r="F77" s="207">
        <f>IF(入力シート!E77=" "," ",ROUNDDOWN(入力シート!E77,-3)/1000)</f>
        <v>0</v>
      </c>
    </row>
    <row r="78" spans="1:6" ht="18" hidden="1" customHeight="1">
      <c r="A78" s="202"/>
      <c r="B78" s="204"/>
      <c r="C78" s="109" t="str">
        <f>IF(入力シート!C77=0," ",入力シート!C77)</f>
        <v xml:space="preserve"> </v>
      </c>
      <c r="D78" s="110"/>
      <c r="E78" s="206"/>
      <c r="F78" s="208"/>
    </row>
    <row r="79" spans="1:6" ht="18" hidden="1" customHeight="1">
      <c r="A79" s="202"/>
      <c r="B79" s="203" t="str">
        <f ca="1">IF(入力シート!B78=0," ",入力シート!B78)</f>
        <v/>
      </c>
      <c r="C79" s="109">
        <f>IF(入力シート!C78=" "," ",入力シート!C78)</f>
        <v>0</v>
      </c>
      <c r="D79" s="110"/>
      <c r="E79" s="205">
        <f>IF(入力シート!E78=" "," ",ROUNDUP(入力シート!E78,-3)/1000)</f>
        <v>0</v>
      </c>
      <c r="F79" s="207">
        <f>IF(入力シート!E79=" "," ",ROUNDDOWN(入力シート!E79,-3)/1000)</f>
        <v>0</v>
      </c>
    </row>
    <row r="80" spans="1:6" ht="18" hidden="1" customHeight="1">
      <c r="A80" s="202"/>
      <c r="B80" s="204"/>
      <c r="C80" s="109" t="str">
        <f>IF(入力シート!C79=0," ",入力シート!C79)</f>
        <v xml:space="preserve"> </v>
      </c>
      <c r="D80" s="110"/>
      <c r="E80" s="206"/>
      <c r="F80" s="208"/>
    </row>
    <row r="81" spans="1:7" ht="18" hidden="1" customHeight="1">
      <c r="A81" s="202"/>
      <c r="B81" s="203" t="str">
        <f ca="1">IF(入力シート!B80=0," ",入力シート!B80)</f>
        <v/>
      </c>
      <c r="C81" s="109">
        <f>IF(入力シート!C80=" "," ",入力シート!C80)</f>
        <v>0</v>
      </c>
      <c r="D81" s="110"/>
      <c r="E81" s="205">
        <f>IF(入力シート!E80=" "," ",ROUNDUP(入力シート!E80,-3)/1000)</f>
        <v>0</v>
      </c>
      <c r="F81" s="207">
        <f>IF(入力シート!E81=" "," ",ROUNDDOWN(入力シート!E81,-3)/1000)</f>
        <v>0</v>
      </c>
    </row>
    <row r="82" spans="1:7" ht="18" hidden="1" customHeight="1">
      <c r="A82" s="202"/>
      <c r="B82" s="204"/>
      <c r="C82" s="109" t="str">
        <f>IF(入力シート!C81=0," ",入力シート!C81)</f>
        <v xml:space="preserve"> </v>
      </c>
      <c r="D82" s="110"/>
      <c r="E82" s="206"/>
      <c r="F82" s="208"/>
    </row>
    <row r="83" spans="1:7" ht="18" hidden="1" customHeight="1">
      <c r="A83" s="202"/>
      <c r="B83" s="203" t="str">
        <f ca="1">IF(入力シート!B82=0," ",入力シート!B82)</f>
        <v/>
      </c>
      <c r="C83" s="109">
        <f>IF(入力シート!C82=" "," ",入力シート!C82)</f>
        <v>0</v>
      </c>
      <c r="D83" s="110"/>
      <c r="E83" s="205">
        <f>IF(入力シート!E82=" "," ",ROUNDUP(入力シート!E82,-3)/1000)</f>
        <v>0</v>
      </c>
      <c r="F83" s="207">
        <f>IF(入力シート!E83=" "," ",ROUNDDOWN(入力シート!E83,-3)/1000)</f>
        <v>0</v>
      </c>
    </row>
    <row r="84" spans="1:7" ht="18" hidden="1" customHeight="1">
      <c r="A84" s="202"/>
      <c r="B84" s="204"/>
      <c r="C84" s="109" t="str">
        <f>IF(入力シート!C83=0," ",入力シート!C83)</f>
        <v xml:space="preserve"> </v>
      </c>
      <c r="D84" s="110"/>
      <c r="E84" s="206"/>
      <c r="F84" s="208"/>
    </row>
    <row r="85" spans="1:7" ht="29.25" customHeight="1" thickBot="1">
      <c r="A85" s="209" t="s">
        <v>3</v>
      </c>
      <c r="B85" s="210"/>
      <c r="C85" s="210"/>
      <c r="D85" s="211"/>
      <c r="E85" s="10">
        <f>SUM(E15:E84)</f>
        <v>0</v>
      </c>
      <c r="F85" s="11">
        <f>SUM(F15:F84)</f>
        <v>0</v>
      </c>
    </row>
    <row r="87" spans="1:7">
      <c r="A87" s="212" t="s">
        <v>14</v>
      </c>
      <c r="B87" s="212"/>
      <c r="C87" s="212"/>
      <c r="D87" s="212"/>
      <c r="E87" s="212"/>
      <c r="F87" s="212"/>
      <c r="G87" s="212"/>
    </row>
  </sheetData>
  <sheetProtection sheet="1" formatCells="0" formatColumns="0" formatRows="0"/>
  <mergeCells count="225">
    <mergeCell ref="A61:A62"/>
    <mergeCell ref="B61:B62"/>
    <mergeCell ref="C61:D61"/>
    <mergeCell ref="E61:E62"/>
    <mergeCell ref="F61:F62"/>
    <mergeCell ref="C62:D62"/>
    <mergeCell ref="A63:A64"/>
    <mergeCell ref="B63:B64"/>
    <mergeCell ref="C63:D63"/>
    <mergeCell ref="E63:E64"/>
    <mergeCell ref="F63:F64"/>
    <mergeCell ref="C64:D64"/>
    <mergeCell ref="C56:D56"/>
    <mergeCell ref="A57:A58"/>
    <mergeCell ref="B57:B58"/>
    <mergeCell ref="C57:D57"/>
    <mergeCell ref="E57:E58"/>
    <mergeCell ref="F57:F58"/>
    <mergeCell ref="C58:D58"/>
    <mergeCell ref="A59:A60"/>
    <mergeCell ref="B59:B60"/>
    <mergeCell ref="C59:D59"/>
    <mergeCell ref="E59:E60"/>
    <mergeCell ref="F59:F60"/>
    <mergeCell ref="C60:D60"/>
    <mergeCell ref="A3:F3"/>
    <mergeCell ref="C13:D13"/>
    <mergeCell ref="C14:D14"/>
    <mergeCell ref="C15:D15"/>
    <mergeCell ref="A8:B9"/>
    <mergeCell ref="B12:D12"/>
    <mergeCell ref="A5:B6"/>
    <mergeCell ref="A45:A46"/>
    <mergeCell ref="B45:B46"/>
    <mergeCell ref="C45:D45"/>
    <mergeCell ref="E45:E46"/>
    <mergeCell ref="F45:F46"/>
    <mergeCell ref="C46:D46"/>
    <mergeCell ref="A17:A18"/>
    <mergeCell ref="B17:B18"/>
    <mergeCell ref="E17:E18"/>
    <mergeCell ref="F17:F18"/>
    <mergeCell ref="A19:A20"/>
    <mergeCell ref="B19:B20"/>
    <mergeCell ref="E19:E20"/>
    <mergeCell ref="F19:F20"/>
    <mergeCell ref="A21:A22"/>
    <mergeCell ref="B21:B22"/>
    <mergeCell ref="E21:E22"/>
    <mergeCell ref="A87:G87"/>
    <mergeCell ref="C5:D6"/>
    <mergeCell ref="C8:C9"/>
    <mergeCell ref="D8:D9"/>
    <mergeCell ref="A12:A14"/>
    <mergeCell ref="E12:E14"/>
    <mergeCell ref="F12:F14"/>
    <mergeCell ref="B13:B14"/>
    <mergeCell ref="A15:A16"/>
    <mergeCell ref="B15:B16"/>
    <mergeCell ref="E15:E16"/>
    <mergeCell ref="F15:F16"/>
    <mergeCell ref="C31:D31"/>
    <mergeCell ref="C16:D16"/>
    <mergeCell ref="C17:D17"/>
    <mergeCell ref="C18:D18"/>
    <mergeCell ref="C19:D19"/>
    <mergeCell ref="C20:D20"/>
    <mergeCell ref="A47:A48"/>
    <mergeCell ref="B47:B48"/>
    <mergeCell ref="C47:D47"/>
    <mergeCell ref="E47:E48"/>
    <mergeCell ref="F47:F48"/>
    <mergeCell ref="C48:D48"/>
    <mergeCell ref="A85:D85"/>
    <mergeCell ref="A49:A50"/>
    <mergeCell ref="B49:B50"/>
    <mergeCell ref="C49:D49"/>
    <mergeCell ref="E49:E50"/>
    <mergeCell ref="F49:F50"/>
    <mergeCell ref="C50:D50"/>
    <mergeCell ref="A51:A52"/>
    <mergeCell ref="B51:B52"/>
    <mergeCell ref="C51:D51"/>
    <mergeCell ref="E51:E52"/>
    <mergeCell ref="F51:F52"/>
    <mergeCell ref="C52:D52"/>
    <mergeCell ref="A53:A54"/>
    <mergeCell ref="B53:B54"/>
    <mergeCell ref="C53:D53"/>
    <mergeCell ref="E53:E54"/>
    <mergeCell ref="F53:F54"/>
    <mergeCell ref="C54:D54"/>
    <mergeCell ref="A55:A56"/>
    <mergeCell ref="B55:B56"/>
    <mergeCell ref="C55:D55"/>
    <mergeCell ref="E55:E56"/>
    <mergeCell ref="F55:F56"/>
    <mergeCell ref="F21:F22"/>
    <mergeCell ref="A23:A24"/>
    <mergeCell ref="B23:B24"/>
    <mergeCell ref="E23:E24"/>
    <mergeCell ref="F23:F24"/>
    <mergeCell ref="C21:D21"/>
    <mergeCell ref="C22:D22"/>
    <mergeCell ref="C23:D23"/>
    <mergeCell ref="C24:D24"/>
    <mergeCell ref="A25:A26"/>
    <mergeCell ref="B25:B26"/>
    <mergeCell ref="E25:E26"/>
    <mergeCell ref="F25:F26"/>
    <mergeCell ref="A27:A28"/>
    <mergeCell ref="B27:B28"/>
    <mergeCell ref="E27:E28"/>
    <mergeCell ref="F27:F28"/>
    <mergeCell ref="C26:D26"/>
    <mergeCell ref="C27:D27"/>
    <mergeCell ref="C28:D28"/>
    <mergeCell ref="C25:D25"/>
    <mergeCell ref="A29:A30"/>
    <mergeCell ref="B29:B30"/>
    <mergeCell ref="E29:E30"/>
    <mergeCell ref="F29:F30"/>
    <mergeCell ref="A31:A32"/>
    <mergeCell ref="B31:B32"/>
    <mergeCell ref="E31:E32"/>
    <mergeCell ref="F31:F32"/>
    <mergeCell ref="C32:D32"/>
    <mergeCell ref="C29:D29"/>
    <mergeCell ref="C30:D30"/>
    <mergeCell ref="A33:A34"/>
    <mergeCell ref="B33:B34"/>
    <mergeCell ref="E33:E34"/>
    <mergeCell ref="F33:F34"/>
    <mergeCell ref="A35:A36"/>
    <mergeCell ref="B35:B36"/>
    <mergeCell ref="E35:E36"/>
    <mergeCell ref="F35:F36"/>
    <mergeCell ref="C36:D36"/>
    <mergeCell ref="C33:D33"/>
    <mergeCell ref="C34:D34"/>
    <mergeCell ref="C35:D35"/>
    <mergeCell ref="A39:A40"/>
    <mergeCell ref="B39:B40"/>
    <mergeCell ref="C39:D39"/>
    <mergeCell ref="E39:E40"/>
    <mergeCell ref="F39:F40"/>
    <mergeCell ref="C40:D40"/>
    <mergeCell ref="A37:A38"/>
    <mergeCell ref="B37:B38"/>
    <mergeCell ref="C37:D37"/>
    <mergeCell ref="E37:E38"/>
    <mergeCell ref="F37:F38"/>
    <mergeCell ref="C38:D38"/>
    <mergeCell ref="A43:A44"/>
    <mergeCell ref="B43:B44"/>
    <mergeCell ref="C43:D43"/>
    <mergeCell ref="E43:E44"/>
    <mergeCell ref="F43:F44"/>
    <mergeCell ref="C44:D44"/>
    <mergeCell ref="A41:A42"/>
    <mergeCell ref="B41:B42"/>
    <mergeCell ref="C41:D41"/>
    <mergeCell ref="E41:E42"/>
    <mergeCell ref="F41:F42"/>
    <mergeCell ref="C42:D42"/>
    <mergeCell ref="A65:A66"/>
    <mergeCell ref="B65:B66"/>
    <mergeCell ref="C65:D65"/>
    <mergeCell ref="E65:E66"/>
    <mergeCell ref="F65:F66"/>
    <mergeCell ref="C66:D66"/>
    <mergeCell ref="A67:A68"/>
    <mergeCell ref="B67:B68"/>
    <mergeCell ref="C67:D67"/>
    <mergeCell ref="E67:E68"/>
    <mergeCell ref="F67:F68"/>
    <mergeCell ref="C68:D68"/>
    <mergeCell ref="A69:A70"/>
    <mergeCell ref="B69:B70"/>
    <mergeCell ref="C69:D69"/>
    <mergeCell ref="E69:E70"/>
    <mergeCell ref="F69:F70"/>
    <mergeCell ref="C70:D70"/>
    <mergeCell ref="A71:A72"/>
    <mergeCell ref="B71:B72"/>
    <mergeCell ref="C71:D71"/>
    <mergeCell ref="E71:E72"/>
    <mergeCell ref="F71:F72"/>
    <mergeCell ref="C72:D72"/>
    <mergeCell ref="A73:A74"/>
    <mergeCell ref="B73:B74"/>
    <mergeCell ref="C73:D73"/>
    <mergeCell ref="E73:E74"/>
    <mergeCell ref="F73:F74"/>
    <mergeCell ref="C74:D74"/>
    <mergeCell ref="A75:A76"/>
    <mergeCell ref="B75:B76"/>
    <mergeCell ref="C75:D75"/>
    <mergeCell ref="E75:E76"/>
    <mergeCell ref="F75:F76"/>
    <mergeCell ref="C76:D76"/>
    <mergeCell ref="A77:A78"/>
    <mergeCell ref="B77:B78"/>
    <mergeCell ref="C77:D77"/>
    <mergeCell ref="E77:E78"/>
    <mergeCell ref="F77:F78"/>
    <mergeCell ref="C78:D78"/>
    <mergeCell ref="A79:A80"/>
    <mergeCell ref="B79:B80"/>
    <mergeCell ref="C79:D79"/>
    <mergeCell ref="E79:E80"/>
    <mergeCell ref="F79:F80"/>
    <mergeCell ref="C80:D80"/>
    <mergeCell ref="A81:A82"/>
    <mergeCell ref="B81:B82"/>
    <mergeCell ref="C81:D81"/>
    <mergeCell ref="E81:E82"/>
    <mergeCell ref="F81:F82"/>
    <mergeCell ref="C82:D82"/>
    <mergeCell ref="A83:A84"/>
    <mergeCell ref="B83:B84"/>
    <mergeCell ref="C83:D83"/>
    <mergeCell ref="E83:E84"/>
    <mergeCell ref="F83:F84"/>
    <mergeCell ref="C84:D84"/>
  </mergeCells>
  <phoneticPr fontId="6"/>
  <pageMargins left="0.94488188976377963" right="0.39370078740157483" top="0.82677165354330717" bottom="0.35433070866141736" header="0.31496062992125984" footer="0.31496062992125984"/>
  <pageSetup paperSize="9"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O88"/>
  <sheetViews>
    <sheetView view="pageBreakPreview" zoomScaleNormal="100" zoomScaleSheetLayoutView="100" workbookViewId="0">
      <pane ySplit="14" topLeftCell="A15" activePane="bottomLeft" state="frozen"/>
      <selection pane="bottomLeft" activeCell="I27" sqref="I27"/>
    </sheetView>
  </sheetViews>
  <sheetFormatPr defaultRowHeight="12" outlineLevelCol="1"/>
  <cols>
    <col min="1" max="2" width="5" style="1" bestFit="1" customWidth="1"/>
    <col min="3" max="3" width="31.25" style="1" customWidth="1"/>
    <col min="4" max="4" width="6.75" style="1" customWidth="1"/>
    <col min="5" max="6" width="12.5" style="1" customWidth="1"/>
    <col min="7" max="7" width="5" style="1" bestFit="1" customWidth="1"/>
    <col min="8" max="11" width="9" style="1"/>
    <col min="12" max="12" width="0" style="1" hidden="1" customWidth="1" outlineLevel="1"/>
    <col min="13" max="13" width="3.375" style="1" hidden="1" customWidth="1" outlineLevel="1"/>
    <col min="14" max="14" width="43.25" style="1" hidden="1" customWidth="1" outlineLevel="1"/>
    <col min="15" max="15" width="9" style="1" collapsed="1"/>
    <col min="16" max="16384" width="9" style="1"/>
  </cols>
  <sheetData>
    <row r="1" spans="1:14">
      <c r="A1" s="1" t="s">
        <v>13</v>
      </c>
    </row>
    <row r="3" spans="1:14">
      <c r="A3" s="256" t="s">
        <v>12</v>
      </c>
      <c r="B3" s="256"/>
      <c r="C3" s="256"/>
      <c r="D3" s="256"/>
      <c r="E3" s="256"/>
      <c r="F3" s="256"/>
    </row>
    <row r="5" spans="1:14">
      <c r="A5" s="245" t="s">
        <v>7</v>
      </c>
      <c r="B5" s="245"/>
      <c r="C5" s="213" t="str">
        <f>入力シート!$C$5</f>
        <v>〇〇市</v>
      </c>
      <c r="D5" s="214"/>
      <c r="E5" s="257" t="s">
        <v>5</v>
      </c>
      <c r="F5" s="245" t="str">
        <f>入力シート!$C$7</f>
        <v>令和７年度</v>
      </c>
    </row>
    <row r="6" spans="1:14">
      <c r="A6" s="246"/>
      <c r="B6" s="246"/>
      <c r="C6" s="215"/>
      <c r="D6" s="216"/>
      <c r="E6" s="258"/>
      <c r="F6" s="246"/>
    </row>
    <row r="8" spans="1:14">
      <c r="A8" s="245" t="s">
        <v>9</v>
      </c>
      <c r="B8" s="245"/>
      <c r="C8" s="247">
        <f>F85</f>
        <v>0</v>
      </c>
      <c r="D8" s="249" t="s">
        <v>10</v>
      </c>
    </row>
    <row r="9" spans="1:14">
      <c r="A9" s="246"/>
      <c r="B9" s="246"/>
      <c r="C9" s="248"/>
      <c r="D9" s="250"/>
    </row>
    <row r="11" spans="1:14" ht="12.75" thickBot="1">
      <c r="A11" s="1" t="s">
        <v>8</v>
      </c>
      <c r="F11" s="4" t="s">
        <v>18</v>
      </c>
    </row>
    <row r="12" spans="1:14" ht="12" customHeight="1">
      <c r="A12" s="259" t="s">
        <v>4</v>
      </c>
      <c r="B12" s="262" t="s">
        <v>27</v>
      </c>
      <c r="C12" s="262"/>
      <c r="D12" s="262" t="s">
        <v>28</v>
      </c>
      <c r="E12" s="262" t="s">
        <v>117</v>
      </c>
      <c r="F12" s="265" t="s">
        <v>0</v>
      </c>
      <c r="G12" s="269" t="s">
        <v>74</v>
      </c>
    </row>
    <row r="13" spans="1:14" ht="12.75">
      <c r="A13" s="260"/>
      <c r="B13" s="227" t="s">
        <v>54</v>
      </c>
      <c r="C13" s="2" t="s">
        <v>30</v>
      </c>
      <c r="D13" s="263"/>
      <c r="E13" s="263"/>
      <c r="F13" s="266"/>
      <c r="G13" s="270"/>
      <c r="H13" s="1" t="s">
        <v>90</v>
      </c>
      <c r="L13" s="320" t="s">
        <v>157</v>
      </c>
      <c r="M13" s="321"/>
      <c r="N13" s="321"/>
    </row>
    <row r="14" spans="1:14" ht="14.25" thickBot="1">
      <c r="A14" s="261"/>
      <c r="B14" s="268"/>
      <c r="C14" s="3" t="s">
        <v>31</v>
      </c>
      <c r="D14" s="264"/>
      <c r="E14" s="264"/>
      <c r="F14" s="267"/>
      <c r="G14" s="270"/>
      <c r="H14" s="1" t="s">
        <v>91</v>
      </c>
      <c r="L14" s="320">
        <f ca="1">SUMIF($B$15:$B$84,M14,$F$15:$F$84)</f>
        <v>0</v>
      </c>
      <c r="M14" s="322">
        <v>1</v>
      </c>
      <c r="N14" s="323" t="s">
        <v>140</v>
      </c>
    </row>
    <row r="15" spans="1:14" ht="21.75" customHeight="1">
      <c r="A15" s="254"/>
      <c r="B15" s="203" t="str">
        <f ca="1">IF(入力シート!B14=0," ",入力シート!B14)</f>
        <v/>
      </c>
      <c r="C15" s="12">
        <f>IF(入力シート!C14=" "," ",入力シート!C14)</f>
        <v>0</v>
      </c>
      <c r="D15" s="240" t="str">
        <f>IF(入力シート!D14=0," ",入力シート!D14)</f>
        <v xml:space="preserve"> </v>
      </c>
      <c r="E15" s="251">
        <f>IF(入力シート!F14=" "," ",ROUNDUP(入力シート!F14,-3)/1000)</f>
        <v>0</v>
      </c>
      <c r="F15" s="252">
        <f>IF(入力シート!F15=" "," ",ROUNDDOWN(入力シート!F15,-3)/1000)</f>
        <v>0</v>
      </c>
      <c r="G15" s="243"/>
      <c r="L15" s="320">
        <f t="shared" ref="L15:L57" ca="1" si="0">SUMIF($B$15:$B$84,M15,$F$15:$F$84)</f>
        <v>0</v>
      </c>
      <c r="M15" s="322">
        <v>2</v>
      </c>
      <c r="N15" s="323" t="s">
        <v>143</v>
      </c>
    </row>
    <row r="16" spans="1:14" ht="21.75" customHeight="1">
      <c r="A16" s="255"/>
      <c r="B16" s="204"/>
      <c r="C16" s="13" t="str">
        <f>IF(入力シート!C15=0," ",入力シート!C15)</f>
        <v xml:space="preserve"> </v>
      </c>
      <c r="D16" s="241"/>
      <c r="E16" s="206"/>
      <c r="F16" s="208"/>
      <c r="G16" s="243"/>
      <c r="L16" s="320">
        <f t="shared" ca="1" si="0"/>
        <v>0</v>
      </c>
      <c r="M16" s="322">
        <v>3</v>
      </c>
      <c r="N16" s="322" t="s">
        <v>35</v>
      </c>
    </row>
    <row r="17" spans="1:14" ht="21.75" customHeight="1">
      <c r="A17" s="253"/>
      <c r="B17" s="203" t="str">
        <f ca="1">IF(入力シート!B16=0," ",入力シート!B16)</f>
        <v/>
      </c>
      <c r="C17" s="13">
        <f>IF(入力シート!C16=" "," ",入力シート!C16)</f>
        <v>0</v>
      </c>
      <c r="D17" s="240" t="str">
        <f>IF(入力シート!D16=0," ",入力シート!D16)</f>
        <v xml:space="preserve"> </v>
      </c>
      <c r="E17" s="205">
        <f>IF(入力シート!F16=" "," ",ROUNDUP(入力シート!F16,-3)/1000)</f>
        <v>0</v>
      </c>
      <c r="F17" s="242">
        <f>IF(入力シート!F17=" "," ",ROUNDDOWN(入力シート!F17,-3)/1000)</f>
        <v>0</v>
      </c>
      <c r="G17" s="243"/>
      <c r="L17" s="320">
        <f t="shared" ca="1" si="0"/>
        <v>0</v>
      </c>
      <c r="M17" s="322">
        <v>4</v>
      </c>
      <c r="N17" s="323" t="s">
        <v>135</v>
      </c>
    </row>
    <row r="18" spans="1:14" ht="21.75" customHeight="1">
      <c r="A18" s="239"/>
      <c r="B18" s="204"/>
      <c r="C18" s="13" t="str">
        <f>IF(入力シート!C17=0," ",入力シート!C17)</f>
        <v xml:space="preserve"> </v>
      </c>
      <c r="D18" s="241"/>
      <c r="E18" s="206"/>
      <c r="F18" s="208"/>
      <c r="G18" s="243"/>
      <c r="L18" s="320">
        <f t="shared" ca="1" si="0"/>
        <v>0</v>
      </c>
      <c r="M18" s="322">
        <v>5</v>
      </c>
      <c r="N18" s="322" t="s">
        <v>122</v>
      </c>
    </row>
    <row r="19" spans="1:14" ht="21.75" customHeight="1">
      <c r="A19" s="239"/>
      <c r="B19" s="203" t="str">
        <f ca="1">IF(入力シート!B18=0," ",入力シート!B18)</f>
        <v/>
      </c>
      <c r="C19" s="13">
        <f>IF(入力シート!C18=" "," ",入力シート!C18)</f>
        <v>0</v>
      </c>
      <c r="D19" s="240" t="str">
        <f>IF(入力シート!D18=0," ",入力シート!D18)</f>
        <v xml:space="preserve"> </v>
      </c>
      <c r="E19" s="205">
        <f>IF(入力シート!F18=" "," ",ROUNDUP(入力シート!F18,-3)/1000)</f>
        <v>0</v>
      </c>
      <c r="F19" s="242">
        <f>IF(入力シート!F19=" "," ",ROUNDDOWN(入力シート!F19,-3)/1000)</f>
        <v>0</v>
      </c>
      <c r="G19" s="243"/>
      <c r="L19" s="320">
        <f t="shared" ca="1" si="0"/>
        <v>0</v>
      </c>
      <c r="M19" s="322">
        <v>6</v>
      </c>
      <c r="N19" s="323" t="s">
        <v>123</v>
      </c>
    </row>
    <row r="20" spans="1:14" ht="21.75" customHeight="1">
      <c r="A20" s="239"/>
      <c r="B20" s="204"/>
      <c r="C20" s="13" t="str">
        <f>IF(入力シート!C19=0," ",入力シート!C19)</f>
        <v xml:space="preserve"> </v>
      </c>
      <c r="D20" s="241"/>
      <c r="E20" s="206"/>
      <c r="F20" s="208"/>
      <c r="G20" s="243"/>
      <c r="L20" s="320">
        <f t="shared" ca="1" si="0"/>
        <v>0</v>
      </c>
      <c r="M20" s="322">
        <v>7</v>
      </c>
      <c r="N20" s="322" t="s">
        <v>37</v>
      </c>
    </row>
    <row r="21" spans="1:14" ht="21.75" customHeight="1">
      <c r="A21" s="239"/>
      <c r="B21" s="203" t="str">
        <f ca="1">IF(入力シート!B20=0," ",入力シート!B20)</f>
        <v/>
      </c>
      <c r="C21" s="13">
        <f>IF(入力シート!C20=" "," ",入力シート!C20)</f>
        <v>0</v>
      </c>
      <c r="D21" s="240" t="str">
        <f>IF(入力シート!D20=0," ",入力シート!D20)</f>
        <v xml:space="preserve"> </v>
      </c>
      <c r="E21" s="205">
        <f>IF(入力シート!F20=" "," ",ROUNDUP(入力シート!F20,-3)/1000)</f>
        <v>0</v>
      </c>
      <c r="F21" s="242">
        <f>IF(入力シート!F21=" "," ",ROUNDDOWN(入力シート!F21,-3)/1000)</f>
        <v>0</v>
      </c>
      <c r="G21" s="243"/>
      <c r="L21" s="320">
        <f t="shared" ca="1" si="0"/>
        <v>0</v>
      </c>
      <c r="M21" s="322">
        <v>8</v>
      </c>
      <c r="N21" s="322" t="s">
        <v>38</v>
      </c>
    </row>
    <row r="22" spans="1:14" ht="21.75" customHeight="1">
      <c r="A22" s="239"/>
      <c r="B22" s="204"/>
      <c r="C22" s="13" t="str">
        <f>IF(入力シート!C21=0," ",入力シート!C21)</f>
        <v xml:space="preserve"> </v>
      </c>
      <c r="D22" s="241"/>
      <c r="E22" s="206"/>
      <c r="F22" s="208"/>
      <c r="G22" s="243"/>
      <c r="L22" s="320">
        <f t="shared" ca="1" si="0"/>
        <v>0</v>
      </c>
      <c r="M22" s="322">
        <v>9</v>
      </c>
      <c r="N22" s="322" t="s">
        <v>39</v>
      </c>
    </row>
    <row r="23" spans="1:14" ht="21.75" customHeight="1">
      <c r="A23" s="239"/>
      <c r="B23" s="203" t="str">
        <f ca="1">IF(入力シート!B22=0," ",入力シート!B22)</f>
        <v/>
      </c>
      <c r="C23" s="13">
        <f>IF(入力シート!C22=" "," ",入力シート!C22)</f>
        <v>0</v>
      </c>
      <c r="D23" s="240" t="str">
        <f>IF(入力シート!D22=0," ",入力シート!D22)</f>
        <v xml:space="preserve"> </v>
      </c>
      <c r="E23" s="205">
        <f>IF(入力シート!F22=" "," ",ROUNDUP(入力シート!F22,-3)/1000)</f>
        <v>0</v>
      </c>
      <c r="F23" s="242">
        <f>IF(入力シート!F23=" "," ",ROUNDDOWN(入力シート!F23,-3)/1000)</f>
        <v>0</v>
      </c>
      <c r="G23" s="243"/>
      <c r="L23" s="320">
        <f t="shared" ca="1" si="0"/>
        <v>0</v>
      </c>
      <c r="M23" s="322">
        <v>10</v>
      </c>
      <c r="N23" s="323" t="s">
        <v>136</v>
      </c>
    </row>
    <row r="24" spans="1:14" ht="21.75" customHeight="1">
      <c r="A24" s="239"/>
      <c r="B24" s="204"/>
      <c r="C24" s="13" t="str">
        <f>IF(入力シート!C23=0," ",入力シート!C23)</f>
        <v xml:space="preserve"> </v>
      </c>
      <c r="D24" s="241"/>
      <c r="E24" s="206"/>
      <c r="F24" s="208"/>
      <c r="G24" s="243"/>
      <c r="L24" s="320">
        <f t="shared" ca="1" si="0"/>
        <v>0</v>
      </c>
      <c r="M24" s="322">
        <v>11</v>
      </c>
      <c r="N24" s="322" t="s">
        <v>36</v>
      </c>
    </row>
    <row r="25" spans="1:14" ht="21.75" customHeight="1">
      <c r="A25" s="239"/>
      <c r="B25" s="203" t="str">
        <f ca="1">IF(入力シート!B24=0," ",入力シート!B24)</f>
        <v/>
      </c>
      <c r="C25" s="13">
        <f>IF(入力シート!C24=" "," ",入力シート!C24)</f>
        <v>0</v>
      </c>
      <c r="D25" s="240" t="str">
        <f>IF(入力シート!D24=0," ",入力シート!D24)</f>
        <v xml:space="preserve"> </v>
      </c>
      <c r="E25" s="205">
        <f>IF(入力シート!F24=" "," ",ROUNDUP(入力シート!F24,-3)/1000)</f>
        <v>0</v>
      </c>
      <c r="F25" s="242">
        <f>IF(入力シート!F25=" "," ",ROUNDDOWN(入力シート!F25,-3)/1000)</f>
        <v>0</v>
      </c>
      <c r="G25" s="243"/>
      <c r="L25" s="320">
        <f t="shared" ca="1" si="0"/>
        <v>0</v>
      </c>
      <c r="M25" s="322">
        <v>12</v>
      </c>
      <c r="N25" s="322" t="s">
        <v>124</v>
      </c>
    </row>
    <row r="26" spans="1:14" ht="21.75" customHeight="1">
      <c r="A26" s="239"/>
      <c r="B26" s="204"/>
      <c r="C26" s="13" t="str">
        <f>IF(入力シート!C25=0," ",入力シート!C25)</f>
        <v xml:space="preserve"> </v>
      </c>
      <c r="D26" s="241"/>
      <c r="E26" s="206"/>
      <c r="F26" s="208"/>
      <c r="G26" s="243"/>
      <c r="L26" s="320">
        <f t="shared" ca="1" si="0"/>
        <v>0</v>
      </c>
      <c r="M26" s="322">
        <v>13</v>
      </c>
      <c r="N26" s="322" t="s">
        <v>25</v>
      </c>
    </row>
    <row r="27" spans="1:14" ht="21.75" customHeight="1">
      <c r="A27" s="239"/>
      <c r="B27" s="203" t="str">
        <f ca="1">IF(入力シート!B26=0," ",入力シート!B26)</f>
        <v/>
      </c>
      <c r="C27" s="13">
        <f>IF(入力シート!C26=" "," ",入力シート!C26)</f>
        <v>0</v>
      </c>
      <c r="D27" s="240" t="str">
        <f>IF(入力シート!D26=0," ",入力シート!D26)</f>
        <v xml:space="preserve"> </v>
      </c>
      <c r="E27" s="205">
        <f>IF(入力シート!F26=" "," ",ROUNDUP(入力シート!F26,-3)/1000)</f>
        <v>0</v>
      </c>
      <c r="F27" s="242">
        <f>IF(入力シート!F27=" "," ",ROUNDDOWN(入力シート!F27,-3)/1000)</f>
        <v>0</v>
      </c>
      <c r="G27" s="271"/>
      <c r="L27" s="320">
        <f t="shared" ca="1" si="0"/>
        <v>0</v>
      </c>
      <c r="M27" s="322">
        <v>14</v>
      </c>
      <c r="N27" s="323" t="s">
        <v>144</v>
      </c>
    </row>
    <row r="28" spans="1:14" ht="21.75" customHeight="1">
      <c r="A28" s="239"/>
      <c r="B28" s="204"/>
      <c r="C28" s="13" t="str">
        <f>IF(入力シート!C27=0," ",入力シート!C27)</f>
        <v xml:space="preserve"> </v>
      </c>
      <c r="D28" s="241"/>
      <c r="E28" s="206"/>
      <c r="F28" s="208"/>
      <c r="G28" s="243"/>
      <c r="L28" s="320">
        <f t="shared" ca="1" si="0"/>
        <v>0</v>
      </c>
      <c r="M28" s="322">
        <v>15</v>
      </c>
      <c r="N28" s="322" t="s">
        <v>40</v>
      </c>
    </row>
    <row r="29" spans="1:14" ht="21.75" customHeight="1">
      <c r="A29" s="239"/>
      <c r="B29" s="203" t="str">
        <f ca="1">IF(入力シート!B28=0," ",入力シート!B28)</f>
        <v/>
      </c>
      <c r="C29" s="13">
        <f>IF(入力シート!C28=" "," ",入力シート!C28)</f>
        <v>0</v>
      </c>
      <c r="D29" s="240" t="str">
        <f>IF(入力シート!D28=0," ",入力シート!D28)</f>
        <v xml:space="preserve"> </v>
      </c>
      <c r="E29" s="205">
        <f>IF(入力シート!F28=" "," ",ROUNDUP(入力シート!F28,-3)/1000)</f>
        <v>0</v>
      </c>
      <c r="F29" s="242">
        <f>IF(入力シート!F29=" "," ",ROUNDDOWN(入力シート!F29,-3)/1000)</f>
        <v>0</v>
      </c>
      <c r="G29" s="243"/>
      <c r="L29" s="320">
        <f t="shared" ca="1" si="0"/>
        <v>0</v>
      </c>
      <c r="M29" s="322">
        <v>16</v>
      </c>
      <c r="N29" s="322" t="s">
        <v>24</v>
      </c>
    </row>
    <row r="30" spans="1:14" ht="21.75" customHeight="1">
      <c r="A30" s="239"/>
      <c r="B30" s="204"/>
      <c r="C30" s="13" t="str">
        <f>IF(入力シート!C29=0," ",入力シート!C29)</f>
        <v xml:space="preserve"> </v>
      </c>
      <c r="D30" s="241"/>
      <c r="E30" s="206"/>
      <c r="F30" s="208"/>
      <c r="G30" s="243"/>
      <c r="L30" s="320">
        <f t="shared" ca="1" si="0"/>
        <v>0</v>
      </c>
      <c r="M30" s="322">
        <v>17</v>
      </c>
      <c r="N30" s="322" t="s">
        <v>41</v>
      </c>
    </row>
    <row r="31" spans="1:14" ht="21.75" customHeight="1">
      <c r="A31" s="239"/>
      <c r="B31" s="203" t="str">
        <f ca="1">IF(入力シート!B30=0," ",入力シート!B30)</f>
        <v/>
      </c>
      <c r="C31" s="13">
        <f>IF(入力シート!C30=" "," ",入力シート!C30)</f>
        <v>0</v>
      </c>
      <c r="D31" s="240" t="str">
        <f>IF(入力シート!D30=0," ",入力シート!D30)</f>
        <v xml:space="preserve"> </v>
      </c>
      <c r="E31" s="205">
        <f>IF(入力シート!F30=" "," ",ROUNDUP(入力シート!F30,-3)/1000)</f>
        <v>0</v>
      </c>
      <c r="F31" s="242">
        <f>IF(入力シート!F31=" "," ",ROUNDDOWN(入力シート!F31,-3)/1000)</f>
        <v>0</v>
      </c>
      <c r="G31" s="243"/>
      <c r="L31" s="320">
        <f t="shared" ca="1" si="0"/>
        <v>0</v>
      </c>
      <c r="M31" s="322">
        <v>18</v>
      </c>
      <c r="N31" s="322" t="s">
        <v>34</v>
      </c>
    </row>
    <row r="32" spans="1:14" ht="21.75" customHeight="1">
      <c r="A32" s="239"/>
      <c r="B32" s="204"/>
      <c r="C32" s="13" t="str">
        <f>IF(入力シート!C31=0," ",入力シート!C31)</f>
        <v xml:space="preserve"> </v>
      </c>
      <c r="D32" s="241"/>
      <c r="E32" s="206"/>
      <c r="F32" s="208"/>
      <c r="G32" s="243"/>
      <c r="L32" s="320">
        <f t="shared" ca="1" si="0"/>
        <v>0</v>
      </c>
      <c r="M32" s="322">
        <v>19</v>
      </c>
      <c r="N32" s="322" t="s">
        <v>42</v>
      </c>
    </row>
    <row r="33" spans="1:14" ht="21.75" customHeight="1">
      <c r="A33" s="239"/>
      <c r="B33" s="203" t="str">
        <f ca="1">IF(入力シート!B32=0," ",入力シート!B32)</f>
        <v/>
      </c>
      <c r="C33" s="13">
        <f>IF(入力シート!C32=" "," ",入力シート!C32)</f>
        <v>0</v>
      </c>
      <c r="D33" s="240" t="str">
        <f>IF(入力シート!D32=0," ",入力シート!D32)</f>
        <v xml:space="preserve"> </v>
      </c>
      <c r="E33" s="205">
        <f>IF(入力シート!F32=" "," ",ROUNDUP(入力シート!F32,-3)/1000)</f>
        <v>0</v>
      </c>
      <c r="F33" s="242">
        <f>IF(入力シート!F33=" "," ",ROUNDDOWN(入力シート!F33,-3)/1000)</f>
        <v>0</v>
      </c>
      <c r="G33" s="243"/>
      <c r="L33" s="320">
        <f t="shared" ca="1" si="0"/>
        <v>0</v>
      </c>
      <c r="M33" s="322">
        <v>20</v>
      </c>
      <c r="N33" s="322" t="s">
        <v>43</v>
      </c>
    </row>
    <row r="34" spans="1:14" ht="21.75" customHeight="1">
      <c r="A34" s="239"/>
      <c r="B34" s="204"/>
      <c r="C34" s="13" t="str">
        <f>IF(入力シート!C33=0," ",入力シート!C33)</f>
        <v xml:space="preserve"> </v>
      </c>
      <c r="D34" s="241"/>
      <c r="E34" s="206"/>
      <c r="F34" s="208"/>
      <c r="G34" s="243"/>
      <c r="L34" s="320">
        <f t="shared" ca="1" si="0"/>
        <v>0</v>
      </c>
      <c r="M34" s="322">
        <v>21</v>
      </c>
      <c r="N34" s="322" t="s">
        <v>33</v>
      </c>
    </row>
    <row r="35" spans="1:14" ht="21.75" customHeight="1">
      <c r="A35" s="239"/>
      <c r="B35" s="203" t="str">
        <f ca="1">IF(入力シート!B34=0," ",入力シート!B34)</f>
        <v/>
      </c>
      <c r="C35" s="13">
        <f>IF(入力シート!C34=" "," ",入力シート!C34)</f>
        <v>0</v>
      </c>
      <c r="D35" s="240" t="str">
        <f>IF(入力シート!D34=0," ",入力シート!D34)</f>
        <v xml:space="preserve"> </v>
      </c>
      <c r="E35" s="205">
        <f>IF(入力シート!F34=" "," ",ROUNDUP(入力シート!F34,-3)/1000)</f>
        <v>0</v>
      </c>
      <c r="F35" s="242">
        <f>IF(入力シート!F35=" "," ",ROUNDDOWN(入力シート!F35,-3)/1000)</f>
        <v>0</v>
      </c>
      <c r="G35" s="243"/>
      <c r="L35" s="320">
        <f t="shared" ca="1" si="0"/>
        <v>0</v>
      </c>
      <c r="M35" s="322">
        <v>22</v>
      </c>
      <c r="N35" s="322" t="s">
        <v>125</v>
      </c>
    </row>
    <row r="36" spans="1:14" ht="21.75" customHeight="1">
      <c r="A36" s="239"/>
      <c r="B36" s="204"/>
      <c r="C36" s="13" t="str">
        <f>IF(入力シート!C35=0," ",入力シート!C35)</f>
        <v xml:space="preserve"> </v>
      </c>
      <c r="D36" s="241"/>
      <c r="E36" s="206"/>
      <c r="F36" s="208"/>
      <c r="G36" s="243"/>
      <c r="L36" s="320">
        <f t="shared" ca="1" si="0"/>
        <v>0</v>
      </c>
      <c r="M36" s="322">
        <v>23</v>
      </c>
      <c r="N36" s="322" t="s">
        <v>126</v>
      </c>
    </row>
    <row r="37" spans="1:14" ht="21.75" customHeight="1">
      <c r="A37" s="239"/>
      <c r="B37" s="203" t="str">
        <f ca="1">IF(入力シート!B36=0," ",入力シート!B36)</f>
        <v/>
      </c>
      <c r="C37" s="13">
        <f>IF(入力シート!C36=" "," ",入力シート!C36)</f>
        <v>0</v>
      </c>
      <c r="D37" s="240" t="str">
        <f>IF(入力シート!D36=0," ",入力シート!D36)</f>
        <v xml:space="preserve"> </v>
      </c>
      <c r="E37" s="205">
        <f>IF(入力シート!F36=" "," ",ROUNDUP(入力シート!F36,-3)/1000)</f>
        <v>0</v>
      </c>
      <c r="F37" s="242">
        <f>IF(入力シート!F37=" "," ",ROUNDDOWN(入力シート!F37,-3)/1000)</f>
        <v>0</v>
      </c>
      <c r="G37" s="243"/>
      <c r="L37" s="320">
        <f t="shared" ca="1" si="0"/>
        <v>0</v>
      </c>
      <c r="M37" s="322">
        <v>24</v>
      </c>
      <c r="N37" s="322" t="s">
        <v>44</v>
      </c>
    </row>
    <row r="38" spans="1:14" ht="21.75" customHeight="1">
      <c r="A38" s="239"/>
      <c r="B38" s="204"/>
      <c r="C38" s="13" t="str">
        <f>IF(入力シート!C37=0," ",入力シート!C37)</f>
        <v xml:space="preserve"> </v>
      </c>
      <c r="D38" s="241"/>
      <c r="E38" s="206"/>
      <c r="F38" s="208"/>
      <c r="G38" s="243"/>
      <c r="L38" s="320">
        <f t="shared" ca="1" si="0"/>
        <v>0</v>
      </c>
      <c r="M38" s="322">
        <v>25</v>
      </c>
      <c r="N38" s="323" t="s">
        <v>127</v>
      </c>
    </row>
    <row r="39" spans="1:14" ht="21.75" customHeight="1">
      <c r="A39" s="239"/>
      <c r="B39" s="203" t="str">
        <f ca="1">IF(入力シート!B38=0," ",入力シート!B38)</f>
        <v/>
      </c>
      <c r="C39" s="13">
        <f>IF(入力シート!C38=" "," ",入力シート!C38)</f>
        <v>0</v>
      </c>
      <c r="D39" s="240" t="str">
        <f>IF(入力シート!D38=0," ",入力シート!D38)</f>
        <v xml:space="preserve"> </v>
      </c>
      <c r="E39" s="205">
        <f>IF(入力シート!F38=" "," ",ROUNDUP(入力シート!F38,-3)/1000)</f>
        <v>0</v>
      </c>
      <c r="F39" s="242">
        <f>IF(入力シート!F39=" "," ",ROUNDDOWN(入力シート!F39,-3)/1000)</f>
        <v>0</v>
      </c>
      <c r="G39" s="243"/>
      <c r="L39" s="320">
        <f t="shared" ca="1" si="0"/>
        <v>0</v>
      </c>
      <c r="M39" s="322">
        <v>26</v>
      </c>
      <c r="N39" s="322" t="s">
        <v>128</v>
      </c>
    </row>
    <row r="40" spans="1:14" ht="21.75" customHeight="1">
      <c r="A40" s="239"/>
      <c r="B40" s="204"/>
      <c r="C40" s="13" t="str">
        <f>IF(入力シート!C39=0," ",入力シート!C39)</f>
        <v xml:space="preserve"> </v>
      </c>
      <c r="D40" s="241"/>
      <c r="E40" s="206"/>
      <c r="F40" s="208"/>
      <c r="G40" s="243"/>
      <c r="L40" s="320">
        <f t="shared" ca="1" si="0"/>
        <v>0</v>
      </c>
      <c r="M40" s="322">
        <v>27</v>
      </c>
      <c r="N40" s="322" t="s">
        <v>45</v>
      </c>
    </row>
    <row r="41" spans="1:14" ht="21.75" hidden="1" customHeight="1">
      <c r="A41" s="239"/>
      <c r="B41" s="203" t="str">
        <f ca="1">IF(入力シート!B40=0," ",入力シート!B40)</f>
        <v/>
      </c>
      <c r="C41" s="13">
        <f>IF(入力シート!C40=" "," ",入力シート!C40)</f>
        <v>0</v>
      </c>
      <c r="D41" s="240" t="str">
        <f>IF(入力シート!D40=0," ",入力シート!D40)</f>
        <v xml:space="preserve"> </v>
      </c>
      <c r="E41" s="205">
        <f>IF(入力シート!F40=" "," ",ROUNDUP(入力シート!F40,-3)/1000)</f>
        <v>0</v>
      </c>
      <c r="F41" s="242">
        <f>IF(入力シート!F41=" "," ",ROUNDDOWN(入力シート!F41,-3)/1000)</f>
        <v>0</v>
      </c>
      <c r="G41" s="243"/>
      <c r="L41" s="320">
        <f t="shared" ca="1" si="0"/>
        <v>0</v>
      </c>
      <c r="M41" s="322">
        <v>28</v>
      </c>
      <c r="N41" s="323" t="s">
        <v>145</v>
      </c>
    </row>
    <row r="42" spans="1:14" ht="21.75" hidden="1" customHeight="1">
      <c r="A42" s="239"/>
      <c r="B42" s="204"/>
      <c r="C42" s="13" t="str">
        <f>IF(入力シート!C41=0," ",入力シート!C41)</f>
        <v xml:space="preserve"> </v>
      </c>
      <c r="D42" s="241"/>
      <c r="E42" s="206"/>
      <c r="F42" s="208"/>
      <c r="G42" s="243"/>
      <c r="L42" s="320">
        <f t="shared" ca="1" si="0"/>
        <v>0</v>
      </c>
      <c r="M42" s="322">
        <v>29</v>
      </c>
      <c r="N42" s="323" t="s">
        <v>129</v>
      </c>
    </row>
    <row r="43" spans="1:14" ht="21.75" hidden="1" customHeight="1">
      <c r="A43" s="239"/>
      <c r="B43" s="203" t="str">
        <f ca="1">IF(入力シート!B42=0," ",入力シート!B42)</f>
        <v/>
      </c>
      <c r="C43" s="13">
        <f>IF(入力シート!C42=" "," ",入力シート!C42)</f>
        <v>0</v>
      </c>
      <c r="D43" s="240" t="str">
        <f>IF(入力シート!D42=0," ",入力シート!D42)</f>
        <v xml:space="preserve"> </v>
      </c>
      <c r="E43" s="205">
        <f>IF(入力シート!F42=" "," ",ROUNDUP(入力シート!F42,-3)/1000)</f>
        <v>0</v>
      </c>
      <c r="F43" s="242">
        <f>IF(入力シート!F43=" "," ",ROUNDDOWN(入力シート!F43,-3)/1000)</f>
        <v>0</v>
      </c>
      <c r="G43" s="243"/>
      <c r="L43" s="320">
        <f t="shared" ca="1" si="0"/>
        <v>0</v>
      </c>
      <c r="M43" s="322">
        <v>30</v>
      </c>
      <c r="N43" s="323" t="s">
        <v>130</v>
      </c>
    </row>
    <row r="44" spans="1:14" ht="21.75" hidden="1" customHeight="1">
      <c r="A44" s="239"/>
      <c r="B44" s="204"/>
      <c r="C44" s="13" t="str">
        <f>IF(入力シート!C43=0," ",入力シート!C43)</f>
        <v xml:space="preserve"> </v>
      </c>
      <c r="D44" s="241"/>
      <c r="E44" s="206"/>
      <c r="F44" s="208"/>
      <c r="G44" s="243"/>
      <c r="L44" s="320">
        <f t="shared" ca="1" si="0"/>
        <v>0</v>
      </c>
      <c r="M44" s="322">
        <v>31</v>
      </c>
      <c r="N44" s="322" t="s">
        <v>131</v>
      </c>
    </row>
    <row r="45" spans="1:14" ht="21.75" hidden="1" customHeight="1">
      <c r="A45" s="239"/>
      <c r="B45" s="203" t="str">
        <f ca="1">IF(入力シート!B44=0," ",入力シート!B44)</f>
        <v/>
      </c>
      <c r="C45" s="13">
        <f>IF(入力シート!C44=" "," ",入力シート!C44)</f>
        <v>0</v>
      </c>
      <c r="D45" s="240" t="str">
        <f>IF(入力シート!D44=0," ",入力シート!D44)</f>
        <v xml:space="preserve"> </v>
      </c>
      <c r="E45" s="205">
        <f>IF(入力シート!F44=" "," ",ROUNDUP(入力シート!F44,-3)/1000)</f>
        <v>0</v>
      </c>
      <c r="F45" s="242">
        <f>IF(入力シート!F45=" "," ",ROUNDDOWN(入力シート!F45,-3)/1000)</f>
        <v>0</v>
      </c>
      <c r="G45" s="243"/>
      <c r="L45" s="320">
        <f t="shared" ca="1" si="0"/>
        <v>0</v>
      </c>
      <c r="M45" s="322">
        <v>32</v>
      </c>
      <c r="N45" s="323" t="s">
        <v>146</v>
      </c>
    </row>
    <row r="46" spans="1:14" ht="21.75" hidden="1" customHeight="1">
      <c r="A46" s="239"/>
      <c r="B46" s="204"/>
      <c r="C46" s="13" t="str">
        <f>IF(入力シート!C45=0," ",入力シート!C45)</f>
        <v xml:space="preserve"> </v>
      </c>
      <c r="D46" s="241"/>
      <c r="E46" s="206"/>
      <c r="F46" s="208"/>
      <c r="G46" s="243"/>
      <c r="L46" s="320">
        <f t="shared" ca="1" si="0"/>
        <v>0</v>
      </c>
      <c r="M46" s="322">
        <v>33</v>
      </c>
      <c r="N46" s="322" t="s">
        <v>132</v>
      </c>
    </row>
    <row r="47" spans="1:14" ht="21.75" hidden="1" customHeight="1">
      <c r="A47" s="239"/>
      <c r="B47" s="203" t="str">
        <f ca="1">IF(入力シート!B46=0," ",入力シート!B46)</f>
        <v/>
      </c>
      <c r="C47" s="13">
        <f>IF(入力シート!C46=" "," ",入力シート!C46)</f>
        <v>0</v>
      </c>
      <c r="D47" s="240" t="str">
        <f>IF(入力シート!D46=0," ",入力シート!D46)</f>
        <v xml:space="preserve"> </v>
      </c>
      <c r="E47" s="205">
        <f>IF(入力シート!F46=" "," ",ROUNDUP(入力シート!F46,-3)/1000)</f>
        <v>0</v>
      </c>
      <c r="F47" s="242">
        <f>IF(入力シート!F47=" "," ",ROUNDDOWN(入力シート!F47,-3)/1000)</f>
        <v>0</v>
      </c>
      <c r="G47" s="243"/>
      <c r="L47" s="320">
        <f t="shared" ca="1" si="0"/>
        <v>0</v>
      </c>
      <c r="M47" s="322">
        <v>34</v>
      </c>
      <c r="N47" s="322" t="s">
        <v>133</v>
      </c>
    </row>
    <row r="48" spans="1:14" ht="21.75" hidden="1" customHeight="1">
      <c r="A48" s="239"/>
      <c r="B48" s="204"/>
      <c r="C48" s="13" t="str">
        <f>IF(入力シート!C47=0," ",入力シート!C47)</f>
        <v xml:space="preserve"> </v>
      </c>
      <c r="D48" s="241"/>
      <c r="E48" s="206"/>
      <c r="F48" s="208"/>
      <c r="G48" s="243"/>
      <c r="L48" s="320">
        <f t="shared" ca="1" si="0"/>
        <v>0</v>
      </c>
      <c r="M48" s="322">
        <v>35</v>
      </c>
      <c r="N48" s="323" t="s">
        <v>147</v>
      </c>
    </row>
    <row r="49" spans="1:14" ht="21.75" hidden="1" customHeight="1">
      <c r="A49" s="239"/>
      <c r="B49" s="203" t="str">
        <f ca="1">IF(入力シート!B48=0," ",入力シート!B48)</f>
        <v/>
      </c>
      <c r="C49" s="13">
        <f>IF(入力シート!C48=" "," ",入力シート!C48)</f>
        <v>0</v>
      </c>
      <c r="D49" s="240" t="str">
        <f>IF(入力シート!D48=0," ",入力シート!D48)</f>
        <v xml:space="preserve"> </v>
      </c>
      <c r="E49" s="205">
        <f>IF(入力シート!F48=" "," ",ROUNDUP(入力シート!F48,-3)/1000)</f>
        <v>0</v>
      </c>
      <c r="F49" s="242">
        <f>IF(入力シート!F49=" "," ",ROUNDDOWN(入力シート!F49,-3)/1000)</f>
        <v>0</v>
      </c>
      <c r="G49" s="243"/>
      <c r="L49" s="320">
        <f t="shared" ca="1" si="0"/>
        <v>0</v>
      </c>
      <c r="M49" s="322">
        <v>36</v>
      </c>
      <c r="N49" s="322" t="s">
        <v>17</v>
      </c>
    </row>
    <row r="50" spans="1:14" ht="21.75" hidden="1" customHeight="1">
      <c r="A50" s="239"/>
      <c r="B50" s="204"/>
      <c r="C50" s="13" t="str">
        <f>IF(入力シート!C49=0," ",入力シート!C49)</f>
        <v xml:space="preserve"> </v>
      </c>
      <c r="D50" s="241"/>
      <c r="E50" s="206"/>
      <c r="F50" s="208"/>
      <c r="G50" s="243"/>
      <c r="L50" s="320">
        <f t="shared" ca="1" si="0"/>
        <v>0</v>
      </c>
      <c r="M50" s="322">
        <v>37</v>
      </c>
      <c r="N50" s="322" t="s">
        <v>50</v>
      </c>
    </row>
    <row r="51" spans="1:14" ht="21.75" hidden="1" customHeight="1">
      <c r="A51" s="239"/>
      <c r="B51" s="203" t="str">
        <f ca="1">IF(入力シート!B50=0," ",入力シート!B50)</f>
        <v/>
      </c>
      <c r="C51" s="13">
        <f>IF(入力シート!C50=" "," ",入力シート!C50)</f>
        <v>0</v>
      </c>
      <c r="D51" s="240" t="str">
        <f>IF(入力シート!D50=0," ",入力シート!D50)</f>
        <v xml:space="preserve"> </v>
      </c>
      <c r="E51" s="205">
        <f>IF(入力シート!F50=" "," ",ROUNDUP(入力シート!F50,-3)/1000)</f>
        <v>0</v>
      </c>
      <c r="F51" s="242">
        <f>IF(入力シート!F51=" "," ",ROUNDDOWN(入力シート!F51,-3)/1000)</f>
        <v>0</v>
      </c>
      <c r="G51" s="243"/>
      <c r="L51" s="320">
        <f t="shared" ca="1" si="0"/>
        <v>0</v>
      </c>
      <c r="M51" s="322">
        <v>38</v>
      </c>
      <c r="N51" s="322" t="s">
        <v>46</v>
      </c>
    </row>
    <row r="52" spans="1:14" ht="21.75" hidden="1" customHeight="1">
      <c r="A52" s="239"/>
      <c r="B52" s="204"/>
      <c r="C52" s="13" t="str">
        <f>IF(入力シート!C51=0," ",入力シート!C51)</f>
        <v xml:space="preserve"> </v>
      </c>
      <c r="D52" s="241"/>
      <c r="E52" s="206"/>
      <c r="F52" s="208"/>
      <c r="G52" s="243"/>
      <c r="L52" s="320">
        <f t="shared" ca="1" si="0"/>
        <v>0</v>
      </c>
      <c r="M52" s="322">
        <v>39</v>
      </c>
      <c r="N52" s="322" t="s">
        <v>47</v>
      </c>
    </row>
    <row r="53" spans="1:14" ht="21.75" hidden="1" customHeight="1">
      <c r="A53" s="239"/>
      <c r="B53" s="203" t="str">
        <f ca="1">IF(入力シート!B52=0," ",入力シート!B52)</f>
        <v/>
      </c>
      <c r="C53" s="13">
        <f>IF(入力シート!C52=" "," ",入力シート!C52)</f>
        <v>0</v>
      </c>
      <c r="D53" s="240" t="str">
        <f>IF(入力シート!D52=0," ",入力シート!D52)</f>
        <v xml:space="preserve"> </v>
      </c>
      <c r="E53" s="205">
        <f>IF(入力シート!F52=" "," ",ROUNDUP(入力シート!F52,-3)/1000)</f>
        <v>0</v>
      </c>
      <c r="F53" s="242">
        <f>IF(入力シート!F53=" "," ",ROUNDDOWN(入力シート!F53,-3)/1000)</f>
        <v>0</v>
      </c>
      <c r="G53" s="243"/>
      <c r="L53" s="320">
        <f t="shared" ca="1" si="0"/>
        <v>0</v>
      </c>
      <c r="M53" s="322">
        <v>40</v>
      </c>
      <c r="N53" s="322" t="s">
        <v>48</v>
      </c>
    </row>
    <row r="54" spans="1:14" ht="21.75" hidden="1" customHeight="1">
      <c r="A54" s="239"/>
      <c r="B54" s="204"/>
      <c r="C54" s="13" t="str">
        <f>IF(入力シート!C53=0," ",入力シート!C53)</f>
        <v xml:space="preserve"> </v>
      </c>
      <c r="D54" s="241"/>
      <c r="E54" s="206"/>
      <c r="F54" s="208"/>
      <c r="G54" s="243"/>
      <c r="L54" s="320">
        <f t="shared" ca="1" si="0"/>
        <v>0</v>
      </c>
      <c r="M54" s="322">
        <v>41</v>
      </c>
      <c r="N54" s="323" t="s">
        <v>148</v>
      </c>
    </row>
    <row r="55" spans="1:14" ht="21.75" hidden="1" customHeight="1">
      <c r="A55" s="239"/>
      <c r="B55" s="203" t="str">
        <f ca="1">IF(入力シート!B54=0," ",入力シート!B54)</f>
        <v/>
      </c>
      <c r="C55" s="13">
        <f>IF(入力シート!C54=" "," ",入力シート!C54)</f>
        <v>0</v>
      </c>
      <c r="D55" s="240" t="str">
        <f>IF(入力シート!D54=0," ",入力シート!D54)</f>
        <v xml:space="preserve"> </v>
      </c>
      <c r="E55" s="205">
        <f>IF(入力シート!F54=" "," ",ROUNDUP(入力シート!F54,-3)/1000)</f>
        <v>0</v>
      </c>
      <c r="F55" s="242">
        <f>IF(入力シート!F55=" "," ",ROUNDDOWN(入力シート!F55,-3)/1000)</f>
        <v>0</v>
      </c>
      <c r="G55" s="243"/>
      <c r="L55" s="320">
        <f t="shared" ca="1" si="0"/>
        <v>0</v>
      </c>
      <c r="M55" s="322">
        <v>42</v>
      </c>
      <c r="N55" s="322" t="s">
        <v>149</v>
      </c>
    </row>
    <row r="56" spans="1:14" ht="21.75" hidden="1" customHeight="1">
      <c r="A56" s="239"/>
      <c r="B56" s="204"/>
      <c r="C56" s="13" t="str">
        <f>IF(入力シート!C55=0," ",入力シート!C55)</f>
        <v xml:space="preserve"> </v>
      </c>
      <c r="D56" s="241"/>
      <c r="E56" s="206"/>
      <c r="F56" s="208"/>
      <c r="G56" s="243"/>
      <c r="L56" s="320">
        <f t="shared" ca="1" si="0"/>
        <v>0</v>
      </c>
      <c r="M56" s="322">
        <v>43</v>
      </c>
      <c r="N56" s="322" t="s">
        <v>49</v>
      </c>
    </row>
    <row r="57" spans="1:14" ht="21.75" hidden="1" customHeight="1">
      <c r="A57" s="239"/>
      <c r="B57" s="203" t="str">
        <f ca="1">IF(入力シート!B56=0," ",入力シート!B56)</f>
        <v/>
      </c>
      <c r="C57" s="13">
        <f>IF(入力シート!C56=" "," ",入力シート!C56)</f>
        <v>0</v>
      </c>
      <c r="D57" s="240" t="str">
        <f>IF(入力シート!D56=0," ",入力シート!D56)</f>
        <v xml:space="preserve"> </v>
      </c>
      <c r="E57" s="205">
        <f>IF(入力シート!F56=" "," ",ROUNDUP(入力シート!F56,-3)/1000)</f>
        <v>0</v>
      </c>
      <c r="F57" s="242">
        <f>IF(入力シート!F57=" "," ",ROUNDDOWN(入力シート!F57,-3)/1000)</f>
        <v>0</v>
      </c>
      <c r="G57" s="243"/>
      <c r="L57" s="320">
        <f t="shared" ca="1" si="0"/>
        <v>0</v>
      </c>
      <c r="M57" s="322">
        <v>44</v>
      </c>
      <c r="N57" s="322" t="s">
        <v>51</v>
      </c>
    </row>
    <row r="58" spans="1:14" ht="21.75" hidden="1" customHeight="1">
      <c r="A58" s="239"/>
      <c r="B58" s="204"/>
      <c r="C58" s="13" t="str">
        <f>IF(入力シート!C57=0," ",入力シート!C57)</f>
        <v xml:space="preserve"> </v>
      </c>
      <c r="D58" s="241"/>
      <c r="E58" s="206"/>
      <c r="F58" s="208"/>
      <c r="G58" s="243"/>
      <c r="L58" s="320">
        <f ca="1">SUMIF($B$15:$B$84,M58,$F$15:$F$84)</f>
        <v>0</v>
      </c>
      <c r="M58" s="322">
        <v>45</v>
      </c>
      <c r="N58" s="323" t="s">
        <v>134</v>
      </c>
    </row>
    <row r="59" spans="1:14" ht="21.75" hidden="1" customHeight="1">
      <c r="A59" s="239"/>
      <c r="B59" s="203" t="str">
        <f ca="1">IF(入力シート!B58=0," ",入力シート!B58)</f>
        <v/>
      </c>
      <c r="C59" s="13">
        <f>IF(入力シート!C58=" "," ",入力シート!C58)</f>
        <v>0</v>
      </c>
      <c r="D59" s="240" t="str">
        <f>IF(入力シート!D58=0," ",入力シート!D58)</f>
        <v xml:space="preserve"> </v>
      </c>
      <c r="E59" s="205">
        <f>IF(入力シート!F58=" "," ",ROUNDUP(入力シート!F58,-3)/1000)</f>
        <v>0</v>
      </c>
      <c r="F59" s="242">
        <f>IF(入力シート!F59=" "," ",ROUNDDOWN(入力シート!F59,-3)/1000)</f>
        <v>0</v>
      </c>
      <c r="G59" s="243"/>
    </row>
    <row r="60" spans="1:14" ht="21.75" hidden="1" customHeight="1">
      <c r="A60" s="239"/>
      <c r="B60" s="204"/>
      <c r="C60" s="13" t="str">
        <f>IF(入力シート!C59=0," ",入力シート!C59)</f>
        <v xml:space="preserve"> </v>
      </c>
      <c r="D60" s="241"/>
      <c r="E60" s="206"/>
      <c r="F60" s="208"/>
      <c r="G60" s="243"/>
    </row>
    <row r="61" spans="1:14" ht="21.75" hidden="1" customHeight="1">
      <c r="A61" s="239"/>
      <c r="B61" s="203" t="str">
        <f ca="1">IF(入力シート!B60=0," ",入力シート!B60)</f>
        <v/>
      </c>
      <c r="C61" s="13">
        <f>IF(入力シート!C60=" "," ",入力シート!C60)</f>
        <v>0</v>
      </c>
      <c r="D61" s="240" t="str">
        <f>IF(入力シート!D60=0," ",入力シート!D60)</f>
        <v xml:space="preserve"> </v>
      </c>
      <c r="E61" s="205">
        <f>IF(入力シート!F60=" "," ",ROUNDUP(入力シート!F60,-3)/1000)</f>
        <v>0</v>
      </c>
      <c r="F61" s="242">
        <f>IF(入力シート!F61=" "," ",ROUNDDOWN(入力シート!F61,-3)/1000)</f>
        <v>0</v>
      </c>
      <c r="G61" s="243"/>
    </row>
    <row r="62" spans="1:14" ht="21.75" hidden="1" customHeight="1">
      <c r="A62" s="239"/>
      <c r="B62" s="204"/>
      <c r="C62" s="13" t="str">
        <f>IF(入力シート!C61=0," ",入力シート!C61)</f>
        <v xml:space="preserve"> </v>
      </c>
      <c r="D62" s="241"/>
      <c r="E62" s="206"/>
      <c r="F62" s="208"/>
      <c r="G62" s="243"/>
    </row>
    <row r="63" spans="1:14" ht="21.75" hidden="1" customHeight="1">
      <c r="A63" s="239"/>
      <c r="B63" s="203" t="str">
        <f ca="1">IF(入力シート!B62=0," ",入力シート!B62)</f>
        <v/>
      </c>
      <c r="C63" s="13">
        <f>IF(入力シート!C62=" "," ",入力シート!C62)</f>
        <v>0</v>
      </c>
      <c r="D63" s="240" t="str">
        <f>IF(入力シート!D62=0," ",入力シート!D62)</f>
        <v xml:space="preserve"> </v>
      </c>
      <c r="E63" s="205">
        <f>IF(入力シート!F62=" "," ",ROUNDUP(入力シート!F62,-3)/1000)</f>
        <v>0</v>
      </c>
      <c r="F63" s="242">
        <f>IF(入力シート!F63=" "," ",ROUNDDOWN(入力シート!F63,-3)/1000)</f>
        <v>0</v>
      </c>
      <c r="G63" s="243"/>
    </row>
    <row r="64" spans="1:14" ht="21.75" hidden="1" customHeight="1">
      <c r="A64" s="239"/>
      <c r="B64" s="204"/>
      <c r="C64" s="13" t="str">
        <f>IF(入力シート!C63=0," ",入力シート!C63)</f>
        <v xml:space="preserve"> </v>
      </c>
      <c r="D64" s="241"/>
      <c r="E64" s="206"/>
      <c r="F64" s="208"/>
      <c r="G64" s="243"/>
    </row>
    <row r="65" spans="1:7" ht="21.75" hidden="1" customHeight="1">
      <c r="A65" s="239"/>
      <c r="B65" s="203" t="str">
        <f ca="1">IF(入力シート!B64=0," ",入力シート!B64)</f>
        <v/>
      </c>
      <c r="C65" s="13">
        <f>IF(入力シート!C64=" "," ",入力シート!C64)</f>
        <v>0</v>
      </c>
      <c r="D65" s="240" t="str">
        <f>IF(入力シート!D64=0," ",入力シート!D64)</f>
        <v xml:space="preserve"> </v>
      </c>
      <c r="E65" s="205">
        <f>IF(入力シート!F64=" "," ",ROUNDUP(入力シート!F64,-3)/1000)</f>
        <v>0</v>
      </c>
      <c r="F65" s="242">
        <f>IF(入力シート!F65=" "," ",ROUNDDOWN(入力シート!F65,-3)/1000)</f>
        <v>0</v>
      </c>
      <c r="G65" s="243"/>
    </row>
    <row r="66" spans="1:7" ht="21.75" hidden="1" customHeight="1">
      <c r="A66" s="239"/>
      <c r="B66" s="204"/>
      <c r="C66" s="13" t="str">
        <f>IF(入力シート!C65=0," ",入力シート!C65)</f>
        <v xml:space="preserve"> </v>
      </c>
      <c r="D66" s="241"/>
      <c r="E66" s="206"/>
      <c r="F66" s="208"/>
      <c r="G66" s="243"/>
    </row>
    <row r="67" spans="1:7" ht="21.75" hidden="1" customHeight="1">
      <c r="A67" s="239"/>
      <c r="B67" s="203" t="str">
        <f ca="1">IF(入力シート!B66=0," ",入力シート!B66)</f>
        <v/>
      </c>
      <c r="C67" s="13">
        <f>IF(入力シート!C66=" "," ",入力シート!C66)</f>
        <v>0</v>
      </c>
      <c r="D67" s="240" t="str">
        <f>IF(入力シート!D66=0," ",入力シート!D66)</f>
        <v xml:space="preserve"> </v>
      </c>
      <c r="E67" s="205">
        <f>IF(入力シート!F66=" "," ",ROUNDUP(入力シート!F66,-3)/1000)</f>
        <v>0</v>
      </c>
      <c r="F67" s="242">
        <f>IF(入力シート!F67=" "," ",ROUNDDOWN(入力シート!F67,-3)/1000)</f>
        <v>0</v>
      </c>
      <c r="G67" s="243"/>
    </row>
    <row r="68" spans="1:7" ht="21.75" hidden="1" customHeight="1">
      <c r="A68" s="239"/>
      <c r="B68" s="204"/>
      <c r="C68" s="13" t="str">
        <f>IF(入力シート!C67=0," ",入力シート!C67)</f>
        <v xml:space="preserve"> </v>
      </c>
      <c r="D68" s="241"/>
      <c r="E68" s="206"/>
      <c r="F68" s="208"/>
      <c r="G68" s="243"/>
    </row>
    <row r="69" spans="1:7" ht="21.75" hidden="1" customHeight="1">
      <c r="A69" s="239"/>
      <c r="B69" s="203" t="str">
        <f ca="1">IF(入力シート!B68=0," ",入力シート!B68)</f>
        <v/>
      </c>
      <c r="C69" s="13">
        <f>IF(入力シート!C68=" "," ",入力シート!C68)</f>
        <v>0</v>
      </c>
      <c r="D69" s="240" t="str">
        <f>IF(入力シート!D68=0," ",入力シート!D68)</f>
        <v xml:space="preserve"> </v>
      </c>
      <c r="E69" s="205">
        <f>IF(入力シート!F68=" "," ",ROUNDUP(入力シート!F68,-3)/1000)</f>
        <v>0</v>
      </c>
      <c r="F69" s="242">
        <f>IF(入力シート!F69=" "," ",ROUNDDOWN(入力シート!F69,-3)/1000)</f>
        <v>0</v>
      </c>
      <c r="G69" s="243"/>
    </row>
    <row r="70" spans="1:7" ht="21.75" hidden="1" customHeight="1">
      <c r="A70" s="239"/>
      <c r="B70" s="204"/>
      <c r="C70" s="13" t="str">
        <f>IF(入力シート!C69=0," ",入力シート!C69)</f>
        <v xml:space="preserve"> </v>
      </c>
      <c r="D70" s="241"/>
      <c r="E70" s="206"/>
      <c r="F70" s="208"/>
      <c r="G70" s="243"/>
    </row>
    <row r="71" spans="1:7" ht="21.75" hidden="1" customHeight="1">
      <c r="A71" s="239"/>
      <c r="B71" s="203" t="str">
        <f ca="1">IF(入力シート!B70=0," ",入力シート!B70)</f>
        <v/>
      </c>
      <c r="C71" s="13">
        <f>IF(入力シート!C70=" "," ",入力シート!C70)</f>
        <v>0</v>
      </c>
      <c r="D71" s="240" t="str">
        <f>IF(入力シート!D70=0," ",入力シート!D70)</f>
        <v xml:space="preserve"> </v>
      </c>
      <c r="E71" s="205">
        <f>IF(入力シート!F70=" "," ",ROUNDUP(入力シート!F70,-3)/1000)</f>
        <v>0</v>
      </c>
      <c r="F71" s="242">
        <f>IF(入力シート!F71=" "," ",ROUNDDOWN(入力シート!F71,-3)/1000)</f>
        <v>0</v>
      </c>
      <c r="G71" s="243"/>
    </row>
    <row r="72" spans="1:7" ht="21.75" hidden="1" customHeight="1">
      <c r="A72" s="239"/>
      <c r="B72" s="204"/>
      <c r="C72" s="13" t="str">
        <f>IF(入力シート!C71=0," ",入力シート!C71)</f>
        <v xml:space="preserve"> </v>
      </c>
      <c r="D72" s="241"/>
      <c r="E72" s="206"/>
      <c r="F72" s="208"/>
      <c r="G72" s="243"/>
    </row>
    <row r="73" spans="1:7" ht="21.75" hidden="1" customHeight="1">
      <c r="A73" s="239"/>
      <c r="B73" s="203" t="str">
        <f ca="1">IF(入力シート!B72=0," ",入力シート!B72)</f>
        <v/>
      </c>
      <c r="C73" s="13">
        <f>IF(入力シート!C72=" "," ",入力シート!C72)</f>
        <v>0</v>
      </c>
      <c r="D73" s="240" t="str">
        <f>IF(入力シート!D72=0," ",入力シート!D72)</f>
        <v xml:space="preserve"> </v>
      </c>
      <c r="E73" s="205">
        <f>IF(入力シート!F72=" "," ",ROUNDUP(入力シート!F72,-3)/1000)</f>
        <v>0</v>
      </c>
      <c r="F73" s="242">
        <f>IF(入力シート!F73=" "," ",ROUNDDOWN(入力シート!F73,-3)/1000)</f>
        <v>0</v>
      </c>
      <c r="G73" s="243"/>
    </row>
    <row r="74" spans="1:7" ht="21.75" hidden="1" customHeight="1">
      <c r="A74" s="239"/>
      <c r="B74" s="204"/>
      <c r="C74" s="13" t="str">
        <f>IF(入力シート!C73=0," ",入力シート!C73)</f>
        <v xml:space="preserve"> </v>
      </c>
      <c r="D74" s="241"/>
      <c r="E74" s="206"/>
      <c r="F74" s="208"/>
      <c r="G74" s="243"/>
    </row>
    <row r="75" spans="1:7" ht="21.75" hidden="1" customHeight="1">
      <c r="A75" s="239"/>
      <c r="B75" s="203" t="str">
        <f ca="1">IF(入力シート!B74=0," ",入力シート!B74)</f>
        <v/>
      </c>
      <c r="C75" s="13">
        <f>IF(入力シート!C74=" "," ",入力シート!C74)</f>
        <v>0</v>
      </c>
      <c r="D75" s="240" t="str">
        <f>IF(入力シート!D74=0," ",入力シート!D74)</f>
        <v xml:space="preserve"> </v>
      </c>
      <c r="E75" s="205">
        <f>IF(入力シート!F74=" "," ",ROUNDUP(入力シート!F74,-3)/1000)</f>
        <v>0</v>
      </c>
      <c r="F75" s="242">
        <f>IF(入力シート!F75=" "," ",ROUNDDOWN(入力シート!F75,-3)/1000)</f>
        <v>0</v>
      </c>
      <c r="G75" s="243"/>
    </row>
    <row r="76" spans="1:7" ht="21.75" hidden="1" customHeight="1">
      <c r="A76" s="239"/>
      <c r="B76" s="204"/>
      <c r="C76" s="13" t="str">
        <f>IF(入力シート!C75=0," ",入力シート!C75)</f>
        <v xml:space="preserve"> </v>
      </c>
      <c r="D76" s="241"/>
      <c r="E76" s="206"/>
      <c r="F76" s="208"/>
      <c r="G76" s="243"/>
    </row>
    <row r="77" spans="1:7" ht="21.75" hidden="1" customHeight="1">
      <c r="A77" s="239"/>
      <c r="B77" s="203" t="str">
        <f ca="1">IF(入力シート!B76=0," ",入力シート!B76)</f>
        <v/>
      </c>
      <c r="C77" s="13">
        <f>IF(入力シート!C76=" "," ",入力シート!C76)</f>
        <v>0</v>
      </c>
      <c r="D77" s="240" t="str">
        <f>IF(入力シート!D76=0," ",入力シート!D76)</f>
        <v xml:space="preserve"> </v>
      </c>
      <c r="E77" s="205">
        <f>IF(入力シート!F76=" "," ",ROUNDUP(入力シート!F76,-3)/1000)</f>
        <v>0</v>
      </c>
      <c r="F77" s="242">
        <f>IF(入力シート!F77=" "," ",ROUNDDOWN(入力シート!F77,-3)/1000)</f>
        <v>0</v>
      </c>
      <c r="G77" s="243"/>
    </row>
    <row r="78" spans="1:7" ht="21.75" hidden="1" customHeight="1">
      <c r="A78" s="239"/>
      <c r="B78" s="204"/>
      <c r="C78" s="13" t="str">
        <f>IF(入力シート!C77=0," ",入力シート!C77)</f>
        <v xml:space="preserve"> </v>
      </c>
      <c r="D78" s="241"/>
      <c r="E78" s="206"/>
      <c r="F78" s="208"/>
      <c r="G78" s="243"/>
    </row>
    <row r="79" spans="1:7" ht="21.75" hidden="1" customHeight="1">
      <c r="A79" s="239"/>
      <c r="B79" s="203" t="str">
        <f ca="1">IF(入力シート!B78=0," ",入力シート!B78)</f>
        <v/>
      </c>
      <c r="C79" s="13">
        <f>IF(入力シート!C78=" "," ",入力シート!C78)</f>
        <v>0</v>
      </c>
      <c r="D79" s="240" t="str">
        <f>IF(入力シート!D78=0," ",入力シート!D78)</f>
        <v xml:space="preserve"> </v>
      </c>
      <c r="E79" s="205">
        <f>IF(入力シート!F78=" "," ",ROUNDUP(入力シート!F78,-3)/1000)</f>
        <v>0</v>
      </c>
      <c r="F79" s="242">
        <f>IF(入力シート!F79=" "," ",ROUNDDOWN(入力シート!F79,-3)/1000)</f>
        <v>0</v>
      </c>
      <c r="G79" s="243"/>
    </row>
    <row r="80" spans="1:7" ht="21.75" hidden="1" customHeight="1">
      <c r="A80" s="239"/>
      <c r="B80" s="204"/>
      <c r="C80" s="13" t="str">
        <f>IF(入力シート!C79=0," ",入力シート!C79)</f>
        <v xml:space="preserve"> </v>
      </c>
      <c r="D80" s="241"/>
      <c r="E80" s="206"/>
      <c r="F80" s="208"/>
      <c r="G80" s="243"/>
    </row>
    <row r="81" spans="1:7" ht="21.75" hidden="1" customHeight="1">
      <c r="A81" s="239"/>
      <c r="B81" s="203" t="str">
        <f ca="1">IF(入力シート!B80=0," ",入力シート!B80)</f>
        <v/>
      </c>
      <c r="C81" s="13">
        <f>IF(入力シート!C80=" "," ",入力シート!C80)</f>
        <v>0</v>
      </c>
      <c r="D81" s="240" t="str">
        <f>IF(入力シート!D80=0," ",入力シート!D80)</f>
        <v xml:space="preserve"> </v>
      </c>
      <c r="E81" s="205">
        <f>IF(入力シート!F80=" "," ",ROUNDUP(入力シート!F80,-3)/1000)</f>
        <v>0</v>
      </c>
      <c r="F81" s="242">
        <f>IF(入力シート!F81=" "," ",ROUNDDOWN(入力シート!F81,-3)/1000)</f>
        <v>0</v>
      </c>
      <c r="G81" s="243"/>
    </row>
    <row r="82" spans="1:7" ht="21.75" hidden="1" customHeight="1">
      <c r="A82" s="239"/>
      <c r="B82" s="204"/>
      <c r="C82" s="13" t="str">
        <f>IF(入力シート!C81=0," ",入力シート!C81)</f>
        <v xml:space="preserve"> </v>
      </c>
      <c r="D82" s="241"/>
      <c r="E82" s="206"/>
      <c r="F82" s="208"/>
      <c r="G82" s="243"/>
    </row>
    <row r="83" spans="1:7" ht="21.75" hidden="1" customHeight="1">
      <c r="A83" s="239"/>
      <c r="B83" s="203" t="str">
        <f ca="1">IF(入力シート!B82=0," ",入力シート!B82)</f>
        <v/>
      </c>
      <c r="C83" s="13">
        <f>IF(入力シート!C82=" "," ",入力シート!C82)</f>
        <v>0</v>
      </c>
      <c r="D83" s="240" t="str">
        <f>IF(入力シート!D82=0," ",入力シート!D82)</f>
        <v xml:space="preserve"> </v>
      </c>
      <c r="E83" s="205">
        <f>IF(入力シート!F82=" "," ",ROUNDUP(入力シート!F82,-3)/1000)</f>
        <v>0</v>
      </c>
      <c r="F83" s="242">
        <f>IF(入力シート!F83=" "," ",ROUNDDOWN(入力シート!F83,-3)/1000)</f>
        <v>0</v>
      </c>
      <c r="G83" s="243"/>
    </row>
    <row r="84" spans="1:7" ht="21.75" hidden="1" customHeight="1">
      <c r="A84" s="239"/>
      <c r="B84" s="204"/>
      <c r="C84" s="13" t="str">
        <f>IF(入力シート!C83=0," ",入力シート!C83)</f>
        <v xml:space="preserve"> </v>
      </c>
      <c r="D84" s="241"/>
      <c r="E84" s="206"/>
      <c r="F84" s="208"/>
      <c r="G84" s="243"/>
    </row>
    <row r="85" spans="1:7" ht="29.25" customHeight="1" thickBot="1">
      <c r="A85" s="209" t="s">
        <v>3</v>
      </c>
      <c r="B85" s="210"/>
      <c r="C85" s="210"/>
      <c r="D85" s="211"/>
      <c r="E85" s="10">
        <f>SUM(E15:E84)</f>
        <v>0</v>
      </c>
      <c r="F85" s="11">
        <f>SUM(F15:F84)</f>
        <v>0</v>
      </c>
      <c r="G85" s="73"/>
    </row>
    <row r="87" spans="1:7">
      <c r="A87" s="244" t="s">
        <v>14</v>
      </c>
      <c r="B87" s="244"/>
      <c r="C87" s="244"/>
      <c r="D87" s="244"/>
      <c r="E87" s="244"/>
      <c r="F87" s="244"/>
      <c r="G87" s="244"/>
    </row>
    <row r="88" spans="1:7">
      <c r="A88" s="244" t="s">
        <v>15</v>
      </c>
      <c r="B88" s="244"/>
      <c r="C88" s="244"/>
      <c r="D88" s="244"/>
      <c r="E88" s="244"/>
      <c r="F88" s="244"/>
      <c r="G88" s="244"/>
    </row>
  </sheetData>
  <sheetProtection sheet="1" formatCells="0" formatColumns="0" formatRows="0"/>
  <mergeCells count="228">
    <mergeCell ref="G51:G52"/>
    <mergeCell ref="G53:G54"/>
    <mergeCell ref="G55:G56"/>
    <mergeCell ref="G57:G58"/>
    <mergeCell ref="G59:G60"/>
    <mergeCell ref="G61:G62"/>
    <mergeCell ref="G63:G64"/>
    <mergeCell ref="G12:G14"/>
    <mergeCell ref="G33:G34"/>
    <mergeCell ref="G35:G36"/>
    <mergeCell ref="G37:G38"/>
    <mergeCell ref="G39:G40"/>
    <mergeCell ref="G41:G42"/>
    <mergeCell ref="G43:G44"/>
    <mergeCell ref="G45:G46"/>
    <mergeCell ref="G47:G48"/>
    <mergeCell ref="G49:G50"/>
    <mergeCell ref="G15:G16"/>
    <mergeCell ref="G17:G18"/>
    <mergeCell ref="G19:G20"/>
    <mergeCell ref="G21:G22"/>
    <mergeCell ref="G23:G24"/>
    <mergeCell ref="G25:G26"/>
    <mergeCell ref="G27:G28"/>
    <mergeCell ref="G29:G30"/>
    <mergeCell ref="G31:G32"/>
    <mergeCell ref="F63:F64"/>
    <mergeCell ref="A61:A62"/>
    <mergeCell ref="B61:B62"/>
    <mergeCell ref="D61:D62"/>
    <mergeCell ref="E61:E62"/>
    <mergeCell ref="F61:F62"/>
    <mergeCell ref="F57:F58"/>
    <mergeCell ref="A59:A60"/>
    <mergeCell ref="B59:B60"/>
    <mergeCell ref="D59:D60"/>
    <mergeCell ref="E59:E60"/>
    <mergeCell ref="F59:F60"/>
    <mergeCell ref="A63:A64"/>
    <mergeCell ref="B63:B64"/>
    <mergeCell ref="D63:D64"/>
    <mergeCell ref="F53:F54"/>
    <mergeCell ref="A55:A56"/>
    <mergeCell ref="B55:B56"/>
    <mergeCell ref="D55:D56"/>
    <mergeCell ref="E55:E56"/>
    <mergeCell ref="F55:F56"/>
    <mergeCell ref="D39:D40"/>
    <mergeCell ref="F49:F50"/>
    <mergeCell ref="A51:A52"/>
    <mergeCell ref="B51:B52"/>
    <mergeCell ref="D51:D52"/>
    <mergeCell ref="E51:E52"/>
    <mergeCell ref="F51:F52"/>
    <mergeCell ref="F45:F46"/>
    <mergeCell ref="A47:A48"/>
    <mergeCell ref="B47:B48"/>
    <mergeCell ref="D47:D48"/>
    <mergeCell ref="E47:E48"/>
    <mergeCell ref="F47:F48"/>
    <mergeCell ref="A3:F3"/>
    <mergeCell ref="A5:B6"/>
    <mergeCell ref="C5:D6"/>
    <mergeCell ref="E5:E6"/>
    <mergeCell ref="F5:F6"/>
    <mergeCell ref="A12:A14"/>
    <mergeCell ref="B12:C12"/>
    <mergeCell ref="D12:D14"/>
    <mergeCell ref="E12:E14"/>
    <mergeCell ref="F12:F14"/>
    <mergeCell ref="B13:B14"/>
    <mergeCell ref="D19:D20"/>
    <mergeCell ref="A8:B9"/>
    <mergeCell ref="C8:C9"/>
    <mergeCell ref="D8:D9"/>
    <mergeCell ref="E19:E20"/>
    <mergeCell ref="F19:F20"/>
    <mergeCell ref="A23:A24"/>
    <mergeCell ref="B23:B24"/>
    <mergeCell ref="D23:D24"/>
    <mergeCell ref="A21:A22"/>
    <mergeCell ref="B21:B22"/>
    <mergeCell ref="D21:D22"/>
    <mergeCell ref="E15:E16"/>
    <mergeCell ref="F15:F16"/>
    <mergeCell ref="A17:A18"/>
    <mergeCell ref="B17:B18"/>
    <mergeCell ref="D17:D18"/>
    <mergeCell ref="E17:E18"/>
    <mergeCell ref="F17:F18"/>
    <mergeCell ref="A15:A16"/>
    <mergeCell ref="B15:B16"/>
    <mergeCell ref="D15:D16"/>
    <mergeCell ref="A19:A20"/>
    <mergeCell ref="B19:B20"/>
    <mergeCell ref="A25:A26"/>
    <mergeCell ref="B25:B26"/>
    <mergeCell ref="D25:D26"/>
    <mergeCell ref="E33:E34"/>
    <mergeCell ref="F33:F34"/>
    <mergeCell ref="E25:E26"/>
    <mergeCell ref="F25:F26"/>
    <mergeCell ref="A27:A28"/>
    <mergeCell ref="B27:B28"/>
    <mergeCell ref="D27:D28"/>
    <mergeCell ref="A29:A30"/>
    <mergeCell ref="B29:B30"/>
    <mergeCell ref="D29:D30"/>
    <mergeCell ref="E29:E30"/>
    <mergeCell ref="F29:F30"/>
    <mergeCell ref="A87:G87"/>
    <mergeCell ref="A88:G88"/>
    <mergeCell ref="E21:E22"/>
    <mergeCell ref="F21:F22"/>
    <mergeCell ref="E23:E24"/>
    <mergeCell ref="F23:F24"/>
    <mergeCell ref="E27:E28"/>
    <mergeCell ref="F27:F28"/>
    <mergeCell ref="A33:A34"/>
    <mergeCell ref="B33:B34"/>
    <mergeCell ref="A31:A32"/>
    <mergeCell ref="B31:B32"/>
    <mergeCell ref="D31:D32"/>
    <mergeCell ref="E31:E32"/>
    <mergeCell ref="F31:F32"/>
    <mergeCell ref="D33:D34"/>
    <mergeCell ref="A37:A38"/>
    <mergeCell ref="B37:B38"/>
    <mergeCell ref="D37:D38"/>
    <mergeCell ref="E37:E38"/>
    <mergeCell ref="F37:F38"/>
    <mergeCell ref="A85:D85"/>
    <mergeCell ref="A39:A40"/>
    <mergeCell ref="B39:B40"/>
    <mergeCell ref="A57:A58"/>
    <mergeCell ref="B57:B58"/>
    <mergeCell ref="A45:A46"/>
    <mergeCell ref="B45:B46"/>
    <mergeCell ref="D45:D46"/>
    <mergeCell ref="D57:D58"/>
    <mergeCell ref="E57:E58"/>
    <mergeCell ref="E63:E64"/>
    <mergeCell ref="A43:A44"/>
    <mergeCell ref="B43:B44"/>
    <mergeCell ref="D43:D44"/>
    <mergeCell ref="E43:E44"/>
    <mergeCell ref="E45:E46"/>
    <mergeCell ref="A49:A50"/>
    <mergeCell ref="B49:B50"/>
    <mergeCell ref="D49:D50"/>
    <mergeCell ref="E49:E50"/>
    <mergeCell ref="A53:A54"/>
    <mergeCell ref="B53:B54"/>
    <mergeCell ref="D53:D54"/>
    <mergeCell ref="E53:E54"/>
    <mergeCell ref="F43:F44"/>
    <mergeCell ref="E35:E36"/>
    <mergeCell ref="F35:F36"/>
    <mergeCell ref="F39:F40"/>
    <mergeCell ref="A41:A42"/>
    <mergeCell ref="B41:B42"/>
    <mergeCell ref="D41:D42"/>
    <mergeCell ref="E41:E42"/>
    <mergeCell ref="F41:F42"/>
    <mergeCell ref="A35:A36"/>
    <mergeCell ref="B35:B36"/>
    <mergeCell ref="D35:D36"/>
    <mergeCell ref="E39:E40"/>
    <mergeCell ref="A65:A66"/>
    <mergeCell ref="B65:B66"/>
    <mergeCell ref="D65:D66"/>
    <mergeCell ref="E65:E66"/>
    <mergeCell ref="F65:F66"/>
    <mergeCell ref="G65:G66"/>
    <mergeCell ref="A67:A68"/>
    <mergeCell ref="B67:B68"/>
    <mergeCell ref="D67:D68"/>
    <mergeCell ref="E67:E68"/>
    <mergeCell ref="F67:F68"/>
    <mergeCell ref="G67:G68"/>
    <mergeCell ref="A69:A70"/>
    <mergeCell ref="B69:B70"/>
    <mergeCell ref="D69:D70"/>
    <mergeCell ref="E69:E70"/>
    <mergeCell ref="F69:F70"/>
    <mergeCell ref="G69:G70"/>
    <mergeCell ref="A71:A72"/>
    <mergeCell ref="B71:B72"/>
    <mergeCell ref="D71:D72"/>
    <mergeCell ref="E71:E72"/>
    <mergeCell ref="F71:F72"/>
    <mergeCell ref="G71:G72"/>
    <mergeCell ref="A73:A74"/>
    <mergeCell ref="B73:B74"/>
    <mergeCell ref="D73:D74"/>
    <mergeCell ref="E73:E74"/>
    <mergeCell ref="F73:F74"/>
    <mergeCell ref="G73:G74"/>
    <mergeCell ref="A75:A76"/>
    <mergeCell ref="B75:B76"/>
    <mergeCell ref="D75:D76"/>
    <mergeCell ref="E75:E76"/>
    <mergeCell ref="F75:F76"/>
    <mergeCell ref="G75:G76"/>
    <mergeCell ref="A77:A78"/>
    <mergeCell ref="B77:B78"/>
    <mergeCell ref="D77:D78"/>
    <mergeCell ref="E77:E78"/>
    <mergeCell ref="F77:F78"/>
    <mergeCell ref="G77:G78"/>
    <mergeCell ref="A79:A80"/>
    <mergeCell ref="B79:B80"/>
    <mergeCell ref="D79:D80"/>
    <mergeCell ref="E79:E80"/>
    <mergeCell ref="F79:F80"/>
    <mergeCell ref="G79:G80"/>
    <mergeCell ref="A81:A82"/>
    <mergeCell ref="B81:B82"/>
    <mergeCell ref="D81:D82"/>
    <mergeCell ref="E81:E82"/>
    <mergeCell ref="F81:F82"/>
    <mergeCell ref="G81:G82"/>
    <mergeCell ref="A83:A84"/>
    <mergeCell ref="B83:B84"/>
    <mergeCell ref="D83:D84"/>
    <mergeCell ref="E83:E84"/>
    <mergeCell ref="F83:F84"/>
    <mergeCell ref="G83:G84"/>
  </mergeCells>
  <phoneticPr fontId="6"/>
  <pageMargins left="0.6692913385826772" right="0.35433070866141736" top="0.82677165354330717" bottom="0.35433070866141736" header="0.31496062992125984" footer="0.31496062992125984"/>
  <pageSetup paperSize="9"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M89"/>
  <sheetViews>
    <sheetView view="pageBreakPreview" zoomScaleNormal="100" zoomScaleSheetLayoutView="100" workbookViewId="0">
      <pane ySplit="14" topLeftCell="A15" activePane="bottomLeft" state="frozen"/>
      <selection pane="bottomLeft" activeCell="C40" sqref="A40:XFD40"/>
    </sheetView>
  </sheetViews>
  <sheetFormatPr defaultRowHeight="12"/>
  <cols>
    <col min="1" max="2" width="5" style="1" bestFit="1" customWidth="1"/>
    <col min="3" max="3" width="43.125" style="1" customWidth="1"/>
    <col min="4" max="4" width="7.625" style="1" customWidth="1"/>
    <col min="5" max="7" width="11.125" style="1" customWidth="1"/>
    <col min="8" max="8" width="12.25" style="1" customWidth="1"/>
    <col min="9" max="9" width="11.125" style="1" customWidth="1"/>
    <col min="10" max="10" width="12.25" style="1" customWidth="1"/>
    <col min="11" max="11" width="11.125" style="1" customWidth="1"/>
    <col min="12" max="12" width="9" style="1"/>
    <col min="13" max="13" width="8.5" style="25" bestFit="1" customWidth="1"/>
    <col min="14" max="16384" width="9" style="1"/>
  </cols>
  <sheetData>
    <row r="1" spans="1:13">
      <c r="A1" s="1" t="s">
        <v>13</v>
      </c>
    </row>
    <row r="3" spans="1:13">
      <c r="A3" s="256" t="s">
        <v>12</v>
      </c>
      <c r="B3" s="256"/>
      <c r="C3" s="256"/>
      <c r="D3" s="256"/>
      <c r="E3" s="256"/>
      <c r="F3" s="256"/>
    </row>
    <row r="5" spans="1:13">
      <c r="A5" s="245" t="s">
        <v>7</v>
      </c>
      <c r="B5" s="245"/>
      <c r="C5" s="213" t="str">
        <f>入力シート!$C$5</f>
        <v>〇〇市</v>
      </c>
      <c r="D5" s="214"/>
      <c r="E5" s="257" t="s">
        <v>5</v>
      </c>
      <c r="F5" s="245" t="str">
        <f>入力シート!$C$7</f>
        <v>令和７年度</v>
      </c>
    </row>
    <row r="6" spans="1:13">
      <c r="A6" s="246"/>
      <c r="B6" s="246"/>
      <c r="C6" s="215"/>
      <c r="D6" s="216"/>
      <c r="E6" s="258"/>
      <c r="F6" s="246"/>
    </row>
    <row r="8" spans="1:13">
      <c r="A8" s="245" t="s">
        <v>9</v>
      </c>
      <c r="B8" s="245"/>
      <c r="C8" s="247">
        <f>F86</f>
        <v>0</v>
      </c>
      <c r="D8" s="249" t="s">
        <v>10</v>
      </c>
    </row>
    <row r="9" spans="1:13">
      <c r="A9" s="246"/>
      <c r="B9" s="246"/>
      <c r="C9" s="248"/>
      <c r="D9" s="250"/>
    </row>
    <row r="11" spans="1:13" ht="12.75" thickBot="1">
      <c r="A11" s="1" t="s">
        <v>8</v>
      </c>
      <c r="F11" s="4" t="s">
        <v>18</v>
      </c>
    </row>
    <row r="12" spans="1:13">
      <c r="A12" s="259" t="s">
        <v>4</v>
      </c>
      <c r="B12" s="262" t="s">
        <v>27</v>
      </c>
      <c r="C12" s="262"/>
      <c r="D12" s="262" t="s">
        <v>28</v>
      </c>
      <c r="E12" s="262" t="s">
        <v>29</v>
      </c>
      <c r="F12" s="265" t="s">
        <v>0</v>
      </c>
      <c r="H12" s="1" t="s">
        <v>57</v>
      </c>
      <c r="J12" s="1" t="s">
        <v>58</v>
      </c>
      <c r="L12" s="38" t="s">
        <v>70</v>
      </c>
      <c r="M12" s="25" t="s">
        <v>71</v>
      </c>
    </row>
    <row r="13" spans="1:13">
      <c r="A13" s="260"/>
      <c r="B13" s="263" t="s">
        <v>1</v>
      </c>
      <c r="C13" s="2" t="s">
        <v>30</v>
      </c>
      <c r="D13" s="263"/>
      <c r="E13" s="263"/>
      <c r="F13" s="266"/>
      <c r="H13" s="16">
        <v>199</v>
      </c>
      <c r="J13" s="16">
        <v>-199</v>
      </c>
    </row>
    <row r="14" spans="1:13" ht="12.75" thickBot="1">
      <c r="A14" s="285"/>
      <c r="B14" s="287"/>
      <c r="C14" s="22" t="s">
        <v>31</v>
      </c>
      <c r="D14" s="286"/>
      <c r="E14" s="287"/>
      <c r="F14" s="288"/>
      <c r="H14" s="15">
        <v>0.19900000000000001</v>
      </c>
      <c r="J14" s="15">
        <v>-0.19900000000000001</v>
      </c>
    </row>
    <row r="15" spans="1:13" ht="21.75" customHeight="1">
      <c r="A15" s="289"/>
      <c r="B15" s="262" t="str">
        <f ca="1">IF(入力シート!B14=0," ",入力シート!B14)</f>
        <v/>
      </c>
      <c r="C15" s="23">
        <f>IF(入力シート!C14=" "," ",入力シート!C14)</f>
        <v>0</v>
      </c>
      <c r="D15" s="240" t="str">
        <f>IF(入力シート!D14=0," ",入力シート!D14)</f>
        <v xml:space="preserve"> </v>
      </c>
      <c r="E15" s="24">
        <f>IF(入力シート!F14=" "," ",ROUNDUP(入力シート!F14,-3)/1000)</f>
        <v>0</v>
      </c>
      <c r="F15" s="63">
        <f>IF(入力シート!F15=" "," ",ROUNDDOWN(入力シート!F15,-3)/1000)</f>
        <v>0</v>
      </c>
      <c r="G15" s="14">
        <f>E16-E15</f>
        <v>0</v>
      </c>
      <c r="H15" s="17" t="str">
        <f>IFERROR(IF(G15&gt;$H$13,"20万円以上増","　")," ")</f>
        <v>　</v>
      </c>
      <c r="I15" s="274" t="str">
        <f>IFERROR(IF((AND(G15&gt;$H$13,G16&gt;$H$14)),"変更申請"," ")," ")</f>
        <v xml:space="preserve"> </v>
      </c>
      <c r="J15" s="17" t="str">
        <f>IFERROR(IF(G15&lt;$J$13,"20万円以上減","　")," ")</f>
        <v>　</v>
      </c>
      <c r="K15" s="274" t="str">
        <f>IFERROR(IF((AND(G15&lt;$J$13,G16&lt;$J$14)),"変更申請"," ")," ")</f>
        <v xml:space="preserve"> </v>
      </c>
      <c r="L15" s="274" t="str">
        <f>IF((AND(E15&gt;1,E16=0)),"変更申請"," ")</f>
        <v xml:space="preserve"> </v>
      </c>
      <c r="M15" s="276" t="str">
        <f>IF((OR(I15="変更申請",K15="変更申請",L15="変更申請")),"〇"," ")</f>
        <v xml:space="preserve"> </v>
      </c>
    </row>
    <row r="16" spans="1:13" ht="21.75" customHeight="1" thickBot="1">
      <c r="A16" s="239"/>
      <c r="B16" s="273"/>
      <c r="C16" s="13" t="str">
        <f>IF(入力シート!C15=0," ",入力シート!C15)</f>
        <v xml:space="preserve"> </v>
      </c>
      <c r="D16" s="241"/>
      <c r="E16" s="20">
        <f>IF(入力シート!H14=" "," ",ROUNDUP(入力シート!H14,-3)/1000)</f>
        <v>0</v>
      </c>
      <c r="F16" s="64">
        <f>IF(入力シート!H15=" "," ",ROUNDDOWN(入力シート!H15,-3)/1000)</f>
        <v>0</v>
      </c>
      <c r="G16" s="15" t="e">
        <f>ROUND(G15/E15,3)</f>
        <v>#DIV/0!</v>
      </c>
      <c r="H16" s="18" t="str">
        <f>IFERROR(IF(G16&gt;$H$14,"20％以上増","　")," ")</f>
        <v xml:space="preserve"> </v>
      </c>
      <c r="I16" s="275"/>
      <c r="J16" s="18" t="str">
        <f>IFERROR(IF(G16&lt;$J$14,"20％以上減","　")," ")</f>
        <v xml:space="preserve"> </v>
      </c>
      <c r="K16" s="275"/>
      <c r="L16" s="275"/>
      <c r="M16" s="276"/>
    </row>
    <row r="17" spans="1:13" ht="21.75" customHeight="1">
      <c r="A17" s="239"/>
      <c r="B17" s="272" t="str">
        <f ca="1">IF(入力シート!B16=0," ",入力シート!B16)</f>
        <v/>
      </c>
      <c r="C17" s="13">
        <f>IF(入力シート!C16=" "," ",入力シート!C16)</f>
        <v>0</v>
      </c>
      <c r="D17" s="240" t="str">
        <f>IF(入力シート!D16=0," ",入力シート!D16)</f>
        <v xml:space="preserve"> </v>
      </c>
      <c r="E17" s="19">
        <f>IF(入力シート!F16=" "," ",ROUNDUP(入力シート!F16,-3)/1000)</f>
        <v>0</v>
      </c>
      <c r="F17" s="65">
        <f>IF(入力シート!F17=" "," ",ROUNDDOWN(入力シート!F17,-3)/1000)</f>
        <v>0</v>
      </c>
      <c r="G17" s="14">
        <f>E18-E17</f>
        <v>0</v>
      </c>
      <c r="H17" s="17" t="str">
        <f>IFERROR(IF(G17&gt;$H$13,"20万円以上増","　")," ")</f>
        <v>　</v>
      </c>
      <c r="I17" s="274" t="str">
        <f>IFERROR(IF((AND(G17&gt;$H$13,G18&gt;$H$14)),"変更申請"," ")," ")</f>
        <v xml:space="preserve"> </v>
      </c>
      <c r="J17" s="17" t="str">
        <f>IFERROR(IF(G17&lt;$J$13,"20万円以上減","　")," ")</f>
        <v>　</v>
      </c>
      <c r="K17" s="274" t="str">
        <f t="shared" ref="K17" si="0">IFERROR(IF((AND(G17&lt;$J$13,G18&lt;$J$14)),"変更申請"," ")," ")</f>
        <v xml:space="preserve"> </v>
      </c>
      <c r="L17" s="274" t="str">
        <f>IF((AND(E17&gt;1,E18=0)),"変更申請"," ")</f>
        <v xml:space="preserve"> </v>
      </c>
      <c r="M17" s="276" t="str">
        <f t="shared" ref="M17" si="1">IF((OR(I17="変更申請",K17="変更申請",L17="変更申請")),"〇"," ")</f>
        <v xml:space="preserve"> </v>
      </c>
    </row>
    <row r="18" spans="1:13" ht="21.75" customHeight="1" thickBot="1">
      <c r="A18" s="239"/>
      <c r="B18" s="273"/>
      <c r="C18" s="13" t="str">
        <f>IF(入力シート!C17=0," ",入力シート!C17)</f>
        <v xml:space="preserve"> </v>
      </c>
      <c r="D18" s="241"/>
      <c r="E18" s="20">
        <f>IF(入力シート!H16=" "," ",ROUNDUP(入力シート!H16,-3)/1000)</f>
        <v>0</v>
      </c>
      <c r="F18" s="64">
        <f>IF(入力シート!H17=" "," ",ROUNDDOWN(入力シート!H17,-3)/1000)</f>
        <v>0</v>
      </c>
      <c r="G18" s="15" t="e">
        <f>ROUND(G17/E17,3)</f>
        <v>#DIV/0!</v>
      </c>
      <c r="H18" s="18" t="str">
        <f>IFERROR(IF(G18&gt;$H$14,"20％以上増","　")," ")</f>
        <v xml:space="preserve"> </v>
      </c>
      <c r="I18" s="275"/>
      <c r="J18" s="18" t="str">
        <f>IFERROR(IF(G18&lt;$J$14,"20％以上減","　")," ")</f>
        <v xml:space="preserve"> </v>
      </c>
      <c r="K18" s="275"/>
      <c r="L18" s="275"/>
      <c r="M18" s="276"/>
    </row>
    <row r="19" spans="1:13" ht="21.75" customHeight="1">
      <c r="A19" s="239"/>
      <c r="B19" s="272" t="str">
        <f ca="1">IF(入力シート!B18=0," ",入力シート!B18)</f>
        <v/>
      </c>
      <c r="C19" s="13">
        <f>IF(入力シート!C18=" "," ",入力シート!C18)</f>
        <v>0</v>
      </c>
      <c r="D19" s="240" t="str">
        <f>IF(入力シート!D18=0," ",入力シート!D18)</f>
        <v xml:space="preserve"> </v>
      </c>
      <c r="E19" s="19">
        <f>IF(入力シート!F18=" "," ",ROUNDUP(入力シート!F18,-3)/1000)</f>
        <v>0</v>
      </c>
      <c r="F19" s="65">
        <f>IF(入力シート!F19=" "," ",ROUNDDOWN(入力シート!F19,-3)/1000)</f>
        <v>0</v>
      </c>
      <c r="G19" s="14">
        <f>E20-E19</f>
        <v>0</v>
      </c>
      <c r="H19" s="17" t="str">
        <f>IFERROR(IF(G19&gt;$H$13,"20万円以上増","　")," ")</f>
        <v>　</v>
      </c>
      <c r="I19" s="274" t="str">
        <f>IFERROR(IF((AND(G19&gt;$H$13,G20&gt;$H$14)),"変更申請"," ")," ")</f>
        <v xml:space="preserve"> </v>
      </c>
      <c r="J19" s="17" t="str">
        <f>IFERROR(IF(G19&lt;$J$13,"20万円以上減","　")," ")</f>
        <v>　</v>
      </c>
      <c r="K19" s="274" t="str">
        <f t="shared" ref="K19" si="2">IFERROR(IF((AND(G19&lt;$J$13,G20&lt;$J$14)),"変更申請"," ")," ")</f>
        <v xml:space="preserve"> </v>
      </c>
      <c r="L19" s="274" t="str">
        <f>IF((AND(E19&gt;1,E20=0)),"変更申請"," ")</f>
        <v xml:space="preserve"> </v>
      </c>
      <c r="M19" s="276" t="str">
        <f t="shared" ref="M19" si="3">IF((OR(I19="変更申請",K19="変更申請",L19="変更申請")),"〇"," ")</f>
        <v xml:space="preserve"> </v>
      </c>
    </row>
    <row r="20" spans="1:13" ht="21.75" customHeight="1" thickBot="1">
      <c r="A20" s="239"/>
      <c r="B20" s="273"/>
      <c r="C20" s="13" t="str">
        <f>IF(入力シート!C19=0," ",入力シート!C19)</f>
        <v xml:space="preserve"> </v>
      </c>
      <c r="D20" s="241"/>
      <c r="E20" s="20">
        <f>IF(入力シート!H18=" "," ",ROUNDUP(入力シート!H18,-3)/1000)</f>
        <v>0</v>
      </c>
      <c r="F20" s="64">
        <f>IF(入力シート!H19=" "," ",ROUNDDOWN(入力シート!H19,-3)/1000)</f>
        <v>0</v>
      </c>
      <c r="G20" s="15" t="e">
        <f>ROUND(G19/E19,3)</f>
        <v>#DIV/0!</v>
      </c>
      <c r="H20" s="18" t="str">
        <f>IFERROR(IF(G20&gt;$H$14,"20％以上増","　")," ")</f>
        <v xml:space="preserve"> </v>
      </c>
      <c r="I20" s="275"/>
      <c r="J20" s="18" t="str">
        <f>IFERROR(IF(G20&lt;$J$14,"20％以上減","　")," ")</f>
        <v xml:space="preserve"> </v>
      </c>
      <c r="K20" s="275"/>
      <c r="L20" s="275"/>
      <c r="M20" s="276"/>
    </row>
    <row r="21" spans="1:13" ht="21.75" customHeight="1">
      <c r="A21" s="239"/>
      <c r="B21" s="272" t="str">
        <f ca="1">IF(入力シート!B20=0," ",入力シート!B20)</f>
        <v/>
      </c>
      <c r="C21" s="13">
        <f>IF(入力シート!C20=" "," ",入力シート!C20)</f>
        <v>0</v>
      </c>
      <c r="D21" s="240" t="str">
        <f>IF(入力シート!D20=0," ",入力シート!D20)</f>
        <v xml:space="preserve"> </v>
      </c>
      <c r="E21" s="19">
        <f>IF(入力シート!F20=" "," ",ROUNDUP(入力シート!F20,-3)/1000)</f>
        <v>0</v>
      </c>
      <c r="F21" s="65">
        <f>IF(入力シート!F21=" "," ",ROUNDDOWN(入力シート!F21,-3)/1000)</f>
        <v>0</v>
      </c>
      <c r="G21" s="14">
        <f>E22-E21</f>
        <v>0</v>
      </c>
      <c r="H21" s="17" t="str">
        <f>IFERROR(IF(G21&gt;$H$13,"20万円以上増","　")," ")</f>
        <v>　</v>
      </c>
      <c r="I21" s="274" t="str">
        <f>IFERROR(IF((AND(G21&gt;$H$13,G22&gt;$H$14)),"変更申請"," ")," ")</f>
        <v xml:space="preserve"> </v>
      </c>
      <c r="J21" s="17" t="str">
        <f>IFERROR(IF(G21&lt;$J$13,"20万円以上減","　")," ")</f>
        <v>　</v>
      </c>
      <c r="K21" s="274" t="str">
        <f t="shared" ref="K21" si="4">IFERROR(IF((AND(G21&lt;$J$13,G22&lt;$J$14)),"変更申請"," ")," ")</f>
        <v xml:space="preserve"> </v>
      </c>
      <c r="L21" s="274" t="str">
        <f>IF((AND(E21&gt;1,E22=0)),"変更申請"," ")</f>
        <v xml:space="preserve"> </v>
      </c>
      <c r="M21" s="276" t="str">
        <f t="shared" ref="M21" si="5">IF((OR(I21="変更申請",K21="変更申請",L21="変更申請")),"〇"," ")</f>
        <v xml:space="preserve"> </v>
      </c>
    </row>
    <row r="22" spans="1:13" ht="21.75" customHeight="1" thickBot="1">
      <c r="A22" s="239"/>
      <c r="B22" s="273"/>
      <c r="C22" s="13" t="str">
        <f>IF(入力シート!C21=0," ",入力シート!C21)</f>
        <v xml:space="preserve"> </v>
      </c>
      <c r="D22" s="241"/>
      <c r="E22" s="20">
        <f>IF(入力シート!H20=" "," ",ROUNDUP(入力シート!H20,-3)/1000)</f>
        <v>0</v>
      </c>
      <c r="F22" s="64">
        <f>IF(入力シート!H21=" "," ",ROUNDDOWN(入力シート!H21,-3)/1000)</f>
        <v>0</v>
      </c>
      <c r="G22" s="15" t="e">
        <f>ROUND(G21/E21,3)</f>
        <v>#DIV/0!</v>
      </c>
      <c r="H22" s="18" t="str">
        <f>IFERROR(IF(G22&gt;$H$14,"20％以上増","　")," ")</f>
        <v xml:space="preserve"> </v>
      </c>
      <c r="I22" s="275"/>
      <c r="J22" s="18" t="str">
        <f>IFERROR(IF(G22&lt;$J$14,"20％以上減","　")," ")</f>
        <v xml:space="preserve"> </v>
      </c>
      <c r="K22" s="275"/>
      <c r="L22" s="275"/>
      <c r="M22" s="276"/>
    </row>
    <row r="23" spans="1:13" ht="21.75" customHeight="1">
      <c r="A23" s="239"/>
      <c r="B23" s="272" t="str">
        <f ca="1">IF(入力シート!B22=0," ",入力シート!B22)</f>
        <v/>
      </c>
      <c r="C23" s="13">
        <f>IF(入力シート!C22=" "," ",入力シート!C22)</f>
        <v>0</v>
      </c>
      <c r="D23" s="240" t="str">
        <f>IF(入力シート!D22=0," ",入力シート!D22)</f>
        <v xml:space="preserve"> </v>
      </c>
      <c r="E23" s="19">
        <f>IF(入力シート!F22=" "," ",ROUNDUP(入力シート!F22,-3)/1000)</f>
        <v>0</v>
      </c>
      <c r="F23" s="65">
        <f>IF(入力シート!F23=" "," ",ROUNDDOWN(入力シート!F23,-3)/1000)</f>
        <v>0</v>
      </c>
      <c r="G23" s="14">
        <f>E24-E23</f>
        <v>0</v>
      </c>
      <c r="H23" s="17" t="str">
        <f>IFERROR(IF(G23&gt;$H$13,"20万円以上増","　")," ")</f>
        <v>　</v>
      </c>
      <c r="I23" s="274" t="str">
        <f>IFERROR(IF((AND(G23&gt;$H$13,G24&gt;$H$14)),"変更申請"," ")," ")</f>
        <v xml:space="preserve"> </v>
      </c>
      <c r="J23" s="17" t="str">
        <f>IFERROR(IF(G23&lt;$J$13,"20万円以上減","　")," ")</f>
        <v>　</v>
      </c>
      <c r="K23" s="274" t="str">
        <f>IFERROR(IF((AND(G23&lt;$J$13,G24&lt;$J$14)),"変更申請"," ")," ")</f>
        <v xml:space="preserve"> </v>
      </c>
      <c r="L23" s="274" t="str">
        <f>IF((AND(E23&gt;1,E24=0)),"変更申請"," ")</f>
        <v xml:space="preserve"> </v>
      </c>
      <c r="M23" s="276" t="str">
        <f t="shared" ref="M23" si="6">IF((OR(I23="変更申請",K23="変更申請",L23="変更申請")),"〇"," ")</f>
        <v xml:space="preserve"> </v>
      </c>
    </row>
    <row r="24" spans="1:13" ht="21.75" customHeight="1" thickBot="1">
      <c r="A24" s="239"/>
      <c r="B24" s="273"/>
      <c r="C24" s="13" t="str">
        <f>IF(入力シート!C23=0," ",入力シート!C23)</f>
        <v xml:space="preserve"> </v>
      </c>
      <c r="D24" s="241"/>
      <c r="E24" s="20">
        <f>IF(入力シート!H22=" "," ",ROUNDUP(入力シート!H22,-3)/1000)</f>
        <v>0</v>
      </c>
      <c r="F24" s="64">
        <f>IF(入力シート!H23=" "," ",ROUNDDOWN(入力シート!H23,-3)/1000)</f>
        <v>0</v>
      </c>
      <c r="G24" s="15" t="e">
        <f>ROUND(G23/E23,3)</f>
        <v>#DIV/0!</v>
      </c>
      <c r="H24" s="18" t="str">
        <f>IFERROR(IF(G24&gt;$H$14,"20％以上増","　")," ")</f>
        <v xml:space="preserve"> </v>
      </c>
      <c r="I24" s="275"/>
      <c r="J24" s="18" t="str">
        <f>IFERROR(IF(G24&lt;$J$14,"20％以上減","　")," ")</f>
        <v xml:space="preserve"> </v>
      </c>
      <c r="K24" s="275"/>
      <c r="L24" s="275"/>
      <c r="M24" s="276"/>
    </row>
    <row r="25" spans="1:13" ht="21.75" customHeight="1">
      <c r="A25" s="239"/>
      <c r="B25" s="272" t="str">
        <f ca="1">IF(入力シート!B24=0," ",入力シート!B24)</f>
        <v/>
      </c>
      <c r="C25" s="13">
        <f>IF(入力シート!C24=" "," ",入力シート!C24)</f>
        <v>0</v>
      </c>
      <c r="D25" s="240" t="str">
        <f>IF(入力シート!D24=0," ",入力シート!D24)</f>
        <v xml:space="preserve"> </v>
      </c>
      <c r="E25" s="19">
        <f>IF(入力シート!F24=" "," ",ROUNDUP(入力シート!F24,-3)/1000)</f>
        <v>0</v>
      </c>
      <c r="F25" s="65">
        <f>IF(入力シート!F25=" "," ",ROUNDDOWN(入力シート!F25,-3)/1000)</f>
        <v>0</v>
      </c>
      <c r="G25" s="14">
        <f>E26-E25</f>
        <v>0</v>
      </c>
      <c r="H25" s="17" t="str">
        <f>IFERROR(IF(G25&gt;$H$13,"20万円以上増","　")," ")</f>
        <v>　</v>
      </c>
      <c r="I25" s="274" t="str">
        <f t="shared" ref="I25" si="7">IFERROR(IF((AND(G25&gt;$H$13,G26&gt;$H$14)),"変更申請"," ")," ")</f>
        <v xml:space="preserve"> </v>
      </c>
      <c r="J25" s="17" t="str">
        <f>IFERROR(IF(G25&lt;$J$13,"20万円以上減","　")," ")</f>
        <v>　</v>
      </c>
      <c r="K25" s="274" t="str">
        <f t="shared" ref="K25" si="8">IFERROR(IF((AND(G25&lt;$J$13,G26&lt;$J$14)),"変更申請"," ")," ")</f>
        <v xml:space="preserve"> </v>
      </c>
      <c r="L25" s="274" t="str">
        <f>IF((AND(E25&gt;1,E26=0)),"変更申請"," ")</f>
        <v xml:space="preserve"> </v>
      </c>
      <c r="M25" s="276" t="str">
        <f t="shared" ref="M25" si="9">IF((OR(I25="変更申請",K25="変更申請",L25="変更申請")),"〇"," ")</f>
        <v xml:space="preserve"> </v>
      </c>
    </row>
    <row r="26" spans="1:13" ht="21.75" customHeight="1" thickBot="1">
      <c r="A26" s="239"/>
      <c r="B26" s="273"/>
      <c r="C26" s="13" t="str">
        <f>IF(入力シート!C25=0," ",入力シート!C25)</f>
        <v xml:space="preserve"> </v>
      </c>
      <c r="D26" s="241"/>
      <c r="E26" s="20">
        <f>IF(入力シート!H24=" "," ",ROUNDUP(入力シート!H24,-3)/1000)</f>
        <v>0</v>
      </c>
      <c r="F26" s="64">
        <f>IF(入力シート!H25=" "," ",ROUNDDOWN(入力シート!H25,-3)/1000)</f>
        <v>0</v>
      </c>
      <c r="G26" s="15" t="e">
        <f>ROUND(G25/E25,3)</f>
        <v>#DIV/0!</v>
      </c>
      <c r="H26" s="18" t="str">
        <f>IFERROR(IF(G26&gt;$H$14,"20％以上増","　")," ")</f>
        <v xml:space="preserve"> </v>
      </c>
      <c r="I26" s="275"/>
      <c r="J26" s="18" t="str">
        <f>IFERROR(IF(G26&lt;$J$14,"20％以上減","　")," ")</f>
        <v xml:space="preserve"> </v>
      </c>
      <c r="K26" s="275"/>
      <c r="L26" s="275"/>
      <c r="M26" s="276"/>
    </row>
    <row r="27" spans="1:13" ht="21.75" customHeight="1">
      <c r="A27" s="239"/>
      <c r="B27" s="272" t="str">
        <f ca="1">IF(入力シート!B26=0," ",入力シート!B26)</f>
        <v/>
      </c>
      <c r="C27" s="13">
        <f>IF(入力シート!C26=" "," ",入力シート!C26)</f>
        <v>0</v>
      </c>
      <c r="D27" s="240" t="str">
        <f>IF(入力シート!D26=0," ",入力シート!D26)</f>
        <v xml:space="preserve"> </v>
      </c>
      <c r="E27" s="19">
        <f>IF(入力シート!F26=" "," ",ROUNDUP(入力シート!F26,-3)/1000)</f>
        <v>0</v>
      </c>
      <c r="F27" s="65">
        <f>IF(入力シート!F27=" "," ",ROUNDDOWN(入力シート!F27,-3)/1000)</f>
        <v>0</v>
      </c>
      <c r="G27" s="14">
        <f>E28-E27</f>
        <v>0</v>
      </c>
      <c r="H27" s="17" t="str">
        <f>IFERROR(IF(G27&gt;$H$13,"20万円以上増","　")," ")</f>
        <v>　</v>
      </c>
      <c r="I27" s="274" t="str">
        <f t="shared" ref="I27:I63" si="10">IFERROR(IF((AND(G27&gt;$H$13,G28&gt;$H$14)),"変更申請"," ")," ")</f>
        <v xml:space="preserve"> </v>
      </c>
      <c r="J27" s="17" t="str">
        <f>IFERROR(IF(G27&lt;$J$13,"20万円以上減","　")," ")</f>
        <v>　</v>
      </c>
      <c r="K27" s="274" t="str">
        <f t="shared" ref="K27" si="11">IFERROR(IF((AND(G27&lt;$J$13,G28&lt;$J$14)),"変更申請"," ")," ")</f>
        <v xml:space="preserve"> </v>
      </c>
      <c r="L27" s="274" t="str">
        <f>IF((AND(E27&gt;1,E28=0)),"変更申請"," ")</f>
        <v xml:space="preserve"> </v>
      </c>
      <c r="M27" s="276" t="str">
        <f t="shared" ref="M27" si="12">IF((OR(I27="変更申請",K27="変更申請",L27="変更申請")),"〇"," ")</f>
        <v xml:space="preserve"> </v>
      </c>
    </row>
    <row r="28" spans="1:13" ht="21.75" customHeight="1" thickBot="1">
      <c r="A28" s="239"/>
      <c r="B28" s="273"/>
      <c r="C28" s="13" t="str">
        <f>IF(入力シート!C27=0," ",入力シート!C27)</f>
        <v xml:space="preserve"> </v>
      </c>
      <c r="D28" s="241"/>
      <c r="E28" s="20">
        <f>IF(入力シート!H26=" "," ",ROUNDUP(入力シート!H26,-3)/1000)</f>
        <v>0</v>
      </c>
      <c r="F28" s="64">
        <f>IF(入力シート!H27=" "," ",ROUNDDOWN(入力シート!H27,-3)/1000)</f>
        <v>0</v>
      </c>
      <c r="G28" s="15" t="e">
        <f>ROUND(G27/E27,3)</f>
        <v>#DIV/0!</v>
      </c>
      <c r="H28" s="18" t="str">
        <f>IFERROR(IF(G28&gt;$H$14,"20％以上増","　")," ")</f>
        <v xml:space="preserve"> </v>
      </c>
      <c r="I28" s="275"/>
      <c r="J28" s="18" t="str">
        <f>IFERROR(IF(G28&lt;$J$14,"20％以上減","　")," ")</f>
        <v xml:space="preserve"> </v>
      </c>
      <c r="K28" s="275"/>
      <c r="L28" s="275"/>
      <c r="M28" s="276"/>
    </row>
    <row r="29" spans="1:13" ht="21.75" customHeight="1">
      <c r="A29" s="239"/>
      <c r="B29" s="272" t="str">
        <f ca="1">IF(入力シート!B28=0," ",入力シート!B28)</f>
        <v/>
      </c>
      <c r="C29" s="13">
        <f>IF(入力シート!C28=" "," ",入力シート!C28)</f>
        <v>0</v>
      </c>
      <c r="D29" s="240" t="str">
        <f>IF(入力シート!D28=0," ",入力シート!D28)</f>
        <v xml:space="preserve"> </v>
      </c>
      <c r="E29" s="19">
        <f>IF(入力シート!F28=" "," ",ROUNDUP(入力シート!F28,-3)/1000)</f>
        <v>0</v>
      </c>
      <c r="F29" s="65">
        <f>IF(入力シート!F29=" "," ",ROUNDDOWN(入力シート!F29,-3)/1000)</f>
        <v>0</v>
      </c>
      <c r="G29" s="14">
        <f>E30-E29</f>
        <v>0</v>
      </c>
      <c r="H29" s="17" t="str">
        <f>IFERROR(IF(G29&gt;$H$13,"20万円以上増","　")," ")</f>
        <v>　</v>
      </c>
      <c r="I29" s="274" t="str">
        <f t="shared" si="10"/>
        <v xml:space="preserve"> </v>
      </c>
      <c r="J29" s="17" t="str">
        <f>IFERROR(IF(G29&lt;$J$13,"20万円以上減","　")," ")</f>
        <v>　</v>
      </c>
      <c r="K29" s="274" t="str">
        <f>IFERROR(IF((AND(G29&lt;$J$13,G30&lt;$J$14)),"変更申請"," ")," ")</f>
        <v xml:space="preserve"> </v>
      </c>
      <c r="L29" s="274" t="str">
        <f>IF((AND(E29&gt;1,E30=0)),"変更申請"," ")</f>
        <v xml:space="preserve"> </v>
      </c>
      <c r="M29" s="276" t="str">
        <f t="shared" ref="M29" si="13">IF((OR(I29="変更申請",K29="変更申請",L29="変更申請")),"〇"," ")</f>
        <v xml:space="preserve"> </v>
      </c>
    </row>
    <row r="30" spans="1:13" ht="21.75" customHeight="1" thickBot="1">
      <c r="A30" s="239"/>
      <c r="B30" s="273"/>
      <c r="C30" s="13" t="str">
        <f>IF(入力シート!C29=0," ",入力シート!C29)</f>
        <v xml:space="preserve"> </v>
      </c>
      <c r="D30" s="241"/>
      <c r="E30" s="20">
        <f>IF(入力シート!H28=" "," ",ROUNDUP(入力シート!H28,-3)/1000)</f>
        <v>0</v>
      </c>
      <c r="F30" s="64">
        <f>IF(入力シート!H29=" "," ",ROUNDDOWN(入力シート!H29,-3)/1000)</f>
        <v>0</v>
      </c>
      <c r="G30" s="15" t="e">
        <f>ROUND(G29/E29,3)</f>
        <v>#DIV/0!</v>
      </c>
      <c r="H30" s="18" t="str">
        <f>IFERROR(IF(G30&gt;$H$14,"20％以上増","　")," ")</f>
        <v xml:space="preserve"> </v>
      </c>
      <c r="I30" s="275"/>
      <c r="J30" s="18" t="str">
        <f>IFERROR(IF(G30&lt;$J$14,"20％以上減","　")," ")</f>
        <v xml:space="preserve"> </v>
      </c>
      <c r="K30" s="275"/>
      <c r="L30" s="275"/>
      <c r="M30" s="276"/>
    </row>
    <row r="31" spans="1:13" ht="21.75" customHeight="1">
      <c r="A31" s="239"/>
      <c r="B31" s="272" t="str">
        <f ca="1">IF(入力シート!B30=0," ",入力シート!B30)</f>
        <v/>
      </c>
      <c r="C31" s="13">
        <f>IF(入力シート!C30=" "," ",入力シート!C30)</f>
        <v>0</v>
      </c>
      <c r="D31" s="240" t="str">
        <f>IF(入力シート!D30=0," ",入力シート!D30)</f>
        <v xml:space="preserve"> </v>
      </c>
      <c r="E31" s="19">
        <f>IF(入力シート!F30=" "," ",ROUNDUP(入力シート!F30,-3)/1000)</f>
        <v>0</v>
      </c>
      <c r="F31" s="65">
        <f>IF(入力シート!F31=" "," ",ROUNDDOWN(入力シート!F31,-3)/1000)</f>
        <v>0</v>
      </c>
      <c r="G31" s="14">
        <f>E32-E31</f>
        <v>0</v>
      </c>
      <c r="H31" s="17" t="str">
        <f>IFERROR(IF(G31&gt;$H$13,"20万円以上増","　")," ")</f>
        <v>　</v>
      </c>
      <c r="I31" s="274" t="str">
        <f t="shared" si="10"/>
        <v xml:space="preserve"> </v>
      </c>
      <c r="J31" s="17" t="str">
        <f>IFERROR(IF(G31&lt;$J$13,"20万円以上減","　")," ")</f>
        <v>　</v>
      </c>
      <c r="K31" s="274" t="str">
        <f t="shared" ref="K31" si="14">IFERROR(IF((AND(G31&lt;$J$13,G32&lt;$J$14)),"変更申請"," ")," ")</f>
        <v xml:space="preserve"> </v>
      </c>
      <c r="L31" s="274" t="str">
        <f>IF((AND(E31&gt;1,E32=0)),"変更申請"," ")</f>
        <v xml:space="preserve"> </v>
      </c>
      <c r="M31" s="276" t="str">
        <f t="shared" ref="M31" si="15">IF((OR(I31="変更申請",K31="変更申請",L31="変更申請")),"〇"," ")</f>
        <v xml:space="preserve"> </v>
      </c>
    </row>
    <row r="32" spans="1:13" ht="21.75" customHeight="1" thickBot="1">
      <c r="A32" s="239"/>
      <c r="B32" s="273"/>
      <c r="C32" s="13" t="str">
        <f>IF(入力シート!C31=0," ",入力シート!C31)</f>
        <v xml:space="preserve"> </v>
      </c>
      <c r="D32" s="241"/>
      <c r="E32" s="20">
        <f>IF(入力シート!H30=" "," ",ROUNDUP(入力シート!H30,-3)/1000)</f>
        <v>0</v>
      </c>
      <c r="F32" s="64">
        <f>IF(入力シート!H31=" "," ",ROUNDDOWN(入力シート!H31,-3)/1000)</f>
        <v>0</v>
      </c>
      <c r="G32" s="15" t="e">
        <f>ROUND(G31/E31,3)</f>
        <v>#DIV/0!</v>
      </c>
      <c r="H32" s="18" t="str">
        <f>IFERROR(IF(G32&gt;$H$14,"20％以上増","　")," ")</f>
        <v xml:space="preserve"> </v>
      </c>
      <c r="I32" s="275"/>
      <c r="J32" s="18" t="str">
        <f>IFERROR(IF(G32&lt;$J$14,"20％以上減","　")," ")</f>
        <v xml:space="preserve"> </v>
      </c>
      <c r="K32" s="275"/>
      <c r="L32" s="275"/>
      <c r="M32" s="276"/>
    </row>
    <row r="33" spans="1:13" ht="21.75" customHeight="1">
      <c r="A33" s="239"/>
      <c r="B33" s="272" t="str">
        <f ca="1">IF(入力シート!B32=0," ",入力シート!B32)</f>
        <v/>
      </c>
      <c r="C33" s="13">
        <f>IF(入力シート!C32=" "," ",入力シート!C32)</f>
        <v>0</v>
      </c>
      <c r="D33" s="240" t="str">
        <f>IF(入力シート!D32=0," ",入力シート!D32)</f>
        <v xml:space="preserve"> </v>
      </c>
      <c r="E33" s="19">
        <f>IF(入力シート!F32=" "," ",ROUNDUP(入力シート!F32,-3)/1000)</f>
        <v>0</v>
      </c>
      <c r="F33" s="65">
        <f>IF(入力シート!F33=" "," ",ROUNDDOWN(入力シート!F33,-3)/1000)</f>
        <v>0</v>
      </c>
      <c r="G33" s="14">
        <f>E34-E33</f>
        <v>0</v>
      </c>
      <c r="H33" s="17" t="str">
        <f>IFERROR(IF(G33&gt;$H$13,"20万円以上増","　")," ")</f>
        <v>　</v>
      </c>
      <c r="I33" s="274" t="str">
        <f t="shared" si="10"/>
        <v xml:space="preserve"> </v>
      </c>
      <c r="J33" s="17" t="str">
        <f>IFERROR(IF(G33&lt;$J$13,"20万円以上減","　")," ")</f>
        <v>　</v>
      </c>
      <c r="K33" s="274" t="str">
        <f t="shared" ref="K33" si="16">IFERROR(IF((AND(G33&lt;$J$13,G34&lt;$J$14)),"変更申請"," ")," ")</f>
        <v xml:space="preserve"> </v>
      </c>
      <c r="L33" s="274" t="str">
        <f>IF((AND(E33&gt;1,E34=0)),"変更申請"," ")</f>
        <v xml:space="preserve"> </v>
      </c>
      <c r="M33" s="276" t="str">
        <f t="shared" ref="M33" si="17">IF((OR(I33="変更申請",K33="変更申請",L33="変更申請")),"〇"," ")</f>
        <v xml:space="preserve"> </v>
      </c>
    </row>
    <row r="34" spans="1:13" ht="21.75" customHeight="1" thickBot="1">
      <c r="A34" s="239"/>
      <c r="B34" s="273"/>
      <c r="C34" s="13" t="str">
        <f>IF(入力シート!C33=0," ",入力シート!C33)</f>
        <v xml:space="preserve"> </v>
      </c>
      <c r="D34" s="241"/>
      <c r="E34" s="20">
        <f>IF(入力シート!H32=" "," ",ROUNDUP(入力シート!H32,-3)/1000)</f>
        <v>0</v>
      </c>
      <c r="F34" s="64">
        <f>IF(入力シート!H33=" "," ",ROUNDDOWN(入力シート!H33,-3)/1000)</f>
        <v>0</v>
      </c>
      <c r="G34" s="15" t="e">
        <f>ROUND(G33/E33,3)</f>
        <v>#DIV/0!</v>
      </c>
      <c r="H34" s="18" t="str">
        <f>IFERROR(IF(G34&gt;$H$14,"20％以上増","　")," ")</f>
        <v xml:space="preserve"> </v>
      </c>
      <c r="I34" s="275"/>
      <c r="J34" s="18" t="str">
        <f>IFERROR(IF(G34&lt;$J$14,"20％以上減","　")," ")</f>
        <v xml:space="preserve"> </v>
      </c>
      <c r="K34" s="275"/>
      <c r="L34" s="275"/>
      <c r="M34" s="276"/>
    </row>
    <row r="35" spans="1:13" ht="21.75" customHeight="1">
      <c r="A35" s="239"/>
      <c r="B35" s="272" t="str">
        <f ca="1">IF(入力シート!B34=0," ",入力シート!B34)</f>
        <v/>
      </c>
      <c r="C35" s="13">
        <f>IF(入力シート!C34=" "," ",入力シート!C34)</f>
        <v>0</v>
      </c>
      <c r="D35" s="240" t="str">
        <f>IF(入力シート!D34=0," ",入力シート!D34)</f>
        <v xml:space="preserve"> </v>
      </c>
      <c r="E35" s="19">
        <f>IF(入力シート!F34=" "," ",ROUNDUP(入力シート!F34,-3)/1000)</f>
        <v>0</v>
      </c>
      <c r="F35" s="65">
        <f>IF(入力シート!F35=" "," ",ROUNDDOWN(入力シート!F35,-3)/1000)</f>
        <v>0</v>
      </c>
      <c r="G35" s="14">
        <f>E36-E35</f>
        <v>0</v>
      </c>
      <c r="H35" s="17" t="str">
        <f>IFERROR(IF(G35&gt;$H$13,"20万円以上増","　")," ")</f>
        <v>　</v>
      </c>
      <c r="I35" s="274" t="str">
        <f t="shared" si="10"/>
        <v xml:space="preserve"> </v>
      </c>
      <c r="J35" s="17" t="str">
        <f>IFERROR(IF(G35&lt;$J$13,"20万円以上減","　")," ")</f>
        <v>　</v>
      </c>
      <c r="K35" s="274" t="str">
        <f t="shared" ref="K35" si="18">IFERROR(IF((AND(G35&lt;$J$13,G36&lt;$J$14)),"変更申請"," ")," ")</f>
        <v xml:space="preserve"> </v>
      </c>
      <c r="L35" s="274" t="str">
        <f>IF((AND(E35&gt;1,E36=0)),"変更申請"," ")</f>
        <v xml:space="preserve"> </v>
      </c>
      <c r="M35" s="276" t="str">
        <f t="shared" ref="M35" si="19">IF((OR(I35="変更申請",K35="変更申請",L35="変更申請")),"〇"," ")</f>
        <v xml:space="preserve"> </v>
      </c>
    </row>
    <row r="36" spans="1:13" ht="21.75" customHeight="1" thickBot="1">
      <c r="A36" s="239"/>
      <c r="B36" s="273"/>
      <c r="C36" s="13" t="str">
        <f>IF(入力シート!C35=0," ",入力シート!C35)</f>
        <v xml:space="preserve"> </v>
      </c>
      <c r="D36" s="241"/>
      <c r="E36" s="20">
        <f>IF(入力シート!H34=" "," ",ROUNDUP(入力シート!H34,-3)/1000)</f>
        <v>0</v>
      </c>
      <c r="F36" s="64">
        <f>IF(入力シート!H35=" "," ",ROUNDDOWN(入力シート!H35,-3)/1000)</f>
        <v>0</v>
      </c>
      <c r="G36" s="15" t="e">
        <f>ROUND(G35/E35,3)</f>
        <v>#DIV/0!</v>
      </c>
      <c r="H36" s="18" t="str">
        <f>IFERROR(IF(G36&gt;$H$14,"20％以上増","　")," ")</f>
        <v xml:space="preserve"> </v>
      </c>
      <c r="I36" s="275"/>
      <c r="J36" s="18" t="str">
        <f>IFERROR(IF(G36&lt;$J$14,"20％以上減","　")," ")</f>
        <v xml:space="preserve"> </v>
      </c>
      <c r="K36" s="275"/>
      <c r="L36" s="275"/>
      <c r="M36" s="276"/>
    </row>
    <row r="37" spans="1:13" ht="21.75" customHeight="1">
      <c r="A37" s="239"/>
      <c r="B37" s="272" t="str">
        <f ca="1">IF(入力シート!B36=0," ",入力シート!B36)</f>
        <v/>
      </c>
      <c r="C37" s="13">
        <f>IF(入力シート!C36=" "," ",入力シート!C36)</f>
        <v>0</v>
      </c>
      <c r="D37" s="240" t="str">
        <f>IF(入力シート!D36=0," ",入力シート!D36)</f>
        <v xml:space="preserve"> </v>
      </c>
      <c r="E37" s="19">
        <f>IF(入力シート!F36=" "," ",ROUNDUP(入力シート!F36,-3)/1000)</f>
        <v>0</v>
      </c>
      <c r="F37" s="65">
        <f>IF(入力シート!F37=" "," ",ROUNDDOWN(入力シート!F37,-3)/1000)</f>
        <v>0</v>
      </c>
      <c r="G37" s="14">
        <f>E38-E37</f>
        <v>0</v>
      </c>
      <c r="H37" s="17" t="str">
        <f>IFERROR(IF(G37&gt;$H$13,"20万円以上増","　")," ")</f>
        <v>　</v>
      </c>
      <c r="I37" s="274" t="str">
        <f t="shared" si="10"/>
        <v xml:space="preserve"> </v>
      </c>
      <c r="J37" s="17" t="str">
        <f>IFERROR(IF(G37&lt;$J$13,"20万円以上減","　")," ")</f>
        <v>　</v>
      </c>
      <c r="K37" s="274" t="str">
        <f>IFERROR(IF((AND(G37&lt;$J$13,G38&lt;$J$14)),"変更申請"," ")," ")</f>
        <v xml:space="preserve"> </v>
      </c>
      <c r="L37" s="274" t="str">
        <f>IF((AND(E37&gt;1,E38=0)),"変更申請"," ")</f>
        <v xml:space="preserve"> </v>
      </c>
      <c r="M37" s="276" t="str">
        <f t="shared" ref="M37" si="20">IF((OR(I37="変更申請",K37="変更申請",L37="変更申請")),"〇"," ")</f>
        <v xml:space="preserve"> </v>
      </c>
    </row>
    <row r="38" spans="1:13" ht="21.75" customHeight="1" thickBot="1">
      <c r="A38" s="239"/>
      <c r="B38" s="273"/>
      <c r="C38" s="13" t="str">
        <f>IF(入力シート!C37=0," ",入力シート!C37)</f>
        <v xml:space="preserve"> </v>
      </c>
      <c r="D38" s="241"/>
      <c r="E38" s="20">
        <f>IF(入力シート!H36=" "," ",ROUNDUP(入力シート!H36,-3)/1000)</f>
        <v>0</v>
      </c>
      <c r="F38" s="64">
        <f>IF(入力シート!H37=" "," ",ROUNDDOWN(入力シート!H37,-3)/1000)</f>
        <v>0</v>
      </c>
      <c r="G38" s="15" t="e">
        <f>ROUND(G37/E37,3)</f>
        <v>#DIV/0!</v>
      </c>
      <c r="H38" s="18" t="str">
        <f>IFERROR(IF(G38&gt;$H$14,"20％以上増","　")," ")</f>
        <v xml:space="preserve"> </v>
      </c>
      <c r="I38" s="275"/>
      <c r="J38" s="18" t="str">
        <f>IFERROR(IF(G38&lt;$J$14,"20％以上減","　")," ")</f>
        <v xml:space="preserve"> </v>
      </c>
      <c r="K38" s="275"/>
      <c r="L38" s="275"/>
      <c r="M38" s="276"/>
    </row>
    <row r="39" spans="1:13" ht="21.75" customHeight="1">
      <c r="A39" s="239"/>
      <c r="B39" s="272" t="str">
        <f ca="1">IF(入力シート!B38=0," ",入力シート!B38)</f>
        <v/>
      </c>
      <c r="C39" s="13">
        <f>IF(入力シート!C38=" "," ",入力シート!C38)</f>
        <v>0</v>
      </c>
      <c r="D39" s="240" t="str">
        <f>IF(入力シート!D38=0," ",入力シート!D38)</f>
        <v xml:space="preserve"> </v>
      </c>
      <c r="E39" s="19">
        <f>IF(入力シート!F38=" "," ",ROUNDUP(入力シート!F38,-3)/1000)</f>
        <v>0</v>
      </c>
      <c r="F39" s="65">
        <f>IF(入力シート!F39=" "," ",ROUNDDOWN(入力シート!F39,-3)/1000)</f>
        <v>0</v>
      </c>
      <c r="G39" s="14">
        <f>E40-E39</f>
        <v>0</v>
      </c>
      <c r="H39" s="17" t="str">
        <f>IFERROR(IF(G39&gt;$H$13,"20万円以上増","　")," ")</f>
        <v>　</v>
      </c>
      <c r="I39" s="274" t="str">
        <f t="shared" si="10"/>
        <v xml:space="preserve"> </v>
      </c>
      <c r="J39" s="17" t="str">
        <f>IFERROR(IF(G39&lt;$J$13,"20万円以上減","　")," ")</f>
        <v>　</v>
      </c>
      <c r="K39" s="274" t="str">
        <f t="shared" ref="K39" si="21">IFERROR(IF((AND(G39&lt;$J$13,G40&lt;$J$14)),"変更申請"," ")," ")</f>
        <v xml:space="preserve"> </v>
      </c>
      <c r="L39" s="274" t="str">
        <f>IF((AND(E39&gt;1,E40=0)),"変更申請"," ")</f>
        <v xml:space="preserve"> </v>
      </c>
      <c r="M39" s="276" t="str">
        <f t="shared" ref="M39" si="22">IF((OR(I39="変更申請",K39="変更申請",L39="変更申請")),"〇"," ")</f>
        <v xml:space="preserve"> </v>
      </c>
    </row>
    <row r="40" spans="1:13" ht="21.75" customHeight="1" thickBot="1">
      <c r="A40" s="239"/>
      <c r="B40" s="273"/>
      <c r="C40" s="13" t="str">
        <f>IF(入力シート!C39=0," ",入力シート!C39)</f>
        <v xml:space="preserve"> </v>
      </c>
      <c r="D40" s="241"/>
      <c r="E40" s="20">
        <f>IF(入力シート!H38=" "," ",ROUNDUP(入力シート!H38,-3)/1000)</f>
        <v>0</v>
      </c>
      <c r="F40" s="64">
        <f>IF(入力シート!H39=" "," ",ROUNDDOWN(入力シート!H39,-3)/1000)</f>
        <v>0</v>
      </c>
      <c r="G40" s="15" t="e">
        <f>ROUND(G39/E39,3)</f>
        <v>#DIV/0!</v>
      </c>
      <c r="H40" s="18" t="str">
        <f>IFERROR(IF(G40&gt;$H$14,"20％以上増","　")," ")</f>
        <v xml:space="preserve"> </v>
      </c>
      <c r="I40" s="275"/>
      <c r="J40" s="18" t="str">
        <f>IFERROR(IF(G40&lt;$J$14,"20％以上減","　")," ")</f>
        <v xml:space="preserve"> </v>
      </c>
      <c r="K40" s="275"/>
      <c r="L40" s="275"/>
      <c r="M40" s="276"/>
    </row>
    <row r="41" spans="1:13" ht="21.75" hidden="1" customHeight="1">
      <c r="A41" s="239"/>
      <c r="B41" s="272" t="str">
        <f ca="1">IF(入力シート!B40=0," ",入力シート!B40)</f>
        <v/>
      </c>
      <c r="C41" s="13">
        <f>IF(入力シート!C40=" "," ",入力シート!C40)</f>
        <v>0</v>
      </c>
      <c r="D41" s="240" t="str">
        <f>IF(入力シート!D40=0," ",入力シート!D40)</f>
        <v xml:space="preserve"> </v>
      </c>
      <c r="E41" s="19">
        <f>IF(入力シート!F40=" "," ",ROUNDUP(入力シート!F40,-3)/1000)</f>
        <v>0</v>
      </c>
      <c r="F41" s="65">
        <f>IF(入力シート!F41=" "," ",ROUNDDOWN(入力シート!F41,-3)/1000)</f>
        <v>0</v>
      </c>
      <c r="G41" s="14">
        <f>E42-E41</f>
        <v>0</v>
      </c>
      <c r="H41" s="17" t="str">
        <f>IFERROR(IF(G41&gt;$H$13,"20万円以上増","　")," ")</f>
        <v>　</v>
      </c>
      <c r="I41" s="274" t="str">
        <f t="shared" si="10"/>
        <v xml:space="preserve"> </v>
      </c>
      <c r="J41" s="17" t="str">
        <f>IFERROR(IF(G41&lt;$J$13,"20万円以上減","　")," ")</f>
        <v>　</v>
      </c>
      <c r="K41" s="274" t="str">
        <f t="shared" ref="K41" si="23">IFERROR(IF((AND(G41&lt;$J$13,G42&lt;$J$14)),"変更申請"," ")," ")</f>
        <v xml:space="preserve"> </v>
      </c>
      <c r="L41" s="274" t="str">
        <f>IF((AND(E41&gt;1,E42=0)),"変更申請"," ")</f>
        <v xml:space="preserve"> </v>
      </c>
      <c r="M41" s="276" t="str">
        <f t="shared" ref="M41" si="24">IF((OR(I41="変更申請",K41="変更申請",L41="変更申請")),"〇"," ")</f>
        <v xml:space="preserve"> </v>
      </c>
    </row>
    <row r="42" spans="1:13" ht="21.75" hidden="1" customHeight="1" thickBot="1">
      <c r="A42" s="239"/>
      <c r="B42" s="273"/>
      <c r="C42" s="13" t="str">
        <f>IF(入力シート!C41=0," ",入力シート!C41)</f>
        <v xml:space="preserve"> </v>
      </c>
      <c r="D42" s="241"/>
      <c r="E42" s="20">
        <f>IF(入力シート!H40=" "," ",ROUNDUP(入力シート!H40,-3)/1000)</f>
        <v>0</v>
      </c>
      <c r="F42" s="64">
        <f>IF(入力シート!H41=" "," ",ROUNDDOWN(入力シート!H41,-3)/1000)</f>
        <v>0</v>
      </c>
      <c r="G42" s="15" t="e">
        <f>ROUND(G41/E41,3)</f>
        <v>#DIV/0!</v>
      </c>
      <c r="H42" s="18" t="str">
        <f>IFERROR(IF(G42&gt;$H$14,"20％以上増","　")," ")</f>
        <v xml:space="preserve"> </v>
      </c>
      <c r="I42" s="275"/>
      <c r="J42" s="18" t="str">
        <f>IFERROR(IF(G42&lt;$J$14,"20％以上減","　")," ")</f>
        <v xml:space="preserve"> </v>
      </c>
      <c r="K42" s="275"/>
      <c r="L42" s="275"/>
      <c r="M42" s="276"/>
    </row>
    <row r="43" spans="1:13" ht="21.75" hidden="1" customHeight="1">
      <c r="A43" s="239"/>
      <c r="B43" s="272" t="str">
        <f ca="1">IF(入力シート!B42=0," ",入力シート!B42)</f>
        <v/>
      </c>
      <c r="C43" s="13">
        <f>IF(入力シート!C42=" "," ",入力シート!C42)</f>
        <v>0</v>
      </c>
      <c r="D43" s="240" t="str">
        <f>IF(入力シート!D42=0," ",入力シート!D42)</f>
        <v xml:space="preserve"> </v>
      </c>
      <c r="E43" s="19">
        <f>IF(入力シート!F42=" "," ",ROUNDUP(入力シート!F42,-3)/1000)</f>
        <v>0</v>
      </c>
      <c r="F43" s="65">
        <f>IF(入力シート!F43=" "," ",ROUNDDOWN(入力シート!F43,-3)/1000)</f>
        <v>0</v>
      </c>
      <c r="G43" s="14">
        <f>E44-E43</f>
        <v>0</v>
      </c>
      <c r="H43" s="17" t="str">
        <f>IFERROR(IF(G43&gt;$H$13,"20万円以上増","　")," ")</f>
        <v>　</v>
      </c>
      <c r="I43" s="274" t="str">
        <f t="shared" si="10"/>
        <v xml:space="preserve"> </v>
      </c>
      <c r="J43" s="17" t="str">
        <f>IFERROR(IF(G43&lt;$J$13,"20万円以上減","　")," ")</f>
        <v>　</v>
      </c>
      <c r="K43" s="274" t="str">
        <f t="shared" ref="K43" si="25">IFERROR(IF((AND(G43&lt;$J$13,G44&lt;$J$14)),"変更申請"," ")," ")</f>
        <v xml:space="preserve"> </v>
      </c>
      <c r="L43" s="274" t="str">
        <f>IF((AND(E43&gt;1,E44=0)),"変更申請"," ")</f>
        <v xml:space="preserve"> </v>
      </c>
      <c r="M43" s="276" t="str">
        <f t="shared" ref="M43" si="26">IF((OR(I43="変更申請",K43="変更申請",L43="変更申請")),"〇"," ")</f>
        <v xml:space="preserve"> </v>
      </c>
    </row>
    <row r="44" spans="1:13" ht="21.75" hidden="1" customHeight="1" thickBot="1">
      <c r="A44" s="239"/>
      <c r="B44" s="273"/>
      <c r="C44" s="13" t="str">
        <f>IF(入力シート!C43=0," ",入力シート!C43)</f>
        <v xml:space="preserve"> </v>
      </c>
      <c r="D44" s="241"/>
      <c r="E44" s="20">
        <f>IF(入力シート!H42=" "," ",ROUNDUP(入力シート!H42,-3)/1000)</f>
        <v>0</v>
      </c>
      <c r="F44" s="64">
        <f>IF(入力シート!H43=" "," ",ROUNDDOWN(入力シート!H43,-3)/1000)</f>
        <v>0</v>
      </c>
      <c r="G44" s="15" t="e">
        <f>ROUND(G43/E43,3)</f>
        <v>#DIV/0!</v>
      </c>
      <c r="H44" s="18" t="str">
        <f>IFERROR(IF(G44&gt;$H$14,"20％以上増","　")," ")</f>
        <v xml:space="preserve"> </v>
      </c>
      <c r="I44" s="275"/>
      <c r="J44" s="18" t="str">
        <f>IFERROR(IF(G44&lt;$J$14,"20％以上減","　")," ")</f>
        <v xml:space="preserve"> </v>
      </c>
      <c r="K44" s="275"/>
      <c r="L44" s="275"/>
      <c r="M44" s="276"/>
    </row>
    <row r="45" spans="1:13" ht="21.75" hidden="1" customHeight="1">
      <c r="A45" s="239"/>
      <c r="B45" s="272" t="str">
        <f ca="1">IF(入力シート!B44=0," ",入力シート!B44)</f>
        <v/>
      </c>
      <c r="C45" s="13">
        <f>IF(入力シート!C44=" "," ",入力シート!C44)</f>
        <v>0</v>
      </c>
      <c r="D45" s="240" t="str">
        <f>IF(入力シート!D44=0," ",入力シート!D44)</f>
        <v xml:space="preserve"> </v>
      </c>
      <c r="E45" s="19">
        <f>IF(入力シート!F44=" "," ",ROUNDUP(入力シート!F44,-3)/1000)</f>
        <v>0</v>
      </c>
      <c r="F45" s="65">
        <f>IF(入力シート!F45=" "," ",ROUNDDOWN(入力シート!F45,-3)/1000)</f>
        <v>0</v>
      </c>
      <c r="G45" s="14">
        <f>E46-E45</f>
        <v>0</v>
      </c>
      <c r="H45" s="17" t="str">
        <f>IFERROR(IF(G45&gt;$H$13,"20万円以上増","　")," ")</f>
        <v>　</v>
      </c>
      <c r="I45" s="274" t="str">
        <f t="shared" si="10"/>
        <v xml:space="preserve"> </v>
      </c>
      <c r="J45" s="17" t="str">
        <f>IFERROR(IF(G45&lt;$J$13,"20万円以上減","　")," ")</f>
        <v>　</v>
      </c>
      <c r="K45" s="274" t="str">
        <f>IFERROR(IF((AND(G45&lt;$J$13,G46&lt;$J$14)),"変更申請"," ")," ")</f>
        <v xml:space="preserve"> </v>
      </c>
      <c r="L45" s="274" t="str">
        <f>IF((AND(E45&gt;1,E46=0)),"変更申請"," ")</f>
        <v xml:space="preserve"> </v>
      </c>
      <c r="M45" s="276" t="str">
        <f t="shared" ref="M45" si="27">IF((OR(I45="変更申請",K45="変更申請",L45="変更申請")),"〇"," ")</f>
        <v xml:space="preserve"> </v>
      </c>
    </row>
    <row r="46" spans="1:13" ht="21.75" hidden="1" customHeight="1" thickBot="1">
      <c r="A46" s="239"/>
      <c r="B46" s="273"/>
      <c r="C46" s="13" t="str">
        <f>IF(入力シート!C45=0," ",入力シート!C45)</f>
        <v xml:space="preserve"> </v>
      </c>
      <c r="D46" s="241"/>
      <c r="E46" s="20">
        <f>IF(入力シート!H44=" "," ",ROUNDUP(入力シート!H44,-3)/1000)</f>
        <v>0</v>
      </c>
      <c r="F46" s="64">
        <f>IF(入力シート!H45=" "," ",ROUNDDOWN(入力シート!H45,-3)/1000)</f>
        <v>0</v>
      </c>
      <c r="G46" s="15" t="e">
        <f>ROUND(G45/E45,3)</f>
        <v>#DIV/0!</v>
      </c>
      <c r="H46" s="18" t="str">
        <f>IFERROR(IF(G46&gt;$H$14,"20％以上増","　")," ")</f>
        <v xml:space="preserve"> </v>
      </c>
      <c r="I46" s="275"/>
      <c r="J46" s="18" t="str">
        <f>IFERROR(IF(G46&lt;$J$14,"20％以上減","　")," ")</f>
        <v xml:space="preserve"> </v>
      </c>
      <c r="K46" s="275"/>
      <c r="L46" s="275"/>
      <c r="M46" s="276"/>
    </row>
    <row r="47" spans="1:13" ht="21.75" hidden="1" customHeight="1">
      <c r="A47" s="239"/>
      <c r="B47" s="272" t="str">
        <f ca="1">IF(入力シート!B46=0," ",入力シート!B46)</f>
        <v/>
      </c>
      <c r="C47" s="13">
        <f>IF(入力シート!C46=" "," ",入力シート!C46)</f>
        <v>0</v>
      </c>
      <c r="D47" s="240" t="str">
        <f>IF(入力シート!D46=0," ",入力シート!D46)</f>
        <v xml:space="preserve"> </v>
      </c>
      <c r="E47" s="19">
        <f>IF(入力シート!F46=" "," ",ROUNDUP(入力シート!F46,-3)/1000)</f>
        <v>0</v>
      </c>
      <c r="F47" s="65">
        <f>IF(入力シート!F47=" "," ",ROUNDDOWN(入力シート!F47,-3)/1000)</f>
        <v>0</v>
      </c>
      <c r="G47" s="14">
        <f>E48-E47</f>
        <v>0</v>
      </c>
      <c r="H47" s="17" t="str">
        <f>IFERROR(IF(G47&gt;$H$13,"20万円以上増","　")," ")</f>
        <v>　</v>
      </c>
      <c r="I47" s="274" t="str">
        <f t="shared" si="10"/>
        <v xml:space="preserve"> </v>
      </c>
      <c r="J47" s="17" t="str">
        <f>IFERROR(IF(G47&lt;$J$13,"20万円以上減","　")," ")</f>
        <v>　</v>
      </c>
      <c r="K47" s="274" t="str">
        <f t="shared" ref="K47" si="28">IFERROR(IF((AND(G47&lt;$J$13,G48&lt;$J$14)),"変更申請"," ")," ")</f>
        <v xml:space="preserve"> </v>
      </c>
      <c r="L47" s="274" t="str">
        <f>IF((AND(E47&gt;1,E48=0)),"変更申請"," ")</f>
        <v xml:space="preserve"> </v>
      </c>
      <c r="M47" s="276" t="str">
        <f t="shared" ref="M47" si="29">IF((OR(I47="変更申請",K47="変更申請",L47="変更申請")),"〇"," ")</f>
        <v xml:space="preserve"> </v>
      </c>
    </row>
    <row r="48" spans="1:13" ht="21.75" hidden="1" customHeight="1" thickBot="1">
      <c r="A48" s="239"/>
      <c r="B48" s="273"/>
      <c r="C48" s="13" t="str">
        <f>IF(入力シート!C47=0," ",入力シート!C47)</f>
        <v xml:space="preserve"> </v>
      </c>
      <c r="D48" s="241"/>
      <c r="E48" s="20">
        <f>IF(入力シート!H46=" "," ",ROUNDUP(入力シート!H46,-3)/1000)</f>
        <v>0</v>
      </c>
      <c r="F48" s="64">
        <f>IF(入力シート!H47=" "," ",ROUNDDOWN(入力シート!H47,-3)/1000)</f>
        <v>0</v>
      </c>
      <c r="G48" s="15" t="e">
        <f>ROUND(G47/E47,3)</f>
        <v>#DIV/0!</v>
      </c>
      <c r="H48" s="18" t="str">
        <f>IFERROR(IF(G48&gt;$H$14,"20％以上増","　")," ")</f>
        <v xml:space="preserve"> </v>
      </c>
      <c r="I48" s="275"/>
      <c r="J48" s="18" t="str">
        <f>IFERROR(IF(G48&lt;$J$14,"20％以上減","　")," ")</f>
        <v xml:space="preserve"> </v>
      </c>
      <c r="K48" s="275"/>
      <c r="L48" s="275"/>
      <c r="M48" s="276"/>
    </row>
    <row r="49" spans="1:13" ht="21.75" hidden="1" customHeight="1">
      <c r="A49" s="239"/>
      <c r="B49" s="272" t="str">
        <f ca="1">IF(入力シート!B48=0," ",入力シート!B48)</f>
        <v/>
      </c>
      <c r="C49" s="13">
        <f>IF(入力シート!C48=" "," ",入力シート!C48)</f>
        <v>0</v>
      </c>
      <c r="D49" s="240" t="str">
        <f>IF(入力シート!D48=0," ",入力シート!D48)</f>
        <v xml:space="preserve"> </v>
      </c>
      <c r="E49" s="19">
        <f>IF(入力シート!F48=" "," ",ROUNDUP(入力シート!F48,-3)/1000)</f>
        <v>0</v>
      </c>
      <c r="F49" s="65">
        <f>IF(入力シート!F49=" "," ",ROUNDDOWN(入力シート!F49,-3)/1000)</f>
        <v>0</v>
      </c>
      <c r="G49" s="14">
        <f>E50-E49</f>
        <v>0</v>
      </c>
      <c r="H49" s="17" t="str">
        <f>IFERROR(IF(G49&gt;$H$13,"20万円以上増","　")," ")</f>
        <v>　</v>
      </c>
      <c r="I49" s="274" t="str">
        <f t="shared" si="10"/>
        <v xml:space="preserve"> </v>
      </c>
      <c r="J49" s="17" t="str">
        <f>IFERROR(IF(G49&lt;$J$13,"20万円以上減","　")," ")</f>
        <v>　</v>
      </c>
      <c r="K49" s="274" t="str">
        <f>IFERROR(IF((AND(G49&lt;$J$13,G50&lt;$J$14)),"変更申請"," ")," ")</f>
        <v xml:space="preserve"> </v>
      </c>
      <c r="L49" s="274" t="str">
        <f t="shared" ref="L49" si="30">IF((AND(E49&gt;1,E50=0)),"変更申請"," ")</f>
        <v xml:space="preserve"> </v>
      </c>
      <c r="M49" s="276" t="str">
        <f t="shared" ref="M49" si="31">IF((OR(I49="変更申請",K49="変更申請",L49="変更申請")),"〇"," ")</f>
        <v xml:space="preserve"> </v>
      </c>
    </row>
    <row r="50" spans="1:13" ht="21.75" hidden="1" customHeight="1" thickBot="1">
      <c r="A50" s="239"/>
      <c r="B50" s="273"/>
      <c r="C50" s="13" t="str">
        <f>IF(入力シート!C49=0," ",入力シート!C49)</f>
        <v xml:space="preserve"> </v>
      </c>
      <c r="D50" s="241"/>
      <c r="E50" s="20">
        <f>IF(入力シート!H48=" "," ",ROUNDUP(入力シート!H48,-3)/1000)</f>
        <v>0</v>
      </c>
      <c r="F50" s="64">
        <f>IF(入力シート!H49=" "," ",ROUNDDOWN(入力シート!H49,-3)/1000)</f>
        <v>0</v>
      </c>
      <c r="G50" s="15" t="e">
        <f>ROUND(G49/E49,3)</f>
        <v>#DIV/0!</v>
      </c>
      <c r="H50" s="18" t="str">
        <f>IFERROR(IF(G50&gt;$H$14,"20％以上増","　")," ")</f>
        <v xml:space="preserve"> </v>
      </c>
      <c r="I50" s="275"/>
      <c r="J50" s="18" t="str">
        <f>IFERROR(IF(G50&lt;$J$14,"20％以上減","　")," ")</f>
        <v xml:space="preserve"> </v>
      </c>
      <c r="K50" s="275"/>
      <c r="L50" s="275"/>
      <c r="M50" s="276"/>
    </row>
    <row r="51" spans="1:13" ht="21.75" hidden="1" customHeight="1">
      <c r="A51" s="239"/>
      <c r="B51" s="272" t="str">
        <f ca="1">IF(入力シート!B50=0," ",入力シート!B50)</f>
        <v/>
      </c>
      <c r="C51" s="13">
        <f>IF(入力シート!C50=" "," ",入力シート!C50)</f>
        <v>0</v>
      </c>
      <c r="D51" s="240" t="str">
        <f>IF(入力シート!D50=0," ",入力シート!D50)</f>
        <v xml:space="preserve"> </v>
      </c>
      <c r="E51" s="19">
        <f>IF(入力シート!F50=" "," ",ROUNDUP(入力シート!F50,-3)/1000)</f>
        <v>0</v>
      </c>
      <c r="F51" s="65">
        <f>IF(入力シート!F51=" "," ",ROUNDDOWN(入力シート!F51,-3)/1000)</f>
        <v>0</v>
      </c>
      <c r="G51" s="14">
        <f>E52-E51</f>
        <v>0</v>
      </c>
      <c r="H51" s="17" t="str">
        <f>IFERROR(IF(G51&gt;$H$13,"20万円以上増","　")," ")</f>
        <v>　</v>
      </c>
      <c r="I51" s="274" t="str">
        <f t="shared" si="10"/>
        <v xml:space="preserve"> </v>
      </c>
      <c r="J51" s="17" t="str">
        <f>IFERROR(IF(G51&lt;$J$13,"20万円以上減","　")," ")</f>
        <v>　</v>
      </c>
      <c r="K51" s="274" t="str">
        <f t="shared" ref="K51" si="32">IFERROR(IF((AND(G51&lt;$J$13,G52&lt;$J$14)),"変更申請"," ")," ")</f>
        <v xml:space="preserve"> </v>
      </c>
      <c r="L51" s="274" t="str">
        <f t="shared" ref="L51" si="33">IF((AND(E51&gt;1,E52=0)),"変更申請"," ")</f>
        <v xml:space="preserve"> </v>
      </c>
      <c r="M51" s="276" t="str">
        <f t="shared" ref="M51" si="34">IF((OR(I51="変更申請",K51="変更申請",L51="変更申請")),"〇"," ")</f>
        <v xml:space="preserve"> </v>
      </c>
    </row>
    <row r="52" spans="1:13" ht="21.75" hidden="1" customHeight="1" thickBot="1">
      <c r="A52" s="239"/>
      <c r="B52" s="273"/>
      <c r="C52" s="13" t="str">
        <f>IF(入力シート!C51=0," ",入力シート!C51)</f>
        <v xml:space="preserve"> </v>
      </c>
      <c r="D52" s="241"/>
      <c r="E52" s="20">
        <f>IF(入力シート!H50=" "," ",ROUNDUP(入力シート!H50,-3)/1000)</f>
        <v>0</v>
      </c>
      <c r="F52" s="64">
        <f>IF(入力シート!H51=" "," ",ROUNDDOWN(入力シート!H51,-3)/1000)</f>
        <v>0</v>
      </c>
      <c r="G52" s="15" t="e">
        <f>ROUND(G51/E51,3)</f>
        <v>#DIV/0!</v>
      </c>
      <c r="H52" s="18" t="str">
        <f>IFERROR(IF(G52&gt;$H$14,"20％以上増","　")," ")</f>
        <v xml:space="preserve"> </v>
      </c>
      <c r="I52" s="275"/>
      <c r="J52" s="18" t="str">
        <f>IFERROR(IF(G52&lt;$J$14,"20％以上減","　")," ")</f>
        <v xml:space="preserve"> </v>
      </c>
      <c r="K52" s="275"/>
      <c r="L52" s="275"/>
      <c r="M52" s="276"/>
    </row>
    <row r="53" spans="1:13" ht="21.75" hidden="1" customHeight="1">
      <c r="A53" s="239"/>
      <c r="B53" s="272" t="str">
        <f ca="1">IF(入力シート!B52=0," ",入力シート!B52)</f>
        <v/>
      </c>
      <c r="C53" s="13">
        <f>IF(入力シート!C52=" "," ",入力シート!C52)</f>
        <v>0</v>
      </c>
      <c r="D53" s="240" t="str">
        <f>IF(入力シート!D52=0," ",入力シート!D52)</f>
        <v xml:space="preserve"> </v>
      </c>
      <c r="E53" s="19">
        <f>IF(入力シート!F52=" "," ",ROUNDUP(入力シート!F52,-3)/1000)</f>
        <v>0</v>
      </c>
      <c r="F53" s="65">
        <f>IF(入力シート!F53=" "," ",ROUNDDOWN(入力シート!F53,-3)/1000)</f>
        <v>0</v>
      </c>
      <c r="G53" s="14">
        <f>E54-E53</f>
        <v>0</v>
      </c>
      <c r="H53" s="17" t="str">
        <f>IFERROR(IF(G53&gt;$H$13,"20万円以上増","　")," ")</f>
        <v>　</v>
      </c>
      <c r="I53" s="274" t="str">
        <f t="shared" si="10"/>
        <v xml:space="preserve"> </v>
      </c>
      <c r="J53" s="17" t="str">
        <f>IFERROR(IF(G53&lt;$J$13,"20万円以上減","　")," ")</f>
        <v>　</v>
      </c>
      <c r="K53" s="274" t="str">
        <f t="shared" ref="K53" si="35">IFERROR(IF((AND(G53&lt;$J$13,G54&lt;$J$14)),"変更申請"," ")," ")</f>
        <v xml:space="preserve"> </v>
      </c>
      <c r="L53" s="274" t="str">
        <f t="shared" ref="L53" si="36">IF((AND(E53&gt;1,E54=0)),"変更申請"," ")</f>
        <v xml:space="preserve"> </v>
      </c>
      <c r="M53" s="276" t="str">
        <f t="shared" ref="M53" si="37">IF((OR(I53="変更申請",K53="変更申請",L53="変更申請")),"〇"," ")</f>
        <v xml:space="preserve"> </v>
      </c>
    </row>
    <row r="54" spans="1:13" ht="21.75" hidden="1" customHeight="1" thickBot="1">
      <c r="A54" s="239"/>
      <c r="B54" s="273"/>
      <c r="C54" s="13" t="str">
        <f>IF(入力シート!C53=0," ",入力シート!C53)</f>
        <v xml:space="preserve"> </v>
      </c>
      <c r="D54" s="241"/>
      <c r="E54" s="20">
        <f>IF(入力シート!H52=" "," ",ROUNDUP(入力シート!H52,-3)/1000)</f>
        <v>0</v>
      </c>
      <c r="F54" s="64">
        <f>IF(入力シート!H53=" "," ",ROUNDDOWN(入力シート!H53,-3)/1000)</f>
        <v>0</v>
      </c>
      <c r="G54" s="15" t="e">
        <f>ROUND(G53/E53,3)</f>
        <v>#DIV/0!</v>
      </c>
      <c r="H54" s="18" t="str">
        <f>IFERROR(IF(G54&gt;$H$14,"20％以上増","　")," ")</f>
        <v xml:space="preserve"> </v>
      </c>
      <c r="I54" s="275"/>
      <c r="J54" s="18" t="str">
        <f>IFERROR(IF(G54&lt;$J$14,"20％以上減","　")," ")</f>
        <v xml:space="preserve"> </v>
      </c>
      <c r="K54" s="275"/>
      <c r="L54" s="275"/>
      <c r="M54" s="276"/>
    </row>
    <row r="55" spans="1:13" ht="21.75" hidden="1" customHeight="1">
      <c r="A55" s="239"/>
      <c r="B55" s="272" t="str">
        <f ca="1">IF(入力シート!B54=0," ",入力シート!B54)</f>
        <v/>
      </c>
      <c r="C55" s="13">
        <f>IF(入力シート!C54=" "," ",入力シート!C54)</f>
        <v>0</v>
      </c>
      <c r="D55" s="240" t="str">
        <f>IF(入力シート!D54=0," ",入力シート!D54)</f>
        <v xml:space="preserve"> </v>
      </c>
      <c r="E55" s="19">
        <f>IF(入力シート!F54=" "," ",ROUNDUP(入力シート!F54,-3)/1000)</f>
        <v>0</v>
      </c>
      <c r="F55" s="65">
        <f>IF(入力シート!F55=" "," ",ROUNDDOWN(入力シート!F55,-3)/1000)</f>
        <v>0</v>
      </c>
      <c r="G55" s="14">
        <f>E56-E55</f>
        <v>0</v>
      </c>
      <c r="H55" s="17" t="str">
        <f>IFERROR(IF(G55&gt;$H$13,"20万円以上増","　")," ")</f>
        <v>　</v>
      </c>
      <c r="I55" s="274" t="str">
        <f t="shared" si="10"/>
        <v xml:space="preserve"> </v>
      </c>
      <c r="J55" s="17" t="str">
        <f>IFERROR(IF(G55&lt;$J$13,"20万円以上減","　")," ")</f>
        <v>　</v>
      </c>
      <c r="K55" s="274" t="str">
        <f>IFERROR(IF((AND(G55&lt;$J$13,G56&lt;$J$14)),"変更申請"," ")," ")</f>
        <v xml:space="preserve"> </v>
      </c>
      <c r="L55" s="274" t="str">
        <f t="shared" ref="L55" si="38">IF((AND(E55&gt;1,E56=0)),"変更申請"," ")</f>
        <v xml:space="preserve"> </v>
      </c>
      <c r="M55" s="276" t="str">
        <f t="shared" ref="M55" si="39">IF((OR(I55="変更申請",K55="変更申請",L55="変更申請")),"〇"," ")</f>
        <v xml:space="preserve"> </v>
      </c>
    </row>
    <row r="56" spans="1:13" ht="21.75" hidden="1" customHeight="1" thickBot="1">
      <c r="A56" s="239"/>
      <c r="B56" s="273"/>
      <c r="C56" s="13" t="str">
        <f>IF(入力シート!C55=0," ",入力シート!C55)</f>
        <v xml:space="preserve"> </v>
      </c>
      <c r="D56" s="241"/>
      <c r="E56" s="20">
        <f>IF(入力シート!H54=" "," ",ROUNDUP(入力シート!H54,-3)/1000)</f>
        <v>0</v>
      </c>
      <c r="F56" s="64">
        <f>IF(入力シート!H55=" "," ",ROUNDDOWN(入力シート!H55,-3)/1000)</f>
        <v>0</v>
      </c>
      <c r="G56" s="15" t="e">
        <f>ROUND(G55/E55,3)</f>
        <v>#DIV/0!</v>
      </c>
      <c r="H56" s="18" t="str">
        <f>IFERROR(IF(G56&gt;$H$14,"20％以上増","　")," ")</f>
        <v xml:space="preserve"> </v>
      </c>
      <c r="I56" s="275"/>
      <c r="J56" s="18" t="str">
        <f>IFERROR(IF(G56&lt;$J$14,"20％以上減","　")," ")</f>
        <v xml:space="preserve"> </v>
      </c>
      <c r="K56" s="275"/>
      <c r="L56" s="275"/>
      <c r="M56" s="276"/>
    </row>
    <row r="57" spans="1:13" ht="21.75" hidden="1" customHeight="1">
      <c r="A57" s="239"/>
      <c r="B57" s="272" t="str">
        <f ca="1">IF(入力シート!B56=0," ",入力シート!B56)</f>
        <v/>
      </c>
      <c r="C57" s="13">
        <f>IF(入力シート!C56=" "," ",入力シート!C56)</f>
        <v>0</v>
      </c>
      <c r="D57" s="240" t="str">
        <f>IF(入力シート!D56=0," ",入力シート!D56)</f>
        <v xml:space="preserve"> </v>
      </c>
      <c r="E57" s="19">
        <f>IF(入力シート!F56=" "," ",ROUNDUP(入力シート!F56,-3)/1000)</f>
        <v>0</v>
      </c>
      <c r="F57" s="65">
        <f>IF(入力シート!F57=" "," ",ROUNDDOWN(入力シート!F57,-3)/1000)</f>
        <v>0</v>
      </c>
      <c r="G57" s="14">
        <f>E58-E57</f>
        <v>0</v>
      </c>
      <c r="H57" s="17" t="str">
        <f>IFERROR(IF(G57&gt;$H$13,"20万円以上増","　")," ")</f>
        <v>　</v>
      </c>
      <c r="I57" s="274" t="str">
        <f t="shared" si="10"/>
        <v xml:space="preserve"> </v>
      </c>
      <c r="J57" s="17" t="str">
        <f>IFERROR(IF(G57&lt;$J$13,"20万円以上減","　")," ")</f>
        <v>　</v>
      </c>
      <c r="K57" s="274" t="str">
        <f t="shared" ref="K57" si="40">IFERROR(IF((AND(G57&lt;$J$13,G58&lt;$J$14)),"変更申請"," ")," ")</f>
        <v xml:space="preserve"> </v>
      </c>
      <c r="L57" s="274" t="str">
        <f t="shared" ref="L57" si="41">IF((AND(E57&gt;1,E58=0)),"変更申請"," ")</f>
        <v xml:space="preserve"> </v>
      </c>
      <c r="M57" s="276" t="str">
        <f t="shared" ref="M57" si="42">IF((OR(I57="変更申請",K57="変更申請",L57="変更申請")),"〇"," ")</f>
        <v xml:space="preserve"> </v>
      </c>
    </row>
    <row r="58" spans="1:13" ht="21.75" hidden="1" customHeight="1" thickBot="1">
      <c r="A58" s="239"/>
      <c r="B58" s="273"/>
      <c r="C58" s="13" t="str">
        <f>IF(入力シート!C57=0," ",入力シート!C57)</f>
        <v xml:space="preserve"> </v>
      </c>
      <c r="D58" s="241"/>
      <c r="E58" s="20">
        <f>IF(入力シート!H56=" "," ",ROUNDUP(入力シート!H56,-3)/1000)</f>
        <v>0</v>
      </c>
      <c r="F58" s="64">
        <f>IF(入力シート!H57=" "," ",ROUNDDOWN(入力シート!H57,-3)/1000)</f>
        <v>0</v>
      </c>
      <c r="G58" s="15" t="e">
        <f>ROUND(G57/E57,3)</f>
        <v>#DIV/0!</v>
      </c>
      <c r="H58" s="18" t="str">
        <f>IFERROR(IF(G58&gt;$H$14,"20％以上増","　")," ")</f>
        <v xml:space="preserve"> </v>
      </c>
      <c r="I58" s="275"/>
      <c r="J58" s="18" t="str">
        <f>IFERROR(IF(G58&lt;$J$14,"20％以上減","　")," ")</f>
        <v xml:space="preserve"> </v>
      </c>
      <c r="K58" s="275"/>
      <c r="L58" s="275"/>
      <c r="M58" s="276"/>
    </row>
    <row r="59" spans="1:13" ht="21.75" hidden="1" customHeight="1">
      <c r="A59" s="239"/>
      <c r="B59" s="272" t="str">
        <f ca="1">IF(入力シート!B58=0," ",入力シート!B58)</f>
        <v/>
      </c>
      <c r="C59" s="13">
        <f>IF(入力シート!C58=" "," ",入力シート!C58)</f>
        <v>0</v>
      </c>
      <c r="D59" s="240" t="str">
        <f>IF(入力シート!D58=0," ",入力シート!D58)</f>
        <v xml:space="preserve"> </v>
      </c>
      <c r="E59" s="19">
        <f>IF(入力シート!F58=" "," ",ROUNDUP(入力シート!F58,-3)/1000)</f>
        <v>0</v>
      </c>
      <c r="F59" s="65">
        <f>IF(入力シート!F59=" "," ",ROUNDDOWN(入力シート!F59,-3)/1000)</f>
        <v>0</v>
      </c>
      <c r="G59" s="14">
        <f>E60-E59</f>
        <v>0</v>
      </c>
      <c r="H59" s="17" t="str">
        <f>IFERROR(IF(G59&gt;$H$13,"20万円以上増","　")," ")</f>
        <v>　</v>
      </c>
      <c r="I59" s="274" t="str">
        <f t="shared" si="10"/>
        <v xml:space="preserve"> </v>
      </c>
      <c r="J59" s="17" t="str">
        <f>IFERROR(IF(G59&lt;$J$13,"20万円以上減","　")," ")</f>
        <v>　</v>
      </c>
      <c r="K59" s="274" t="str">
        <f t="shared" ref="K59" si="43">IFERROR(IF((AND(G59&lt;$J$13,G60&lt;$J$14)),"変更申請"," ")," ")</f>
        <v xml:space="preserve"> </v>
      </c>
      <c r="L59" s="274" t="str">
        <f t="shared" ref="L59" si="44">IF((AND(E59&gt;1,E60=0)),"変更申請"," ")</f>
        <v xml:space="preserve"> </v>
      </c>
      <c r="M59" s="276" t="str">
        <f t="shared" ref="M59" si="45">IF((OR(I59="変更申請",K59="変更申請",L59="変更申請")),"〇"," ")</f>
        <v xml:space="preserve"> </v>
      </c>
    </row>
    <row r="60" spans="1:13" ht="21.75" hidden="1" customHeight="1" thickBot="1">
      <c r="A60" s="239"/>
      <c r="B60" s="273"/>
      <c r="C60" s="13" t="str">
        <f>IF(入力シート!C59=0," ",入力シート!C59)</f>
        <v xml:space="preserve"> </v>
      </c>
      <c r="D60" s="241"/>
      <c r="E60" s="20">
        <f>IF(入力シート!H58=" "," ",ROUNDUP(入力シート!H58,-3)/1000)</f>
        <v>0</v>
      </c>
      <c r="F60" s="64">
        <f>IF(入力シート!H59=" "," ",ROUNDDOWN(入力シート!H59,-3)/1000)</f>
        <v>0</v>
      </c>
      <c r="G60" s="15" t="e">
        <f>ROUND(G59/E59,3)</f>
        <v>#DIV/0!</v>
      </c>
      <c r="H60" s="18" t="str">
        <f>IFERROR(IF(G60&gt;$H$14,"20％以上増","　")," ")</f>
        <v xml:space="preserve"> </v>
      </c>
      <c r="I60" s="275"/>
      <c r="J60" s="18" t="str">
        <f>IFERROR(IF(G60&lt;$J$14,"20％以上減","　")," ")</f>
        <v xml:space="preserve"> </v>
      </c>
      <c r="K60" s="275"/>
      <c r="L60" s="275"/>
      <c r="M60" s="276"/>
    </row>
    <row r="61" spans="1:13" ht="21.75" hidden="1" customHeight="1">
      <c r="A61" s="239"/>
      <c r="B61" s="272" t="str">
        <f ca="1">IF(入力シート!B60=0," ",入力シート!B60)</f>
        <v/>
      </c>
      <c r="C61" s="13">
        <f>IF(入力シート!C60=" "," ",入力シート!C60)</f>
        <v>0</v>
      </c>
      <c r="D61" s="240" t="str">
        <f>IF(入力シート!D60=0," ",入力シート!D60)</f>
        <v xml:space="preserve"> </v>
      </c>
      <c r="E61" s="19">
        <f>IF(入力シート!F60=" "," ",ROUNDUP(入力シート!F60,-3)/1000)</f>
        <v>0</v>
      </c>
      <c r="F61" s="65">
        <f>IF(入力シート!F61=" "," ",ROUNDDOWN(入力シート!F61,-3)/1000)</f>
        <v>0</v>
      </c>
      <c r="G61" s="14">
        <f>E62-E61</f>
        <v>0</v>
      </c>
      <c r="H61" s="17" t="str">
        <f>IFERROR(IF(G61&gt;$H$13,"20万円以上増","　")," ")</f>
        <v>　</v>
      </c>
      <c r="I61" s="274" t="str">
        <f t="shared" si="10"/>
        <v xml:space="preserve"> </v>
      </c>
      <c r="J61" s="17" t="str">
        <f>IFERROR(IF(G61&lt;$J$13,"20万円以上減","　")," ")</f>
        <v>　</v>
      </c>
      <c r="K61" s="274" t="str">
        <f t="shared" ref="K61" si="46">IFERROR(IF((AND(G61&lt;$J$13,G62&lt;$J$14)),"変更申請"," ")," ")</f>
        <v xml:space="preserve"> </v>
      </c>
      <c r="L61" s="274" t="str">
        <f t="shared" ref="L61" si="47">IF((AND(E61&gt;1,E62=0)),"変更申請"," ")</f>
        <v xml:space="preserve"> </v>
      </c>
      <c r="M61" s="276" t="str">
        <f t="shared" ref="M61" si="48">IF((OR(I61="変更申請",K61="変更申請",L61="変更申請")),"〇"," ")</f>
        <v xml:space="preserve"> </v>
      </c>
    </row>
    <row r="62" spans="1:13" ht="21.75" hidden="1" customHeight="1" thickBot="1">
      <c r="A62" s="239"/>
      <c r="B62" s="273"/>
      <c r="C62" s="13" t="str">
        <f>IF(入力シート!C61=0," ",入力シート!C61)</f>
        <v xml:space="preserve"> </v>
      </c>
      <c r="D62" s="241"/>
      <c r="E62" s="20">
        <f>IF(入力シート!H60=" "," ",ROUNDUP(入力シート!H60,-3)/1000)</f>
        <v>0</v>
      </c>
      <c r="F62" s="64">
        <f>IF(入力シート!H61=" "," ",ROUNDDOWN(入力シート!H61,-3)/1000)</f>
        <v>0</v>
      </c>
      <c r="G62" s="15" t="e">
        <f>ROUND(G61/E61,3)</f>
        <v>#DIV/0!</v>
      </c>
      <c r="H62" s="18" t="str">
        <f>IFERROR(IF(G62&gt;$H$14,"20％以上増","　")," ")</f>
        <v xml:space="preserve"> </v>
      </c>
      <c r="I62" s="275"/>
      <c r="J62" s="18" t="str">
        <f>IFERROR(IF(G62&lt;$J$14,"20％以上減","　")," ")</f>
        <v xml:space="preserve"> </v>
      </c>
      <c r="K62" s="275"/>
      <c r="L62" s="275"/>
      <c r="M62" s="276"/>
    </row>
    <row r="63" spans="1:13" ht="21.75" hidden="1" customHeight="1">
      <c r="A63" s="239"/>
      <c r="B63" s="272" t="str">
        <f ca="1">IF(入力シート!B62=0," ",入力シート!B62)</f>
        <v/>
      </c>
      <c r="C63" s="13">
        <f>IF(入力シート!C62=" "," ",入力シート!C62)</f>
        <v>0</v>
      </c>
      <c r="D63" s="240" t="str">
        <f>IF(入力シート!D62=0," ",入力シート!D62)</f>
        <v xml:space="preserve"> </v>
      </c>
      <c r="E63" s="19">
        <f>IF(入力シート!F62=" "," ",ROUNDUP(入力シート!F62,-3)/1000)</f>
        <v>0</v>
      </c>
      <c r="F63" s="65">
        <f>IF(入力シート!F63=" "," ",ROUNDDOWN(入力シート!F63,-3)/1000)</f>
        <v>0</v>
      </c>
      <c r="G63" s="14">
        <f>E64-E63</f>
        <v>0</v>
      </c>
      <c r="H63" s="17" t="str">
        <f>IFERROR(IF(G63&gt;$H$13,"20万円以上増","　")," ")</f>
        <v>　</v>
      </c>
      <c r="I63" s="274" t="str">
        <f t="shared" si="10"/>
        <v xml:space="preserve"> </v>
      </c>
      <c r="J63" s="17" t="str">
        <f>IFERROR(IF(G63&lt;$J$13,"20万円以上減","　")," ")</f>
        <v>　</v>
      </c>
      <c r="K63" s="274" t="str">
        <f>IFERROR(IF((AND(G63&lt;$J$13,G64&lt;$J$14)),"変更申請"," ")," ")</f>
        <v xml:space="preserve"> </v>
      </c>
      <c r="L63" s="274" t="str">
        <f t="shared" ref="L63" si="49">IF((AND(E63&gt;1,E64=0)),"変更申請"," ")</f>
        <v xml:space="preserve"> </v>
      </c>
      <c r="M63" s="276" t="str">
        <f>IF((OR(I63="変更申請",K63="変更申請",L63="変更申請")),"〇"," ")</f>
        <v xml:space="preserve"> </v>
      </c>
    </row>
    <row r="64" spans="1:13" ht="21.75" hidden="1" customHeight="1" thickBot="1">
      <c r="A64" s="239"/>
      <c r="B64" s="273"/>
      <c r="C64" s="13" t="str">
        <f>IF(入力シート!C63=0," ",入力シート!C63)</f>
        <v xml:space="preserve"> </v>
      </c>
      <c r="D64" s="241"/>
      <c r="E64" s="20">
        <f>IF(入力シート!H62=" "," ",ROUNDUP(入力シート!H62,-3)/1000)</f>
        <v>0</v>
      </c>
      <c r="F64" s="64">
        <f>IF(入力シート!H63=" "," ",ROUNDDOWN(入力シート!H63,-3)/1000)</f>
        <v>0</v>
      </c>
      <c r="G64" s="15" t="e">
        <f>ROUND(G63/E63,3)</f>
        <v>#DIV/0!</v>
      </c>
      <c r="H64" s="18" t="str">
        <f>IFERROR(IF(G64&gt;$H$14,"20％以上増","　")," ")</f>
        <v xml:space="preserve"> </v>
      </c>
      <c r="I64" s="275"/>
      <c r="J64" s="18" t="str">
        <f>IFERROR(IF(G64&lt;$J$14,"20％以上減","　")," ")</f>
        <v xml:space="preserve"> </v>
      </c>
      <c r="K64" s="275"/>
      <c r="L64" s="275"/>
      <c r="M64" s="276"/>
    </row>
    <row r="65" spans="1:13" ht="21.75" hidden="1" customHeight="1">
      <c r="A65" s="239"/>
      <c r="B65" s="272" t="str">
        <f ca="1">IF(入力シート!B64=0," ",入力シート!B64)</f>
        <v/>
      </c>
      <c r="C65" s="13">
        <f>IF(入力シート!C64=" "," ",入力シート!C64)</f>
        <v>0</v>
      </c>
      <c r="D65" s="240" t="str">
        <f>IF(入力シート!D64=0," ",入力シート!D64)</f>
        <v xml:space="preserve"> </v>
      </c>
      <c r="E65" s="19">
        <f>IF(入力シート!F64=" "," ",ROUNDUP(入力シート!F64,-3)/1000)</f>
        <v>0</v>
      </c>
      <c r="F65" s="65">
        <f>IF(入力シート!F65=" "," ",ROUNDDOWN(入力シート!F65,-3)/1000)</f>
        <v>0</v>
      </c>
      <c r="G65" s="14">
        <f>E66-E65</f>
        <v>0</v>
      </c>
      <c r="H65" s="17" t="str">
        <f>IFERROR(IF(G65&gt;$H$13,"20万円以上増","　")," ")</f>
        <v>　</v>
      </c>
      <c r="I65" s="274" t="str">
        <f t="shared" ref="I65" si="50">IFERROR(IF((AND(G65&gt;$H$13,G66&gt;$H$14)),"変更申請"," ")," ")</f>
        <v xml:space="preserve"> </v>
      </c>
      <c r="J65" s="17" t="str">
        <f>IFERROR(IF(G65&lt;$J$13,"20万円以上減","　")," ")</f>
        <v>　</v>
      </c>
      <c r="K65" s="274" t="str">
        <f>IFERROR(IF((AND(G65&lt;$J$13,G66&lt;$J$14)),"変更申請"," ")," ")</f>
        <v xml:space="preserve"> </v>
      </c>
      <c r="L65" s="274" t="str">
        <f>IF((AND(E65&gt;1,E66=0)),"変更申請"," ")</f>
        <v xml:space="preserve"> </v>
      </c>
      <c r="M65" s="276" t="str">
        <f t="shared" ref="M65" si="51">IF((OR(I65="変更申請",K65="変更申請",L65="変更申請")),"〇"," ")</f>
        <v xml:space="preserve"> </v>
      </c>
    </row>
    <row r="66" spans="1:13" ht="21.75" hidden="1" customHeight="1" thickBot="1">
      <c r="A66" s="239"/>
      <c r="B66" s="273"/>
      <c r="C66" s="13" t="str">
        <f>IF(入力シート!C65=0," ",入力シート!C65)</f>
        <v xml:space="preserve"> </v>
      </c>
      <c r="D66" s="241"/>
      <c r="E66" s="20">
        <f>IF(入力シート!H64=" "," ",ROUNDUP(入力シート!H64,-3)/1000)</f>
        <v>0</v>
      </c>
      <c r="F66" s="64">
        <f>IF(入力シート!H65=" "," ",ROUNDDOWN(入力シート!H65,-3)/1000)</f>
        <v>0</v>
      </c>
      <c r="G66" s="15" t="e">
        <f>ROUND(G65/E65,3)</f>
        <v>#DIV/0!</v>
      </c>
      <c r="H66" s="18" t="str">
        <f>IFERROR(IF(G66&gt;$H$14,"20％以上増","　")," ")</f>
        <v xml:space="preserve"> </v>
      </c>
      <c r="I66" s="275"/>
      <c r="J66" s="18" t="str">
        <f>IFERROR(IF(G66&lt;$J$14,"20％以上減","　")," ")</f>
        <v xml:space="preserve"> </v>
      </c>
      <c r="K66" s="275"/>
      <c r="L66" s="275"/>
      <c r="M66" s="276"/>
    </row>
    <row r="67" spans="1:13" ht="21.75" hidden="1" customHeight="1">
      <c r="A67" s="239"/>
      <c r="B67" s="272" t="str">
        <f ca="1">IF(入力シート!B66=0," ",入力シート!B66)</f>
        <v/>
      </c>
      <c r="C67" s="13">
        <f>IF(入力シート!C66=" "," ",入力シート!C66)</f>
        <v>0</v>
      </c>
      <c r="D67" s="240" t="str">
        <f>IF(入力シート!D66=0," ",入力シート!D66)</f>
        <v xml:space="preserve"> </v>
      </c>
      <c r="E67" s="19">
        <f>IF(入力シート!F66=" "," ",ROUNDUP(入力シート!F66,-3)/1000)</f>
        <v>0</v>
      </c>
      <c r="F67" s="65">
        <f>IF(入力シート!F67=" "," ",ROUNDDOWN(入力シート!F67,-3)/1000)</f>
        <v>0</v>
      </c>
      <c r="G67" s="14">
        <f>E68-E67</f>
        <v>0</v>
      </c>
      <c r="H67" s="17" t="str">
        <f>IFERROR(IF(G67&gt;$H$13,"20万円以上増","　")," ")</f>
        <v>　</v>
      </c>
      <c r="I67" s="274" t="str">
        <f t="shared" ref="I67" si="52">IFERROR(IF((AND(G67&gt;$H$13,G68&gt;$H$14)),"変更申請"," ")," ")</f>
        <v xml:space="preserve"> </v>
      </c>
      <c r="J67" s="17" t="str">
        <f>IFERROR(IF(G67&lt;$J$13,"20万円以上減","　")," ")</f>
        <v>　</v>
      </c>
      <c r="K67" s="274" t="str">
        <f t="shared" ref="K67" si="53">IFERROR(IF((AND(G67&lt;$J$13,G68&lt;$J$14)),"変更申請"," ")," ")</f>
        <v xml:space="preserve"> </v>
      </c>
      <c r="L67" s="274" t="str">
        <f>IF((AND(E67&gt;1,E68=0)),"変更申請"," ")</f>
        <v xml:space="preserve"> </v>
      </c>
      <c r="M67" s="276" t="str">
        <f t="shared" ref="M67" si="54">IF((OR(I67="変更申請",K67="変更申請",L67="変更申請")),"〇"," ")</f>
        <v xml:space="preserve"> </v>
      </c>
    </row>
    <row r="68" spans="1:13" ht="21.75" hidden="1" customHeight="1" thickBot="1">
      <c r="A68" s="239"/>
      <c r="B68" s="273"/>
      <c r="C68" s="13" t="str">
        <f>IF(入力シート!C67=0," ",入力シート!C67)</f>
        <v xml:space="preserve"> </v>
      </c>
      <c r="D68" s="241"/>
      <c r="E68" s="20">
        <f>IF(入力シート!H66=" "," ",ROUNDUP(入力シート!H66,-3)/1000)</f>
        <v>0</v>
      </c>
      <c r="F68" s="64">
        <f>IF(入力シート!H67=" "," ",ROUNDDOWN(入力シート!H67,-3)/1000)</f>
        <v>0</v>
      </c>
      <c r="G68" s="15" t="e">
        <f>ROUND(G67/E67,3)</f>
        <v>#DIV/0!</v>
      </c>
      <c r="H68" s="18" t="str">
        <f>IFERROR(IF(G68&gt;$H$14,"20％以上増","　")," ")</f>
        <v xml:space="preserve"> </v>
      </c>
      <c r="I68" s="275"/>
      <c r="J68" s="18" t="str">
        <f>IFERROR(IF(G68&lt;$J$14,"20％以上減","　")," ")</f>
        <v xml:space="preserve"> </v>
      </c>
      <c r="K68" s="275"/>
      <c r="L68" s="275"/>
      <c r="M68" s="276"/>
    </row>
    <row r="69" spans="1:13" ht="21.75" hidden="1" customHeight="1">
      <c r="A69" s="239"/>
      <c r="B69" s="272" t="str">
        <f ca="1">IF(入力シート!B68=0," ",入力シート!B68)</f>
        <v/>
      </c>
      <c r="C69" s="13">
        <f>IF(入力シート!C68=" "," ",入力シート!C68)</f>
        <v>0</v>
      </c>
      <c r="D69" s="240" t="str">
        <f>IF(入力シート!D68=0," ",入力シート!D68)</f>
        <v xml:space="preserve"> </v>
      </c>
      <c r="E69" s="19">
        <f>IF(入力シート!F68=" "," ",ROUNDUP(入力シート!F68,-3)/1000)</f>
        <v>0</v>
      </c>
      <c r="F69" s="65">
        <f>IF(入力シート!F69=" "," ",ROUNDDOWN(入力シート!F69,-3)/1000)</f>
        <v>0</v>
      </c>
      <c r="G69" s="14">
        <f>E70-E69</f>
        <v>0</v>
      </c>
      <c r="H69" s="17" t="str">
        <f>IFERROR(IF(G69&gt;$H$13,"20万円以上増","　")," ")</f>
        <v>　</v>
      </c>
      <c r="I69" s="274" t="str">
        <f t="shared" ref="I69" si="55">IFERROR(IF((AND(G69&gt;$H$13,G70&gt;$H$14)),"変更申請"," ")," ")</f>
        <v xml:space="preserve"> </v>
      </c>
      <c r="J69" s="17" t="str">
        <f>IFERROR(IF(G69&lt;$J$13,"20万円以上減","　")," ")</f>
        <v>　</v>
      </c>
      <c r="K69" s="274" t="str">
        <f>IFERROR(IF((AND(G69&lt;$J$13,G70&lt;$J$14)),"変更申請"," ")," ")</f>
        <v xml:space="preserve"> </v>
      </c>
      <c r="L69" s="274" t="str">
        <f t="shared" ref="L69" si="56">IF((AND(E69&gt;1,E70=0)),"変更申請"," ")</f>
        <v xml:space="preserve"> </v>
      </c>
      <c r="M69" s="276" t="str">
        <f t="shared" ref="M69" si="57">IF((OR(I69="変更申請",K69="変更申請",L69="変更申請")),"〇"," ")</f>
        <v xml:space="preserve"> </v>
      </c>
    </row>
    <row r="70" spans="1:13" ht="21.75" hidden="1" customHeight="1" thickBot="1">
      <c r="A70" s="239"/>
      <c r="B70" s="273"/>
      <c r="C70" s="13" t="str">
        <f>IF(入力シート!C69=0," ",入力シート!C69)</f>
        <v xml:space="preserve"> </v>
      </c>
      <c r="D70" s="241"/>
      <c r="E70" s="20">
        <f>IF(入力シート!H68=" "," ",ROUNDUP(入力シート!H68,-3)/1000)</f>
        <v>0</v>
      </c>
      <c r="F70" s="64">
        <f>IF(入力シート!H69=" "," ",ROUNDDOWN(入力シート!H69,-3)/1000)</f>
        <v>0</v>
      </c>
      <c r="G70" s="15" t="e">
        <f>ROUND(G69/E69,3)</f>
        <v>#DIV/0!</v>
      </c>
      <c r="H70" s="18" t="str">
        <f>IFERROR(IF(G70&gt;$H$14,"20％以上増","　")," ")</f>
        <v xml:space="preserve"> </v>
      </c>
      <c r="I70" s="275"/>
      <c r="J70" s="18" t="str">
        <f>IFERROR(IF(G70&lt;$J$14,"20％以上減","　")," ")</f>
        <v xml:space="preserve"> </v>
      </c>
      <c r="K70" s="275"/>
      <c r="L70" s="275"/>
      <c r="M70" s="276"/>
    </row>
    <row r="71" spans="1:13" ht="21.75" hidden="1" customHeight="1">
      <c r="A71" s="239"/>
      <c r="B71" s="272" t="str">
        <f ca="1">IF(入力シート!B70=0," ",入力シート!B70)</f>
        <v/>
      </c>
      <c r="C71" s="13">
        <f>IF(入力シート!C70=" "," ",入力シート!C70)</f>
        <v>0</v>
      </c>
      <c r="D71" s="240" t="str">
        <f>IF(入力シート!D70=0," ",入力シート!D70)</f>
        <v xml:space="preserve"> </v>
      </c>
      <c r="E71" s="19">
        <f>IF(入力シート!F70=" "," ",ROUNDUP(入力シート!F70,-3)/1000)</f>
        <v>0</v>
      </c>
      <c r="F71" s="65">
        <f>IF(入力シート!F71=" "," ",ROUNDDOWN(入力シート!F71,-3)/1000)</f>
        <v>0</v>
      </c>
      <c r="G71" s="14">
        <f>E72-E71</f>
        <v>0</v>
      </c>
      <c r="H71" s="17" t="str">
        <f>IFERROR(IF(G71&gt;$H$13,"20万円以上増","　")," ")</f>
        <v>　</v>
      </c>
      <c r="I71" s="274" t="str">
        <f t="shared" ref="I71" si="58">IFERROR(IF((AND(G71&gt;$H$13,G72&gt;$H$14)),"変更申請"," ")," ")</f>
        <v xml:space="preserve"> </v>
      </c>
      <c r="J71" s="17" t="str">
        <f>IFERROR(IF(G71&lt;$J$13,"20万円以上減","　")," ")</f>
        <v>　</v>
      </c>
      <c r="K71" s="274" t="str">
        <f t="shared" ref="K71" si="59">IFERROR(IF((AND(G71&lt;$J$13,G72&lt;$J$14)),"変更申請"," ")," ")</f>
        <v xml:space="preserve"> </v>
      </c>
      <c r="L71" s="274" t="str">
        <f t="shared" ref="L71" si="60">IF((AND(E71&gt;1,E72=0)),"変更申請"," ")</f>
        <v xml:space="preserve"> </v>
      </c>
      <c r="M71" s="276" t="str">
        <f t="shared" ref="M71" si="61">IF((OR(I71="変更申請",K71="変更申請",L71="変更申請")),"〇"," ")</f>
        <v xml:space="preserve"> </v>
      </c>
    </row>
    <row r="72" spans="1:13" ht="21.75" hidden="1" customHeight="1" thickBot="1">
      <c r="A72" s="239"/>
      <c r="B72" s="273"/>
      <c r="C72" s="13" t="str">
        <f>IF(入力シート!C71=0," ",入力シート!C71)</f>
        <v xml:space="preserve"> </v>
      </c>
      <c r="D72" s="241"/>
      <c r="E72" s="20">
        <f>IF(入力シート!H70=" "," ",ROUNDUP(入力シート!H70,-3)/1000)</f>
        <v>0</v>
      </c>
      <c r="F72" s="64">
        <f>IF(入力シート!H71=" "," ",ROUNDDOWN(入力シート!H71,-3)/1000)</f>
        <v>0</v>
      </c>
      <c r="G72" s="15" t="e">
        <f>ROUND(G71/E71,3)</f>
        <v>#DIV/0!</v>
      </c>
      <c r="H72" s="18" t="str">
        <f>IFERROR(IF(G72&gt;$H$14,"20％以上増","　")," ")</f>
        <v xml:space="preserve"> </v>
      </c>
      <c r="I72" s="275"/>
      <c r="J72" s="18" t="str">
        <f>IFERROR(IF(G72&lt;$J$14,"20％以上減","　")," ")</f>
        <v xml:space="preserve"> </v>
      </c>
      <c r="K72" s="275"/>
      <c r="L72" s="275"/>
      <c r="M72" s="276"/>
    </row>
    <row r="73" spans="1:13" ht="21.75" hidden="1" customHeight="1">
      <c r="A73" s="239"/>
      <c r="B73" s="272" t="str">
        <f ca="1">IF(入力シート!B72=0," ",入力シート!B72)</f>
        <v/>
      </c>
      <c r="C73" s="13">
        <f>IF(入力シート!C72=" "," ",入力シート!C72)</f>
        <v>0</v>
      </c>
      <c r="D73" s="240" t="str">
        <f>IF(入力シート!D72=0," ",入力シート!D72)</f>
        <v xml:space="preserve"> </v>
      </c>
      <c r="E73" s="19">
        <f>IF(入力シート!F72=" "," ",ROUNDUP(入力シート!F72,-3)/1000)</f>
        <v>0</v>
      </c>
      <c r="F73" s="65">
        <f>IF(入力シート!F73=" "," ",ROUNDDOWN(入力シート!F73,-3)/1000)</f>
        <v>0</v>
      </c>
      <c r="G73" s="14">
        <f>E74-E73</f>
        <v>0</v>
      </c>
      <c r="H73" s="17" t="str">
        <f>IFERROR(IF(G73&gt;$H$13,"20万円以上増","　")," ")</f>
        <v>　</v>
      </c>
      <c r="I73" s="274" t="str">
        <f t="shared" ref="I73" si="62">IFERROR(IF((AND(G73&gt;$H$13,G74&gt;$H$14)),"変更申請"," ")," ")</f>
        <v xml:space="preserve"> </v>
      </c>
      <c r="J73" s="17" t="str">
        <f>IFERROR(IF(G73&lt;$J$13,"20万円以上減","　")," ")</f>
        <v>　</v>
      </c>
      <c r="K73" s="274" t="str">
        <f t="shared" ref="K73" si="63">IFERROR(IF((AND(G73&lt;$J$13,G74&lt;$J$14)),"変更申請"," ")," ")</f>
        <v xml:space="preserve"> </v>
      </c>
      <c r="L73" s="274" t="str">
        <f t="shared" ref="L73" si="64">IF((AND(E73&gt;1,E74=0)),"変更申請"," ")</f>
        <v xml:space="preserve"> </v>
      </c>
      <c r="M73" s="276" t="str">
        <f t="shared" ref="M73" si="65">IF((OR(I73="変更申請",K73="変更申請",L73="変更申請")),"〇"," ")</f>
        <v xml:space="preserve"> </v>
      </c>
    </row>
    <row r="74" spans="1:13" ht="21.75" hidden="1" customHeight="1" thickBot="1">
      <c r="A74" s="239"/>
      <c r="B74" s="273"/>
      <c r="C74" s="13" t="str">
        <f>IF(入力シート!C73=0," ",入力シート!C73)</f>
        <v xml:space="preserve"> </v>
      </c>
      <c r="D74" s="241"/>
      <c r="E74" s="20">
        <f>IF(入力シート!H72=" "," ",ROUNDUP(入力シート!H72,-3)/1000)</f>
        <v>0</v>
      </c>
      <c r="F74" s="64">
        <f>IF(入力シート!H73=" "," ",ROUNDDOWN(入力シート!H73,-3)/1000)</f>
        <v>0</v>
      </c>
      <c r="G74" s="15" t="e">
        <f>ROUND(G73/E73,3)</f>
        <v>#DIV/0!</v>
      </c>
      <c r="H74" s="18" t="str">
        <f>IFERROR(IF(G74&gt;$H$14,"20％以上増","　")," ")</f>
        <v xml:space="preserve"> </v>
      </c>
      <c r="I74" s="275"/>
      <c r="J74" s="18" t="str">
        <f>IFERROR(IF(G74&lt;$J$14,"20％以上減","　")," ")</f>
        <v xml:space="preserve"> </v>
      </c>
      <c r="K74" s="275"/>
      <c r="L74" s="275"/>
      <c r="M74" s="276"/>
    </row>
    <row r="75" spans="1:13" ht="21.75" hidden="1" customHeight="1">
      <c r="A75" s="239"/>
      <c r="B75" s="272" t="str">
        <f ca="1">IF(入力シート!B74=0," ",入力シート!B74)</f>
        <v/>
      </c>
      <c r="C75" s="13">
        <f>IF(入力シート!C74=" "," ",入力シート!C74)</f>
        <v>0</v>
      </c>
      <c r="D75" s="240" t="str">
        <f>IF(入力シート!D74=0," ",入力シート!D74)</f>
        <v xml:space="preserve"> </v>
      </c>
      <c r="E75" s="19">
        <f>IF(入力シート!F74=" "," ",ROUNDUP(入力シート!F74,-3)/1000)</f>
        <v>0</v>
      </c>
      <c r="F75" s="65">
        <f>IF(入力シート!F75=" "," ",ROUNDDOWN(入力シート!F75,-3)/1000)</f>
        <v>0</v>
      </c>
      <c r="G75" s="14">
        <f>E76-E75</f>
        <v>0</v>
      </c>
      <c r="H75" s="17" t="str">
        <f>IFERROR(IF(G75&gt;$H$13,"20万円以上増","　")," ")</f>
        <v>　</v>
      </c>
      <c r="I75" s="274" t="str">
        <f t="shared" ref="I75" si="66">IFERROR(IF((AND(G75&gt;$H$13,G76&gt;$H$14)),"変更申請"," ")," ")</f>
        <v xml:space="preserve"> </v>
      </c>
      <c r="J75" s="17" t="str">
        <f>IFERROR(IF(G75&lt;$J$13,"20万円以上減","　")," ")</f>
        <v>　</v>
      </c>
      <c r="K75" s="274" t="str">
        <f>IFERROR(IF((AND(G75&lt;$J$13,G76&lt;$J$14)),"変更申請"," ")," ")</f>
        <v xml:space="preserve"> </v>
      </c>
      <c r="L75" s="274" t="str">
        <f t="shared" ref="L75" si="67">IF((AND(E75&gt;1,E76=0)),"変更申請"," ")</f>
        <v xml:space="preserve"> </v>
      </c>
      <c r="M75" s="276" t="str">
        <f t="shared" ref="M75" si="68">IF((OR(I75="変更申請",K75="変更申請",L75="変更申請")),"〇"," ")</f>
        <v xml:space="preserve"> </v>
      </c>
    </row>
    <row r="76" spans="1:13" ht="21.75" hidden="1" customHeight="1" thickBot="1">
      <c r="A76" s="239"/>
      <c r="B76" s="273"/>
      <c r="C76" s="13" t="str">
        <f>IF(入力シート!C75=0," ",入力シート!C75)</f>
        <v xml:space="preserve"> </v>
      </c>
      <c r="D76" s="241"/>
      <c r="E76" s="20">
        <f>IF(入力シート!H74=" "," ",ROUNDUP(入力シート!H74,-3)/1000)</f>
        <v>0</v>
      </c>
      <c r="F76" s="64">
        <f>IF(入力シート!H75=" "," ",ROUNDDOWN(入力シート!H75,-3)/1000)</f>
        <v>0</v>
      </c>
      <c r="G76" s="15" t="e">
        <f>ROUND(G75/E75,3)</f>
        <v>#DIV/0!</v>
      </c>
      <c r="H76" s="18" t="str">
        <f>IFERROR(IF(G76&gt;$H$14,"20％以上増","　")," ")</f>
        <v xml:space="preserve"> </v>
      </c>
      <c r="I76" s="275"/>
      <c r="J76" s="18" t="str">
        <f>IFERROR(IF(G76&lt;$J$14,"20％以上減","　")," ")</f>
        <v xml:space="preserve"> </v>
      </c>
      <c r="K76" s="275"/>
      <c r="L76" s="275"/>
      <c r="M76" s="276"/>
    </row>
    <row r="77" spans="1:13" ht="21.75" hidden="1" customHeight="1">
      <c r="A77" s="239"/>
      <c r="B77" s="272" t="str">
        <f ca="1">IF(入力シート!B76=0," ",入力シート!B76)</f>
        <v/>
      </c>
      <c r="C77" s="13">
        <f>IF(入力シート!C76=" "," ",入力シート!C76)</f>
        <v>0</v>
      </c>
      <c r="D77" s="240" t="str">
        <f>IF(入力シート!D76=0," ",入力シート!D76)</f>
        <v xml:space="preserve"> </v>
      </c>
      <c r="E77" s="19">
        <f>IF(入力シート!F76=" "," ",ROUNDUP(入力シート!F76,-3)/1000)</f>
        <v>0</v>
      </c>
      <c r="F77" s="65">
        <f>IF(入力シート!F77=" "," ",ROUNDDOWN(入力シート!F77,-3)/1000)</f>
        <v>0</v>
      </c>
      <c r="G77" s="14">
        <f>E78-E77</f>
        <v>0</v>
      </c>
      <c r="H77" s="17" t="str">
        <f>IFERROR(IF(G77&gt;$H$13,"20万円以上増","　")," ")</f>
        <v>　</v>
      </c>
      <c r="I77" s="274" t="str">
        <f t="shared" ref="I77" si="69">IFERROR(IF((AND(G77&gt;$H$13,G78&gt;$H$14)),"変更申請"," ")," ")</f>
        <v xml:space="preserve"> </v>
      </c>
      <c r="J77" s="17" t="str">
        <f>IFERROR(IF(G77&lt;$J$13,"20万円以上減","　")," ")</f>
        <v>　</v>
      </c>
      <c r="K77" s="274" t="str">
        <f t="shared" ref="K77" si="70">IFERROR(IF((AND(G77&lt;$J$13,G78&lt;$J$14)),"変更申請"," ")," ")</f>
        <v xml:space="preserve"> </v>
      </c>
      <c r="L77" s="274" t="str">
        <f t="shared" ref="L77" si="71">IF((AND(E77&gt;1,E78=0)),"変更申請"," ")</f>
        <v xml:space="preserve"> </v>
      </c>
      <c r="M77" s="276" t="str">
        <f t="shared" ref="M77" si="72">IF((OR(I77="変更申請",K77="変更申請",L77="変更申請")),"〇"," ")</f>
        <v xml:space="preserve"> </v>
      </c>
    </row>
    <row r="78" spans="1:13" ht="21.75" hidden="1" customHeight="1" thickBot="1">
      <c r="A78" s="239"/>
      <c r="B78" s="273"/>
      <c r="C78" s="13" t="str">
        <f>IF(入力シート!C77=0," ",入力シート!C77)</f>
        <v xml:space="preserve"> </v>
      </c>
      <c r="D78" s="241"/>
      <c r="E78" s="20">
        <f>IF(入力シート!H76=" "," ",ROUNDUP(入力シート!H76,-3)/1000)</f>
        <v>0</v>
      </c>
      <c r="F78" s="64">
        <f>IF(入力シート!H77=" "," ",ROUNDDOWN(入力シート!H77,-3)/1000)</f>
        <v>0</v>
      </c>
      <c r="G78" s="15" t="e">
        <f>ROUND(G77/E77,3)</f>
        <v>#DIV/0!</v>
      </c>
      <c r="H78" s="18" t="str">
        <f>IFERROR(IF(G78&gt;$H$14,"20％以上増","　")," ")</f>
        <v xml:space="preserve"> </v>
      </c>
      <c r="I78" s="275"/>
      <c r="J78" s="18" t="str">
        <f>IFERROR(IF(G78&lt;$J$14,"20％以上減","　")," ")</f>
        <v xml:space="preserve"> </v>
      </c>
      <c r="K78" s="275"/>
      <c r="L78" s="275"/>
      <c r="M78" s="276"/>
    </row>
    <row r="79" spans="1:13" ht="21.75" hidden="1" customHeight="1">
      <c r="A79" s="239"/>
      <c r="B79" s="272" t="str">
        <f ca="1">IF(入力シート!B78=0," ",入力シート!B78)</f>
        <v/>
      </c>
      <c r="C79" s="13">
        <f>IF(入力シート!C78=" "," ",入力シート!C78)</f>
        <v>0</v>
      </c>
      <c r="D79" s="240" t="str">
        <f>IF(入力シート!D78=0," ",入力シート!D78)</f>
        <v xml:space="preserve"> </v>
      </c>
      <c r="E79" s="19">
        <f>IF(入力シート!F78=" "," ",ROUNDUP(入力シート!F78,-3)/1000)</f>
        <v>0</v>
      </c>
      <c r="F79" s="65">
        <f>IF(入力シート!F79=" "," ",ROUNDDOWN(入力シート!F79,-3)/1000)</f>
        <v>0</v>
      </c>
      <c r="G79" s="14">
        <f>E80-E79</f>
        <v>0</v>
      </c>
      <c r="H79" s="17" t="str">
        <f>IFERROR(IF(G79&gt;$H$13,"20万円以上増","　")," ")</f>
        <v>　</v>
      </c>
      <c r="I79" s="274" t="str">
        <f t="shared" ref="I79" si="73">IFERROR(IF((AND(G79&gt;$H$13,G80&gt;$H$14)),"変更申請"," ")," ")</f>
        <v xml:space="preserve"> </v>
      </c>
      <c r="J79" s="17" t="str">
        <f>IFERROR(IF(G79&lt;$J$13,"20万円以上減","　")," ")</f>
        <v>　</v>
      </c>
      <c r="K79" s="274" t="str">
        <f t="shared" ref="K79" si="74">IFERROR(IF((AND(G79&lt;$J$13,G80&lt;$J$14)),"変更申請"," ")," ")</f>
        <v xml:space="preserve"> </v>
      </c>
      <c r="L79" s="274" t="str">
        <f t="shared" ref="L79" si="75">IF((AND(E79&gt;1,E80=0)),"変更申請"," ")</f>
        <v xml:space="preserve"> </v>
      </c>
      <c r="M79" s="276" t="str">
        <f t="shared" ref="M79" si="76">IF((OR(I79="変更申請",K79="変更申請",L79="変更申請")),"〇"," ")</f>
        <v xml:space="preserve"> </v>
      </c>
    </row>
    <row r="80" spans="1:13" ht="21.75" hidden="1" customHeight="1" thickBot="1">
      <c r="A80" s="239"/>
      <c r="B80" s="273"/>
      <c r="C80" s="13" t="str">
        <f>IF(入力シート!C79=0," ",入力シート!C79)</f>
        <v xml:space="preserve"> </v>
      </c>
      <c r="D80" s="241"/>
      <c r="E80" s="20">
        <f>IF(入力シート!H78=" "," ",ROUNDUP(入力シート!H78,-3)/1000)</f>
        <v>0</v>
      </c>
      <c r="F80" s="64">
        <f>IF(入力シート!H79=" "," ",ROUNDDOWN(入力シート!H79,-3)/1000)</f>
        <v>0</v>
      </c>
      <c r="G80" s="15" t="e">
        <f>ROUND(G79/E79,3)</f>
        <v>#DIV/0!</v>
      </c>
      <c r="H80" s="18" t="str">
        <f>IFERROR(IF(G80&gt;$H$14,"20％以上増","　")," ")</f>
        <v xml:space="preserve"> </v>
      </c>
      <c r="I80" s="275"/>
      <c r="J80" s="18" t="str">
        <f>IFERROR(IF(G80&lt;$J$14,"20％以上減","　")," ")</f>
        <v xml:space="preserve"> </v>
      </c>
      <c r="K80" s="275"/>
      <c r="L80" s="275"/>
      <c r="M80" s="276"/>
    </row>
    <row r="81" spans="1:13" ht="21.75" hidden="1" customHeight="1">
      <c r="A81" s="239"/>
      <c r="B81" s="272" t="str">
        <f ca="1">IF(入力シート!B80=0," ",入力シート!B80)</f>
        <v/>
      </c>
      <c r="C81" s="13">
        <f>IF(入力シート!C80=" "," ",入力シート!C80)</f>
        <v>0</v>
      </c>
      <c r="D81" s="240" t="str">
        <f>IF(入力シート!D80=0," ",入力シート!D80)</f>
        <v xml:space="preserve"> </v>
      </c>
      <c r="E81" s="19">
        <f>IF(入力シート!F80=" "," ",ROUNDUP(入力シート!F80,-3)/1000)</f>
        <v>0</v>
      </c>
      <c r="F81" s="65">
        <f>IF(入力シート!F81=" "," ",ROUNDDOWN(入力シート!F81,-3)/1000)</f>
        <v>0</v>
      </c>
      <c r="G81" s="14">
        <f>E82-E81</f>
        <v>0</v>
      </c>
      <c r="H81" s="17" t="str">
        <f>IFERROR(IF(G81&gt;$H$13,"20万円以上増","　")," ")</f>
        <v>　</v>
      </c>
      <c r="I81" s="274" t="str">
        <f t="shared" ref="I81" si="77">IFERROR(IF((AND(G81&gt;$H$13,G82&gt;$H$14)),"変更申請"," ")," ")</f>
        <v xml:space="preserve"> </v>
      </c>
      <c r="J81" s="17" t="str">
        <f>IFERROR(IF(G81&lt;$J$13,"20万円以上減","　")," ")</f>
        <v>　</v>
      </c>
      <c r="K81" s="274" t="str">
        <f t="shared" ref="K81" si="78">IFERROR(IF((AND(G81&lt;$J$13,G82&lt;$J$14)),"変更申請"," ")," ")</f>
        <v xml:space="preserve"> </v>
      </c>
      <c r="L81" s="274" t="str">
        <f t="shared" ref="L81" si="79">IF((AND(E81&gt;1,E82=0)),"変更申請"," ")</f>
        <v xml:space="preserve"> </v>
      </c>
      <c r="M81" s="276" t="str">
        <f t="shared" ref="M81" si="80">IF((OR(I81="変更申請",K81="変更申請",L81="変更申請")),"〇"," ")</f>
        <v xml:space="preserve"> </v>
      </c>
    </row>
    <row r="82" spans="1:13" ht="21.75" hidden="1" customHeight="1" thickBot="1">
      <c r="A82" s="239"/>
      <c r="B82" s="273"/>
      <c r="C82" s="13" t="str">
        <f>IF(入力シート!C81=0," ",入力シート!C81)</f>
        <v xml:space="preserve"> </v>
      </c>
      <c r="D82" s="241"/>
      <c r="E82" s="20">
        <f>IF(入力シート!H80=" "," ",ROUNDUP(入力シート!H80,-3)/1000)</f>
        <v>0</v>
      </c>
      <c r="F82" s="64">
        <f>IF(入力シート!H81=" "," ",ROUNDDOWN(入力シート!H81,-3)/1000)</f>
        <v>0</v>
      </c>
      <c r="G82" s="15" t="e">
        <f>ROUND(G81/E81,3)</f>
        <v>#DIV/0!</v>
      </c>
      <c r="H82" s="18" t="str">
        <f>IFERROR(IF(G82&gt;$H$14,"20％以上増","　")," ")</f>
        <v xml:space="preserve"> </v>
      </c>
      <c r="I82" s="275"/>
      <c r="J82" s="18" t="str">
        <f>IFERROR(IF(G82&lt;$J$14,"20％以上減","　")," ")</f>
        <v xml:space="preserve"> </v>
      </c>
      <c r="K82" s="275"/>
      <c r="L82" s="275"/>
      <c r="M82" s="276"/>
    </row>
    <row r="83" spans="1:13" ht="21.75" hidden="1" customHeight="1">
      <c r="A83" s="239"/>
      <c r="B83" s="272" t="str">
        <f ca="1">IF(入力シート!B82=0," ",入力シート!B82)</f>
        <v/>
      </c>
      <c r="C83" s="13">
        <f>IF(入力シート!C82=" "," ",入力シート!C82)</f>
        <v>0</v>
      </c>
      <c r="D83" s="240" t="str">
        <f>IF(入力シート!D82=0," ",入力シート!D82)</f>
        <v xml:space="preserve"> </v>
      </c>
      <c r="E83" s="19">
        <f>IF(入力シート!F82=" "," ",ROUNDUP(入力シート!F82,-3)/1000)</f>
        <v>0</v>
      </c>
      <c r="F83" s="65">
        <f>IF(入力シート!F83=" "," ",ROUNDDOWN(入力シート!F83,-3)/1000)</f>
        <v>0</v>
      </c>
      <c r="G83" s="14">
        <f>E84-E83</f>
        <v>0</v>
      </c>
      <c r="H83" s="17" t="str">
        <f>IFERROR(IF(G83&gt;$H$13,"20万円以上増","　")," ")</f>
        <v>　</v>
      </c>
      <c r="I83" s="274" t="str">
        <f t="shared" ref="I83" si="81">IFERROR(IF((AND(G83&gt;$H$13,G84&gt;$H$14)),"変更申請"," ")," ")</f>
        <v xml:space="preserve"> </v>
      </c>
      <c r="J83" s="17" t="str">
        <f>IFERROR(IF(G83&lt;$J$13,"20万円以上減","　")," ")</f>
        <v>　</v>
      </c>
      <c r="K83" s="274" t="str">
        <f>IFERROR(IF((AND(G83&lt;$J$13,G84&lt;$J$14)),"変更申請"," ")," ")</f>
        <v xml:space="preserve"> </v>
      </c>
      <c r="L83" s="274" t="str">
        <f t="shared" ref="L83" si="82">IF((AND(E83&gt;1,E84=0)),"変更申請"," ")</f>
        <v xml:space="preserve"> </v>
      </c>
      <c r="M83" s="276" t="str">
        <f>IF((OR(I83="変更申請",K83="変更申請",L83="変更申請")),"〇"," ")</f>
        <v xml:space="preserve"> </v>
      </c>
    </row>
    <row r="84" spans="1:13" ht="21.75" hidden="1" customHeight="1" thickBot="1">
      <c r="A84" s="239"/>
      <c r="B84" s="273"/>
      <c r="C84" s="13" t="str">
        <f>IF(入力シート!C83=0," ",入力シート!C83)</f>
        <v xml:space="preserve"> </v>
      </c>
      <c r="D84" s="241"/>
      <c r="E84" s="20">
        <f>IF(入力シート!H82=" "," ",ROUNDUP(入力シート!H82,-3)/1000)</f>
        <v>0</v>
      </c>
      <c r="F84" s="64">
        <f>IF(入力シート!H83=" "," ",ROUNDDOWN(入力シート!H83,-3)/1000)</f>
        <v>0</v>
      </c>
      <c r="G84" s="15" t="e">
        <f>ROUND(G83/E83,3)</f>
        <v>#DIV/0!</v>
      </c>
      <c r="H84" s="18" t="str">
        <f>IFERROR(IF(G84&gt;$H$14,"20％以上増","　")," ")</f>
        <v xml:space="preserve"> </v>
      </c>
      <c r="I84" s="275"/>
      <c r="J84" s="18" t="str">
        <f>IFERROR(IF(G84&lt;$J$14,"20％以上減","　")," ")</f>
        <v xml:space="preserve"> </v>
      </c>
      <c r="K84" s="275"/>
      <c r="L84" s="275"/>
      <c r="M84" s="276"/>
    </row>
    <row r="85" spans="1:13" ht="21.75" customHeight="1" thickBot="1">
      <c r="A85" s="277" t="s">
        <v>3</v>
      </c>
      <c r="B85" s="278"/>
      <c r="C85" s="279"/>
      <c r="D85" s="283"/>
      <c r="E85" s="21">
        <f>SUM(E15,E17,E19,E21,E23,E25,E27,E29,E31,E33,E35,E37,E39,E41,E43,E45,E47,E49,E51,E53,E55,E57,E59,E61,E63)+SUM(E65,E67,E69,E71,E73,E75,E77,E79,E81,E83)</f>
        <v>0</v>
      </c>
      <c r="F85" s="21">
        <f>SUM(F15,F17,F19,F21,F23,F25,F27,F29,F31,F33,F35,F37,F39,F41,F43,F45,F47,F49,F51,F53,F55,F57,F59,F61,F63)+SUM(F65,F67,F69,F71,F73,F75,F77,F79,F81,F83)</f>
        <v>0</v>
      </c>
      <c r="G85" s="14">
        <f>F86-F85</f>
        <v>0</v>
      </c>
      <c r="H85" s="15">
        <v>-9.9000000000000005E-2</v>
      </c>
    </row>
    <row r="86" spans="1:13" ht="29.25" customHeight="1" thickBot="1">
      <c r="A86" s="280"/>
      <c r="B86" s="281"/>
      <c r="C86" s="282"/>
      <c r="D86" s="284"/>
      <c r="E86" s="99">
        <f>SUM(E16,E18,E20,E22,E24,E26,E28,E30,E32,E34,E36,E38,E40,E42,E44,E46,E48,E50,E52,E54,E56,E58,E60,E62,E64)+SUM(E66,E68,E70,E72,E74,E76,E78,E80,E82,E84)</f>
        <v>0</v>
      </c>
      <c r="F86" s="99">
        <f>SUM(F16,F18,F20,F22,F24,F26,F28,F30,F32,F34,F36,F38,F40,F42,F44,F46,F48,F50,F52,F54,F56,F58,F60,F62,F64)+SUM(F66,F68,F70,F72,F74,F76,F78,F80,F82,F84)</f>
        <v>0</v>
      </c>
      <c r="G86" s="15" t="e">
        <f>ROUND(G85/F85,3)</f>
        <v>#DIV/0!</v>
      </c>
      <c r="H86" s="26" t="str">
        <f>IFERROR(IF(G86&lt;H85,"10％以上減","　")," ")</f>
        <v xml:space="preserve"> </v>
      </c>
      <c r="I86" s="27" t="str">
        <f>IFERROR(IF(G86&lt;$H$85,"変更申請"," ")," ")</f>
        <v xml:space="preserve"> </v>
      </c>
    </row>
    <row r="88" spans="1:13">
      <c r="A88" s="244" t="s">
        <v>14</v>
      </c>
      <c r="B88" s="244"/>
      <c r="C88" s="244"/>
      <c r="D88" s="244"/>
      <c r="E88" s="244"/>
      <c r="F88" s="244"/>
      <c r="G88" s="244"/>
    </row>
    <row r="89" spans="1:13">
      <c r="A89" s="244" t="s">
        <v>15</v>
      </c>
      <c r="B89" s="244"/>
      <c r="C89" s="244"/>
      <c r="D89" s="244"/>
      <c r="E89" s="244"/>
      <c r="F89" s="244"/>
      <c r="G89" s="244"/>
    </row>
  </sheetData>
  <sheetProtection formatCells="0" formatColumns="0" formatRows="0"/>
  <mergeCells count="263">
    <mergeCell ref="M51:M52"/>
    <mergeCell ref="M53:M54"/>
    <mergeCell ref="M55:M56"/>
    <mergeCell ref="M57:M58"/>
    <mergeCell ref="M59:M60"/>
    <mergeCell ref="M61:M62"/>
    <mergeCell ref="M63:M64"/>
    <mergeCell ref="M33:M34"/>
    <mergeCell ref="M35:M36"/>
    <mergeCell ref="M37:M38"/>
    <mergeCell ref="M39:M40"/>
    <mergeCell ref="M41:M42"/>
    <mergeCell ref="M43:M44"/>
    <mergeCell ref="M45:M46"/>
    <mergeCell ref="M47:M48"/>
    <mergeCell ref="M49:M50"/>
    <mergeCell ref="M15:M16"/>
    <mergeCell ref="M17:M18"/>
    <mergeCell ref="M19:M20"/>
    <mergeCell ref="M21:M22"/>
    <mergeCell ref="M23:M24"/>
    <mergeCell ref="M25:M26"/>
    <mergeCell ref="M27:M28"/>
    <mergeCell ref="M29:M30"/>
    <mergeCell ref="M31:M32"/>
    <mergeCell ref="L63:L64"/>
    <mergeCell ref="A63:A64"/>
    <mergeCell ref="B63:B64"/>
    <mergeCell ref="D63:D64"/>
    <mergeCell ref="I63:I64"/>
    <mergeCell ref="K63:K64"/>
    <mergeCell ref="L59:L60"/>
    <mergeCell ref="A61:A62"/>
    <mergeCell ref="B61:B62"/>
    <mergeCell ref="D61:D62"/>
    <mergeCell ref="I61:I62"/>
    <mergeCell ref="K61:K62"/>
    <mergeCell ref="L61:L62"/>
    <mergeCell ref="A59:A60"/>
    <mergeCell ref="B59:B60"/>
    <mergeCell ref="D59:D60"/>
    <mergeCell ref="I59:I60"/>
    <mergeCell ref="K59:K60"/>
    <mergeCell ref="L55:L56"/>
    <mergeCell ref="A57:A58"/>
    <mergeCell ref="B57:B58"/>
    <mergeCell ref="D57:D58"/>
    <mergeCell ref="I57:I58"/>
    <mergeCell ref="K57:K58"/>
    <mergeCell ref="L57:L58"/>
    <mergeCell ref="A55:A56"/>
    <mergeCell ref="B55:B56"/>
    <mergeCell ref="D55:D56"/>
    <mergeCell ref="I55:I56"/>
    <mergeCell ref="K55:K56"/>
    <mergeCell ref="L51:L52"/>
    <mergeCell ref="A53:A54"/>
    <mergeCell ref="B53:B54"/>
    <mergeCell ref="D53:D54"/>
    <mergeCell ref="I53:I54"/>
    <mergeCell ref="K53:K54"/>
    <mergeCell ref="L53:L54"/>
    <mergeCell ref="A51:A52"/>
    <mergeCell ref="B51:B52"/>
    <mergeCell ref="D51:D52"/>
    <mergeCell ref="I51:I52"/>
    <mergeCell ref="K51:K52"/>
    <mergeCell ref="I47:I48"/>
    <mergeCell ref="K47:K48"/>
    <mergeCell ref="L47:L48"/>
    <mergeCell ref="A49:A50"/>
    <mergeCell ref="B49:B50"/>
    <mergeCell ref="D49:D50"/>
    <mergeCell ref="I49:I50"/>
    <mergeCell ref="K49:K50"/>
    <mergeCell ref="L49:L50"/>
    <mergeCell ref="I43:I44"/>
    <mergeCell ref="K43:K44"/>
    <mergeCell ref="L43:L44"/>
    <mergeCell ref="A45:A46"/>
    <mergeCell ref="B45:B46"/>
    <mergeCell ref="D45:D46"/>
    <mergeCell ref="I45:I46"/>
    <mergeCell ref="K45:K46"/>
    <mergeCell ref="L45:L46"/>
    <mergeCell ref="I39:I40"/>
    <mergeCell ref="K39:K40"/>
    <mergeCell ref="L39:L40"/>
    <mergeCell ref="A41:A42"/>
    <mergeCell ref="B41:B42"/>
    <mergeCell ref="D41:D42"/>
    <mergeCell ref="I41:I42"/>
    <mergeCell ref="K41:K42"/>
    <mergeCell ref="L41:L42"/>
    <mergeCell ref="I35:I36"/>
    <mergeCell ref="K35:K36"/>
    <mergeCell ref="L35:L36"/>
    <mergeCell ref="A37:A38"/>
    <mergeCell ref="B37:B38"/>
    <mergeCell ref="D37:D38"/>
    <mergeCell ref="I37:I38"/>
    <mergeCell ref="K37:K38"/>
    <mergeCell ref="L37:L38"/>
    <mergeCell ref="I31:I32"/>
    <mergeCell ref="K31:K32"/>
    <mergeCell ref="L31:L32"/>
    <mergeCell ref="A33:A34"/>
    <mergeCell ref="B33:B34"/>
    <mergeCell ref="D33:D34"/>
    <mergeCell ref="I33:I34"/>
    <mergeCell ref="K33:K34"/>
    <mergeCell ref="L33:L34"/>
    <mergeCell ref="I27:I28"/>
    <mergeCell ref="K27:K28"/>
    <mergeCell ref="L27:L28"/>
    <mergeCell ref="I29:I30"/>
    <mergeCell ref="K29:K30"/>
    <mergeCell ref="L29:L30"/>
    <mergeCell ref="I23:I24"/>
    <mergeCell ref="K23:K24"/>
    <mergeCell ref="L23:L24"/>
    <mergeCell ref="I25:I26"/>
    <mergeCell ref="K25:K26"/>
    <mergeCell ref="L25:L26"/>
    <mergeCell ref="I19:I20"/>
    <mergeCell ref="K19:K20"/>
    <mergeCell ref="L19:L20"/>
    <mergeCell ref="I21:I22"/>
    <mergeCell ref="K21:K22"/>
    <mergeCell ref="L21:L22"/>
    <mergeCell ref="I15:I16"/>
    <mergeCell ref="K15:K16"/>
    <mergeCell ref="L15:L16"/>
    <mergeCell ref="I17:I18"/>
    <mergeCell ref="K17:K18"/>
    <mergeCell ref="L17:L18"/>
    <mergeCell ref="A3:F3"/>
    <mergeCell ref="B12:C12"/>
    <mergeCell ref="A88:G88"/>
    <mergeCell ref="A89:G89"/>
    <mergeCell ref="A5:B6"/>
    <mergeCell ref="C5:D6"/>
    <mergeCell ref="E5:E6"/>
    <mergeCell ref="F5:F6"/>
    <mergeCell ref="A8:B9"/>
    <mergeCell ref="C8:C9"/>
    <mergeCell ref="D8:D9"/>
    <mergeCell ref="A12:A14"/>
    <mergeCell ref="D12:D14"/>
    <mergeCell ref="E12:E14"/>
    <mergeCell ref="F12:F14"/>
    <mergeCell ref="B13:B14"/>
    <mergeCell ref="A17:A18"/>
    <mergeCell ref="B17:B18"/>
    <mergeCell ref="D17:D18"/>
    <mergeCell ref="A15:A16"/>
    <mergeCell ref="B15:B16"/>
    <mergeCell ref="D15:D16"/>
    <mergeCell ref="A21:A22"/>
    <mergeCell ref="B21:B22"/>
    <mergeCell ref="D21:D22"/>
    <mergeCell ref="A19:A20"/>
    <mergeCell ref="B19:B20"/>
    <mergeCell ref="D19:D20"/>
    <mergeCell ref="A25:A26"/>
    <mergeCell ref="B25:B26"/>
    <mergeCell ref="D25:D26"/>
    <mergeCell ref="A23:A24"/>
    <mergeCell ref="B23:B24"/>
    <mergeCell ref="D23:D24"/>
    <mergeCell ref="A29:A30"/>
    <mergeCell ref="B29:B30"/>
    <mergeCell ref="D29:D30"/>
    <mergeCell ref="A27:A28"/>
    <mergeCell ref="B27:B28"/>
    <mergeCell ref="D27:D28"/>
    <mergeCell ref="A85:C86"/>
    <mergeCell ref="D85:D86"/>
    <mergeCell ref="A31:A32"/>
    <mergeCell ref="B31:B32"/>
    <mergeCell ref="D31:D32"/>
    <mergeCell ref="A35:A36"/>
    <mergeCell ref="B35:B36"/>
    <mergeCell ref="D35:D36"/>
    <mergeCell ref="A39:A40"/>
    <mergeCell ref="B39:B40"/>
    <mergeCell ref="D39:D40"/>
    <mergeCell ref="A43:A44"/>
    <mergeCell ref="B43:B44"/>
    <mergeCell ref="D43:D44"/>
    <mergeCell ref="A47:A48"/>
    <mergeCell ref="B47:B48"/>
    <mergeCell ref="D47:D48"/>
    <mergeCell ref="A65:A66"/>
    <mergeCell ref="B65:B66"/>
    <mergeCell ref="D65:D66"/>
    <mergeCell ref="I65:I66"/>
    <mergeCell ref="K65:K66"/>
    <mergeCell ref="L65:L66"/>
    <mergeCell ref="M65:M66"/>
    <mergeCell ref="A67:A68"/>
    <mergeCell ref="B67:B68"/>
    <mergeCell ref="D67:D68"/>
    <mergeCell ref="I67:I68"/>
    <mergeCell ref="K67:K68"/>
    <mergeCell ref="L67:L68"/>
    <mergeCell ref="M67:M68"/>
    <mergeCell ref="A69:A70"/>
    <mergeCell ref="B69:B70"/>
    <mergeCell ref="D69:D70"/>
    <mergeCell ref="I69:I70"/>
    <mergeCell ref="K69:K70"/>
    <mergeCell ref="L69:L70"/>
    <mergeCell ref="M69:M70"/>
    <mergeCell ref="A71:A72"/>
    <mergeCell ref="B71:B72"/>
    <mergeCell ref="D71:D72"/>
    <mergeCell ref="I71:I72"/>
    <mergeCell ref="K71:K72"/>
    <mergeCell ref="L71:L72"/>
    <mergeCell ref="M71:M72"/>
    <mergeCell ref="A73:A74"/>
    <mergeCell ref="B73:B74"/>
    <mergeCell ref="D73:D74"/>
    <mergeCell ref="I73:I74"/>
    <mergeCell ref="K73:K74"/>
    <mergeCell ref="L73:L74"/>
    <mergeCell ref="M73:M74"/>
    <mergeCell ref="A75:A76"/>
    <mergeCell ref="B75:B76"/>
    <mergeCell ref="D75:D76"/>
    <mergeCell ref="I75:I76"/>
    <mergeCell ref="K75:K76"/>
    <mergeCell ref="L75:L76"/>
    <mergeCell ref="M75:M76"/>
    <mergeCell ref="A77:A78"/>
    <mergeCell ref="B77:B78"/>
    <mergeCell ref="D77:D78"/>
    <mergeCell ref="I77:I78"/>
    <mergeCell ref="K77:K78"/>
    <mergeCell ref="L77:L78"/>
    <mergeCell ref="M77:M78"/>
    <mergeCell ref="A79:A80"/>
    <mergeCell ref="B79:B80"/>
    <mergeCell ref="D79:D80"/>
    <mergeCell ref="I79:I80"/>
    <mergeCell ref="K79:K80"/>
    <mergeCell ref="L79:L80"/>
    <mergeCell ref="M79:M80"/>
    <mergeCell ref="A81:A82"/>
    <mergeCell ref="B81:B82"/>
    <mergeCell ref="D81:D82"/>
    <mergeCell ref="I81:I82"/>
    <mergeCell ref="K81:K82"/>
    <mergeCell ref="L81:L82"/>
    <mergeCell ref="M81:M82"/>
    <mergeCell ref="A83:A84"/>
    <mergeCell ref="B83:B84"/>
    <mergeCell ref="D83:D84"/>
    <mergeCell ref="I83:I84"/>
    <mergeCell ref="K83:K84"/>
    <mergeCell ref="L83:L84"/>
    <mergeCell ref="M83:M84"/>
  </mergeCells>
  <phoneticPr fontId="6"/>
  <conditionalFormatting sqref="E16:F16 E18:F18 E20:F20 E22:F22 E24:F24 E26:F26 E28:F28 E30:F30 E32:F32 E34:F34 E36:F36 E38:F38 E40:F40 E42:F42 E44:F44 E46:F46 E48:F48 E50:F50 E52:F52 E54:F54 E56:F56 E58:F58 E60:F60 E62:F62 E64:F64">
    <cfRule type="expression" dxfId="151" priority="39">
      <formula>L15="〇"</formula>
    </cfRule>
  </conditionalFormatting>
  <conditionalFormatting sqref="E66:F66 E68:F68 E70:F70 E72:F72 E74:F74 E76:F76 E78:F78 E80:F80 E82:F82 E84:F84">
    <cfRule type="expression" dxfId="150" priority="1">
      <formula>L65="〇"</formula>
    </cfRule>
  </conditionalFormatting>
  <pageMargins left="1.0629921259842521" right="0.35433070866141736" top="0.82677165354330717" bottom="0.35433070866141736" header="0.31496062992125984" footer="0.31496062992125984"/>
  <pageSetup paperSize="9" fitToHeight="0"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M89"/>
  <sheetViews>
    <sheetView view="pageBreakPreview" zoomScaleNormal="100" zoomScaleSheetLayoutView="100" workbookViewId="0">
      <pane ySplit="14" topLeftCell="A15" activePane="bottomLeft" state="frozen"/>
      <selection pane="bottomLeft" activeCell="F85" sqref="F85"/>
    </sheetView>
  </sheetViews>
  <sheetFormatPr defaultRowHeight="12"/>
  <cols>
    <col min="1" max="2" width="5" style="1" bestFit="1" customWidth="1"/>
    <col min="3" max="3" width="43.125" style="1" customWidth="1"/>
    <col min="4" max="4" width="7.625" style="1" customWidth="1"/>
    <col min="5" max="7" width="11.125" style="1" customWidth="1"/>
    <col min="8" max="8" width="12.25" style="1" customWidth="1"/>
    <col min="9" max="9" width="11.125" style="1" customWidth="1"/>
    <col min="10" max="10" width="12.25" style="1" customWidth="1"/>
    <col min="11" max="11" width="11.125" style="1" customWidth="1"/>
    <col min="12" max="12" width="9" style="1"/>
    <col min="13" max="13" width="8.5" style="25" bestFit="1" customWidth="1"/>
    <col min="14" max="16384" width="9" style="1"/>
  </cols>
  <sheetData>
    <row r="1" spans="1:13">
      <c r="A1" s="1" t="s">
        <v>13</v>
      </c>
    </row>
    <row r="3" spans="1:13">
      <c r="A3" s="256" t="s">
        <v>12</v>
      </c>
      <c r="B3" s="256"/>
      <c r="C3" s="256"/>
      <c r="D3" s="256"/>
      <c r="E3" s="256"/>
      <c r="F3" s="256"/>
    </row>
    <row r="5" spans="1:13">
      <c r="A5" s="245" t="s">
        <v>7</v>
      </c>
      <c r="B5" s="245"/>
      <c r="C5" s="213" t="str">
        <f>入力シート!$C$5</f>
        <v>〇〇市</v>
      </c>
      <c r="D5" s="214"/>
      <c r="E5" s="257" t="s">
        <v>5</v>
      </c>
      <c r="F5" s="245" t="str">
        <f>入力シート!$C$7</f>
        <v>令和７年度</v>
      </c>
    </row>
    <row r="6" spans="1:13">
      <c r="A6" s="246"/>
      <c r="B6" s="246"/>
      <c r="C6" s="215"/>
      <c r="D6" s="216"/>
      <c r="E6" s="258"/>
      <c r="F6" s="246"/>
    </row>
    <row r="8" spans="1:13">
      <c r="A8" s="245" t="s">
        <v>9</v>
      </c>
      <c r="B8" s="245"/>
      <c r="C8" s="247">
        <f>F86</f>
        <v>0</v>
      </c>
      <c r="D8" s="249" t="s">
        <v>10</v>
      </c>
    </row>
    <row r="9" spans="1:13">
      <c r="A9" s="246"/>
      <c r="B9" s="246"/>
      <c r="C9" s="248"/>
      <c r="D9" s="250"/>
    </row>
    <row r="11" spans="1:13" ht="12.75" thickBot="1">
      <c r="A11" s="1" t="s">
        <v>8</v>
      </c>
      <c r="F11" s="4" t="s">
        <v>18</v>
      </c>
    </row>
    <row r="12" spans="1:13">
      <c r="A12" s="259" t="s">
        <v>4</v>
      </c>
      <c r="B12" s="262" t="s">
        <v>27</v>
      </c>
      <c r="C12" s="262"/>
      <c r="D12" s="262" t="s">
        <v>28</v>
      </c>
      <c r="E12" s="262" t="s">
        <v>29</v>
      </c>
      <c r="F12" s="265" t="s">
        <v>0</v>
      </c>
      <c r="H12" s="1" t="s">
        <v>57</v>
      </c>
      <c r="J12" s="1" t="s">
        <v>58</v>
      </c>
      <c r="L12" s="38" t="s">
        <v>70</v>
      </c>
      <c r="M12" s="25" t="s">
        <v>71</v>
      </c>
    </row>
    <row r="13" spans="1:13">
      <c r="A13" s="260"/>
      <c r="B13" s="263" t="s">
        <v>1</v>
      </c>
      <c r="C13" s="2" t="s">
        <v>30</v>
      </c>
      <c r="D13" s="263"/>
      <c r="E13" s="263"/>
      <c r="F13" s="266"/>
      <c r="H13" s="16">
        <v>199</v>
      </c>
      <c r="J13" s="16">
        <v>-199</v>
      </c>
    </row>
    <row r="14" spans="1:13" ht="12.75" thickBot="1">
      <c r="A14" s="285"/>
      <c r="B14" s="287"/>
      <c r="C14" s="22" t="s">
        <v>31</v>
      </c>
      <c r="D14" s="286"/>
      <c r="E14" s="287"/>
      <c r="F14" s="288"/>
      <c r="H14" s="15">
        <v>0.19900000000000001</v>
      </c>
      <c r="J14" s="15">
        <v>-0.19900000000000001</v>
      </c>
    </row>
    <row r="15" spans="1:13" ht="21.75" customHeight="1">
      <c r="A15" s="289"/>
      <c r="B15" s="262" t="str">
        <f ca="1">IF(入力シート!B14=0," ",入力シート!B14)</f>
        <v/>
      </c>
      <c r="C15" s="23">
        <f>IF(入力シート!C14=" "," ",入力シート!C14)</f>
        <v>0</v>
      </c>
      <c r="D15" s="240" t="str">
        <f>IF(入力シート!D14=0," ",入力シート!D14)</f>
        <v xml:space="preserve"> </v>
      </c>
      <c r="E15" s="24">
        <f>IF(入力シート!H14=" "," ",ROUNDUP(入力シート!H14,-3)/1000)</f>
        <v>0</v>
      </c>
      <c r="F15" s="63">
        <f>IF(入力シート!H15=" "," ",ROUNDDOWN(入力シート!H15,-3)/1000)</f>
        <v>0</v>
      </c>
      <c r="G15" s="14">
        <f>E16-E15</f>
        <v>0</v>
      </c>
      <c r="H15" s="17" t="str">
        <f>IFERROR(IF(G15&gt;$H$13,"20万円以上増","　")," ")</f>
        <v>　</v>
      </c>
      <c r="I15" s="274" t="str">
        <f>IFERROR(IF((AND(G15&gt;$H$13,G16&gt;$H$14)),"変更申請"," ")," ")</f>
        <v xml:space="preserve"> </v>
      </c>
      <c r="J15" s="17" t="str">
        <f>IFERROR(IF(G15&lt;$J$13,"20万円以上減","　")," ")</f>
        <v>　</v>
      </c>
      <c r="K15" s="274" t="str">
        <f>IFERROR(IF((AND(G15&lt;$J$13,G16&lt;$J$14)),"変更申請"," ")," ")</f>
        <v xml:space="preserve"> </v>
      </c>
      <c r="L15" s="274" t="str">
        <f>IF((AND(E15&gt;1,E16=0)),"変更申請"," ")</f>
        <v xml:space="preserve"> </v>
      </c>
      <c r="M15" s="276" t="str">
        <f>IF((OR(I15="変更申請",K15="変更申請",L15="変更申請")),"〇"," ")</f>
        <v xml:space="preserve"> </v>
      </c>
    </row>
    <row r="16" spans="1:13" ht="21.75" customHeight="1" thickBot="1">
      <c r="A16" s="239"/>
      <c r="B16" s="273"/>
      <c r="C16" s="13" t="str">
        <f>IF(入力シート!C15=0," ",入力シート!C15)</f>
        <v xml:space="preserve"> </v>
      </c>
      <c r="D16" s="241"/>
      <c r="E16" s="20">
        <f>IF(入力シート!I14=" "," ",ROUNDUP(入力シート!I14,-3)/1000)</f>
        <v>0</v>
      </c>
      <c r="F16" s="64">
        <f>IF(入力シート!I15=" "," ",ROUNDDOWN(入力シート!I15,-3)/1000)</f>
        <v>0</v>
      </c>
      <c r="G16" s="15" t="e">
        <f>ROUND(G15/E15,3)</f>
        <v>#DIV/0!</v>
      </c>
      <c r="H16" s="18" t="str">
        <f>IFERROR(IF(G16&gt;$H$14,"20％以上増","　")," ")</f>
        <v xml:space="preserve"> </v>
      </c>
      <c r="I16" s="275"/>
      <c r="J16" s="18" t="str">
        <f>IFERROR(IF(G16&lt;$J$14,"20％以上減","　")," ")</f>
        <v xml:space="preserve"> </v>
      </c>
      <c r="K16" s="275"/>
      <c r="L16" s="275"/>
      <c r="M16" s="276"/>
    </row>
    <row r="17" spans="1:13" ht="21.75" customHeight="1">
      <c r="A17" s="239"/>
      <c r="B17" s="272" t="str">
        <f ca="1">IF(入力シート!B16=0," ",入力シート!B16)</f>
        <v/>
      </c>
      <c r="C17" s="13">
        <f>IF(入力シート!C16=" "," ",入力シート!C16)</f>
        <v>0</v>
      </c>
      <c r="D17" s="240" t="str">
        <f>IF(入力シート!D16=0," ",入力シート!D16)</f>
        <v xml:space="preserve"> </v>
      </c>
      <c r="E17" s="19">
        <f>IF(入力シート!H16=" "," ",ROUNDUP(入力シート!H16,-3)/1000)</f>
        <v>0</v>
      </c>
      <c r="F17" s="65">
        <f>IF(入力シート!H17=" "," ",ROUNDDOWN(入力シート!H17,-3)/1000)</f>
        <v>0</v>
      </c>
      <c r="G17" s="14">
        <f>E18-E17</f>
        <v>0</v>
      </c>
      <c r="H17" s="17" t="str">
        <f>IFERROR(IF(G17&gt;$H$13,"20万円以上増","　")," ")</f>
        <v>　</v>
      </c>
      <c r="I17" s="274" t="str">
        <f>IFERROR(IF((AND(G17&gt;$H$13,G18&gt;$H$14)),"変更申請"," ")," ")</f>
        <v xml:space="preserve"> </v>
      </c>
      <c r="J17" s="17" t="str">
        <f>IFERROR(IF(G17&lt;$J$13,"20万円以上減","　")," ")</f>
        <v>　</v>
      </c>
      <c r="K17" s="274" t="str">
        <f t="shared" ref="K17" si="0">IFERROR(IF((AND(G17&lt;$J$13,G18&lt;$J$14)),"変更申請"," ")," ")</f>
        <v xml:space="preserve"> </v>
      </c>
      <c r="L17" s="274" t="str">
        <f>IF((AND(E17&gt;1,E18=0)),"変更申請"," ")</f>
        <v xml:space="preserve"> </v>
      </c>
      <c r="M17" s="276" t="str">
        <f t="shared" ref="M17" si="1">IF((OR(I17="変更申請",K17="変更申請",L17="変更申請")),"〇"," ")</f>
        <v xml:space="preserve"> </v>
      </c>
    </row>
    <row r="18" spans="1:13" ht="21.75" customHeight="1" thickBot="1">
      <c r="A18" s="239"/>
      <c r="B18" s="273"/>
      <c r="C18" s="13" t="str">
        <f>IF(入力シート!C17=0," ",入力シート!C17)</f>
        <v xml:space="preserve"> </v>
      </c>
      <c r="D18" s="241"/>
      <c r="E18" s="20">
        <f>IF(入力シート!I16=" "," ",ROUNDUP(入力シート!I16,-3)/1000)</f>
        <v>0</v>
      </c>
      <c r="F18" s="64">
        <f>IF(入力シート!I17=" "," ",ROUNDDOWN(入力シート!I17,-3)/1000)</f>
        <v>0</v>
      </c>
      <c r="G18" s="15" t="e">
        <f>ROUND(G17/E17,3)</f>
        <v>#DIV/0!</v>
      </c>
      <c r="H18" s="18" t="str">
        <f>IFERROR(IF(G18&gt;$H$14,"20％以上増","　")," ")</f>
        <v xml:space="preserve"> </v>
      </c>
      <c r="I18" s="275"/>
      <c r="J18" s="18" t="str">
        <f>IFERROR(IF(G18&lt;$J$14,"20％以上減","　")," ")</f>
        <v xml:space="preserve"> </v>
      </c>
      <c r="K18" s="275"/>
      <c r="L18" s="275"/>
      <c r="M18" s="276"/>
    </row>
    <row r="19" spans="1:13" ht="21.75" customHeight="1">
      <c r="A19" s="239"/>
      <c r="B19" s="272" t="str">
        <f ca="1">IF(入力シート!B18=0," ",入力シート!B18)</f>
        <v/>
      </c>
      <c r="C19" s="13">
        <f>IF(入力シート!C18=" "," ",入力シート!C18)</f>
        <v>0</v>
      </c>
      <c r="D19" s="240" t="str">
        <f>IF(入力シート!D18=0," ",入力シート!D18)</f>
        <v xml:space="preserve"> </v>
      </c>
      <c r="E19" s="19">
        <f>IF(入力シート!H18=" "," ",ROUNDUP(入力シート!H18,-3)/1000)</f>
        <v>0</v>
      </c>
      <c r="F19" s="65">
        <f>IF(入力シート!H19=" "," ",ROUNDDOWN(入力シート!H19,-3)/1000)</f>
        <v>0</v>
      </c>
      <c r="G19" s="14">
        <f>E20-E19</f>
        <v>0</v>
      </c>
      <c r="H19" s="17" t="str">
        <f>IFERROR(IF(G19&gt;$H$13,"20万円以上増","　")," ")</f>
        <v>　</v>
      </c>
      <c r="I19" s="274" t="str">
        <f>IFERROR(IF((AND(G19&gt;$H$13,G20&gt;$H$14)),"変更申請"," ")," ")</f>
        <v xml:space="preserve"> </v>
      </c>
      <c r="J19" s="17" t="str">
        <f>IFERROR(IF(G19&lt;$J$13,"20万円以上減","　")," ")</f>
        <v>　</v>
      </c>
      <c r="K19" s="274" t="str">
        <f t="shared" ref="K19" si="2">IFERROR(IF((AND(G19&lt;$J$13,G20&lt;$J$14)),"変更申請"," ")," ")</f>
        <v xml:space="preserve"> </v>
      </c>
      <c r="L19" s="274" t="str">
        <f>IF((AND(E19&gt;1,E20=0)),"変更申請"," ")</f>
        <v xml:space="preserve"> </v>
      </c>
      <c r="M19" s="276" t="str">
        <f t="shared" ref="M19" si="3">IF((OR(I19="変更申請",K19="変更申請",L19="変更申請")),"〇"," ")</f>
        <v xml:space="preserve"> </v>
      </c>
    </row>
    <row r="20" spans="1:13" ht="21.75" customHeight="1" thickBot="1">
      <c r="A20" s="239"/>
      <c r="B20" s="273"/>
      <c r="C20" s="13" t="str">
        <f>IF(入力シート!C19=0," ",入力シート!C19)</f>
        <v xml:space="preserve"> </v>
      </c>
      <c r="D20" s="241"/>
      <c r="E20" s="20">
        <f>IF(入力シート!I18=" "," ",ROUNDUP(入力シート!I18,-3)/1000)</f>
        <v>0</v>
      </c>
      <c r="F20" s="64">
        <f>IF(入力シート!I19=" "," ",ROUNDDOWN(入力シート!I19,-3)/1000)</f>
        <v>0</v>
      </c>
      <c r="G20" s="15" t="e">
        <f>ROUND(G19/E19,3)</f>
        <v>#DIV/0!</v>
      </c>
      <c r="H20" s="18" t="str">
        <f>IFERROR(IF(G20&gt;$H$14,"20％以上増","　")," ")</f>
        <v xml:space="preserve"> </v>
      </c>
      <c r="I20" s="275"/>
      <c r="J20" s="18" t="str">
        <f>IFERROR(IF(G20&lt;$J$14,"20％以上減","　")," ")</f>
        <v xml:space="preserve"> </v>
      </c>
      <c r="K20" s="275"/>
      <c r="L20" s="275"/>
      <c r="M20" s="276"/>
    </row>
    <row r="21" spans="1:13" ht="21.75" customHeight="1">
      <c r="A21" s="239"/>
      <c r="B21" s="272" t="str">
        <f ca="1">IF(入力シート!B20=0," ",入力シート!B20)</f>
        <v/>
      </c>
      <c r="C21" s="13">
        <f>IF(入力シート!C20=" "," ",入力シート!C20)</f>
        <v>0</v>
      </c>
      <c r="D21" s="240" t="str">
        <f>IF(入力シート!D20=0," ",入力シート!D20)</f>
        <v xml:space="preserve"> </v>
      </c>
      <c r="E21" s="19">
        <f>IF(入力シート!H20=" "," ",ROUNDUP(入力シート!H20,-3)/1000)</f>
        <v>0</v>
      </c>
      <c r="F21" s="65">
        <f>IF(入力シート!H21=" "," ",ROUNDDOWN(入力シート!H21,-3)/1000)</f>
        <v>0</v>
      </c>
      <c r="G21" s="14">
        <f>E22-E21</f>
        <v>0</v>
      </c>
      <c r="H21" s="17" t="str">
        <f>IFERROR(IF(G21&gt;$H$13,"20万円以上増","　")," ")</f>
        <v>　</v>
      </c>
      <c r="I21" s="274" t="str">
        <f>IFERROR(IF((AND(G21&gt;$H$13,G22&gt;$H$14)),"変更申請"," ")," ")</f>
        <v xml:space="preserve"> </v>
      </c>
      <c r="J21" s="17" t="str">
        <f>IFERROR(IF(G21&lt;$J$13,"20万円以上減","　")," ")</f>
        <v>　</v>
      </c>
      <c r="K21" s="274" t="str">
        <f t="shared" ref="K21" si="4">IFERROR(IF((AND(G21&lt;$J$13,G22&lt;$J$14)),"変更申請"," ")," ")</f>
        <v xml:space="preserve"> </v>
      </c>
      <c r="L21" s="274" t="str">
        <f>IF((AND(E21&gt;1,E22=0)),"変更申請"," ")</f>
        <v xml:space="preserve"> </v>
      </c>
      <c r="M21" s="276" t="str">
        <f t="shared" ref="M21" si="5">IF((OR(I21="変更申請",K21="変更申請",L21="変更申請")),"〇"," ")</f>
        <v xml:space="preserve"> </v>
      </c>
    </row>
    <row r="22" spans="1:13" ht="21.75" customHeight="1" thickBot="1">
      <c r="A22" s="239"/>
      <c r="B22" s="273"/>
      <c r="C22" s="13" t="str">
        <f>IF(入力シート!C21=0," ",入力シート!C21)</f>
        <v xml:space="preserve"> </v>
      </c>
      <c r="D22" s="241"/>
      <c r="E22" s="20">
        <f>IF(入力シート!I20=" "," ",ROUNDUP(入力シート!I20,-3)/1000)</f>
        <v>0</v>
      </c>
      <c r="F22" s="64">
        <f>IF(入力シート!I21=" "," ",ROUNDDOWN(入力シート!I21,-3)/1000)</f>
        <v>0</v>
      </c>
      <c r="G22" s="15" t="e">
        <f>ROUND(G21/E21,3)</f>
        <v>#DIV/0!</v>
      </c>
      <c r="H22" s="18" t="str">
        <f>IFERROR(IF(G22&gt;$H$14,"20％以上増","　")," ")</f>
        <v xml:space="preserve"> </v>
      </c>
      <c r="I22" s="275"/>
      <c r="J22" s="18" t="str">
        <f>IFERROR(IF(G22&lt;$J$14,"20％以上減","　")," ")</f>
        <v xml:space="preserve"> </v>
      </c>
      <c r="K22" s="275"/>
      <c r="L22" s="275"/>
      <c r="M22" s="276"/>
    </row>
    <row r="23" spans="1:13" ht="21.75" customHeight="1">
      <c r="A23" s="239"/>
      <c r="B23" s="272" t="str">
        <f ca="1">IF(入力シート!B22=0," ",入力シート!B22)</f>
        <v/>
      </c>
      <c r="C23" s="13">
        <f>IF(入力シート!C22=" "," ",入力シート!C22)</f>
        <v>0</v>
      </c>
      <c r="D23" s="240" t="str">
        <f>IF(入力シート!D22=0," ",入力シート!D22)</f>
        <v xml:space="preserve"> </v>
      </c>
      <c r="E23" s="19">
        <f>IF(入力シート!H22=" "," ",ROUNDUP(入力シート!H22,-3)/1000)</f>
        <v>0</v>
      </c>
      <c r="F23" s="65">
        <f>IF(入力シート!H23=" "," ",ROUNDDOWN(入力シート!H23,-3)/1000)</f>
        <v>0</v>
      </c>
      <c r="G23" s="14">
        <f>E24-E23</f>
        <v>0</v>
      </c>
      <c r="H23" s="17" t="str">
        <f>IFERROR(IF(G23&gt;$H$13,"20万円以上増","　")," ")</f>
        <v>　</v>
      </c>
      <c r="I23" s="274" t="str">
        <f>IFERROR(IF((AND(G23&gt;$H$13,G24&gt;$H$14)),"変更申請"," ")," ")</f>
        <v xml:space="preserve"> </v>
      </c>
      <c r="J23" s="17" t="str">
        <f>IFERROR(IF(G23&lt;$J$13,"20万円以上減","　")," ")</f>
        <v>　</v>
      </c>
      <c r="K23" s="274" t="str">
        <f>IFERROR(IF((AND(G23&lt;$J$13,G24&lt;$J$14)),"変更申請"," ")," ")</f>
        <v xml:space="preserve"> </v>
      </c>
      <c r="L23" s="274" t="str">
        <f>IF((AND(E23&gt;1,E24=0)),"変更申請"," ")</f>
        <v xml:space="preserve"> </v>
      </c>
      <c r="M23" s="276" t="str">
        <f t="shared" ref="M23" si="6">IF((OR(I23="変更申請",K23="変更申請",L23="変更申請")),"〇"," ")</f>
        <v xml:space="preserve"> </v>
      </c>
    </row>
    <row r="24" spans="1:13" ht="21.75" customHeight="1" thickBot="1">
      <c r="A24" s="239"/>
      <c r="B24" s="273"/>
      <c r="C24" s="13" t="str">
        <f>IF(入力シート!C23=0," ",入力シート!C23)</f>
        <v xml:space="preserve"> </v>
      </c>
      <c r="D24" s="241"/>
      <c r="E24" s="20">
        <f>IF(入力シート!I22=" "," ",ROUNDUP(入力シート!I22,-3)/1000)</f>
        <v>0</v>
      </c>
      <c r="F24" s="64">
        <f>IF(入力シート!I23=" "," ",ROUNDDOWN(入力シート!I23,-3)/1000)</f>
        <v>0</v>
      </c>
      <c r="G24" s="15" t="e">
        <f>ROUND(G23/E23,3)</f>
        <v>#DIV/0!</v>
      </c>
      <c r="H24" s="18" t="str">
        <f>IFERROR(IF(G24&gt;$H$14,"20％以上増","　")," ")</f>
        <v xml:space="preserve"> </v>
      </c>
      <c r="I24" s="275"/>
      <c r="J24" s="18" t="str">
        <f>IFERROR(IF(G24&lt;$J$14,"20％以上減","　")," ")</f>
        <v xml:space="preserve"> </v>
      </c>
      <c r="K24" s="275"/>
      <c r="L24" s="275"/>
      <c r="M24" s="276"/>
    </row>
    <row r="25" spans="1:13" ht="21.75" customHeight="1">
      <c r="A25" s="239"/>
      <c r="B25" s="272" t="str">
        <f ca="1">IF(入力シート!B24=0," ",入力シート!B24)</f>
        <v/>
      </c>
      <c r="C25" s="13">
        <f>IF(入力シート!C24=" "," ",入力シート!C24)</f>
        <v>0</v>
      </c>
      <c r="D25" s="240" t="str">
        <f>IF(入力シート!D24=0," ",入力シート!D24)</f>
        <v xml:space="preserve"> </v>
      </c>
      <c r="E25" s="19">
        <f>IF(入力シート!H24=" "," ",ROUNDUP(入力シート!H24,-3)/1000)</f>
        <v>0</v>
      </c>
      <c r="F25" s="65">
        <f>IF(入力シート!H25=" "," ",ROUNDDOWN(入力シート!H25,-3)/1000)</f>
        <v>0</v>
      </c>
      <c r="G25" s="14">
        <f>E26-E25</f>
        <v>0</v>
      </c>
      <c r="H25" s="17" t="str">
        <f>IFERROR(IF(G25&gt;$H$13,"20万円以上増","　")," ")</f>
        <v>　</v>
      </c>
      <c r="I25" s="274" t="str">
        <f t="shared" ref="I25" si="7">IFERROR(IF((AND(G25&gt;$H$13,G26&gt;$H$14)),"変更申請"," ")," ")</f>
        <v xml:space="preserve"> </v>
      </c>
      <c r="J25" s="17" t="str">
        <f>IFERROR(IF(G25&lt;$J$13,"20万円以上減","　")," ")</f>
        <v>　</v>
      </c>
      <c r="K25" s="274" t="str">
        <f t="shared" ref="K25" si="8">IFERROR(IF((AND(G25&lt;$J$13,G26&lt;$J$14)),"変更申請"," ")," ")</f>
        <v xml:space="preserve"> </v>
      </c>
      <c r="L25" s="274" t="str">
        <f>IF((AND(E25&gt;1,E26=0)),"変更申請"," ")</f>
        <v xml:space="preserve"> </v>
      </c>
      <c r="M25" s="276" t="str">
        <f t="shared" ref="M25" si="9">IF((OR(I25="変更申請",K25="変更申請",L25="変更申請")),"〇"," ")</f>
        <v xml:space="preserve"> </v>
      </c>
    </row>
    <row r="26" spans="1:13" ht="21.75" customHeight="1" thickBot="1">
      <c r="A26" s="239"/>
      <c r="B26" s="273"/>
      <c r="C26" s="13" t="str">
        <f>IF(入力シート!C25=0," ",入力シート!C25)</f>
        <v xml:space="preserve"> </v>
      </c>
      <c r="D26" s="241"/>
      <c r="E26" s="20">
        <f>IF(入力シート!I24=" "," ",ROUNDUP(入力シート!I24,-3)/1000)</f>
        <v>0</v>
      </c>
      <c r="F26" s="64">
        <f>IF(入力シート!I25=" "," ",ROUNDDOWN(入力シート!I25,-3)/1000)</f>
        <v>0</v>
      </c>
      <c r="G26" s="15" t="e">
        <f>ROUND(G25/E25,3)</f>
        <v>#DIV/0!</v>
      </c>
      <c r="H26" s="18" t="str">
        <f>IFERROR(IF(G26&gt;$H$14,"20％以上増","　")," ")</f>
        <v xml:space="preserve"> </v>
      </c>
      <c r="I26" s="275"/>
      <c r="J26" s="18" t="str">
        <f>IFERROR(IF(G26&lt;$J$14,"20％以上減","　")," ")</f>
        <v xml:space="preserve"> </v>
      </c>
      <c r="K26" s="275"/>
      <c r="L26" s="275"/>
      <c r="M26" s="276"/>
    </row>
    <row r="27" spans="1:13" ht="21.75" customHeight="1">
      <c r="A27" s="239"/>
      <c r="B27" s="272" t="str">
        <f ca="1">IF(入力シート!B26=0," ",入力シート!B26)</f>
        <v/>
      </c>
      <c r="C27" s="13">
        <f>IF(入力シート!C26=" "," ",入力シート!C26)</f>
        <v>0</v>
      </c>
      <c r="D27" s="240" t="str">
        <f>IF(入力シート!D26=0," ",入力シート!D26)</f>
        <v xml:space="preserve"> </v>
      </c>
      <c r="E27" s="19">
        <f>IF(入力シート!H26=" "," ",ROUNDUP(入力シート!H26,-3)/1000)</f>
        <v>0</v>
      </c>
      <c r="F27" s="65">
        <f>IF(入力シート!H27=" "," ",ROUNDDOWN(入力シート!H27,-3)/1000)</f>
        <v>0</v>
      </c>
      <c r="G27" s="14">
        <f>E28-E27</f>
        <v>0</v>
      </c>
      <c r="H27" s="17" t="str">
        <f>IFERROR(IF(G27&gt;$H$13,"20万円以上増","　")," ")</f>
        <v>　</v>
      </c>
      <c r="I27" s="274" t="str">
        <f t="shared" ref="I27:I63" si="10">IFERROR(IF((AND(G27&gt;$H$13,G28&gt;$H$14)),"変更申請"," ")," ")</f>
        <v xml:space="preserve"> </v>
      </c>
      <c r="J27" s="17" t="str">
        <f>IFERROR(IF(G27&lt;$J$13,"20万円以上減","　")," ")</f>
        <v>　</v>
      </c>
      <c r="K27" s="274" t="str">
        <f t="shared" ref="K27" si="11">IFERROR(IF((AND(G27&lt;$J$13,G28&lt;$J$14)),"変更申請"," ")," ")</f>
        <v xml:space="preserve"> </v>
      </c>
      <c r="L27" s="274" t="str">
        <f>IF((AND(E27&gt;1,E28=0)),"変更申請"," ")</f>
        <v xml:space="preserve"> </v>
      </c>
      <c r="M27" s="276" t="str">
        <f t="shared" ref="M27" si="12">IF((OR(I27="変更申請",K27="変更申請",L27="変更申請")),"〇"," ")</f>
        <v xml:space="preserve"> </v>
      </c>
    </row>
    <row r="28" spans="1:13" ht="21.75" customHeight="1" thickBot="1">
      <c r="A28" s="239"/>
      <c r="B28" s="273"/>
      <c r="C28" s="13" t="str">
        <f>IF(入力シート!C27=0," ",入力シート!C27)</f>
        <v xml:space="preserve"> </v>
      </c>
      <c r="D28" s="241"/>
      <c r="E28" s="20">
        <f>IF(入力シート!I26=" "," ",ROUNDUP(入力シート!I26,-3)/1000)</f>
        <v>0</v>
      </c>
      <c r="F28" s="64">
        <f>IF(入力シート!I27=" "," ",ROUNDDOWN(入力シート!I27,-3)/1000)</f>
        <v>0</v>
      </c>
      <c r="G28" s="15" t="e">
        <f>ROUND(G27/E27,3)</f>
        <v>#DIV/0!</v>
      </c>
      <c r="H28" s="18" t="str">
        <f>IFERROR(IF(G28&gt;$H$14,"20％以上増","　")," ")</f>
        <v xml:space="preserve"> </v>
      </c>
      <c r="I28" s="275"/>
      <c r="J28" s="18" t="str">
        <f>IFERROR(IF(G28&lt;$J$14,"20％以上減","　")," ")</f>
        <v xml:space="preserve"> </v>
      </c>
      <c r="K28" s="275"/>
      <c r="L28" s="275"/>
      <c r="M28" s="276"/>
    </row>
    <row r="29" spans="1:13" ht="21.75" customHeight="1">
      <c r="A29" s="239"/>
      <c r="B29" s="272" t="str">
        <f ca="1">IF(入力シート!B28=0," ",入力シート!B28)</f>
        <v/>
      </c>
      <c r="C29" s="13">
        <f>IF(入力シート!C28=" "," ",入力シート!C28)</f>
        <v>0</v>
      </c>
      <c r="D29" s="240" t="str">
        <f>IF(入力シート!D28=0," ",入力シート!D28)</f>
        <v xml:space="preserve"> </v>
      </c>
      <c r="E29" s="19">
        <f>IF(入力シート!H28=" "," ",ROUNDUP(入力シート!H28,-3)/1000)</f>
        <v>0</v>
      </c>
      <c r="F29" s="65">
        <f>IF(入力シート!H29=" "," ",ROUNDDOWN(入力シート!H29,-3)/1000)</f>
        <v>0</v>
      </c>
      <c r="G29" s="14">
        <f>E30-E29</f>
        <v>0</v>
      </c>
      <c r="H29" s="17" t="str">
        <f>IFERROR(IF(G29&gt;$H$13,"20万円以上増","　")," ")</f>
        <v>　</v>
      </c>
      <c r="I29" s="274" t="str">
        <f t="shared" si="10"/>
        <v xml:space="preserve"> </v>
      </c>
      <c r="J29" s="17" t="str">
        <f>IFERROR(IF(G29&lt;$J$13,"20万円以上減","　")," ")</f>
        <v>　</v>
      </c>
      <c r="K29" s="274" t="str">
        <f>IFERROR(IF((AND(G29&lt;$J$13,G30&lt;$J$14)),"変更申請"," ")," ")</f>
        <v xml:space="preserve"> </v>
      </c>
      <c r="L29" s="274" t="str">
        <f>IF((AND(E29&gt;1,E30=0)),"変更申請"," ")</f>
        <v xml:space="preserve"> </v>
      </c>
      <c r="M29" s="276" t="str">
        <f t="shared" ref="M29" si="13">IF((OR(I29="変更申請",K29="変更申請",L29="変更申請")),"〇"," ")</f>
        <v xml:space="preserve"> </v>
      </c>
    </row>
    <row r="30" spans="1:13" ht="21.75" customHeight="1" thickBot="1">
      <c r="A30" s="239"/>
      <c r="B30" s="273"/>
      <c r="C30" s="13" t="str">
        <f>IF(入力シート!C29=0," ",入力シート!C29)</f>
        <v xml:space="preserve"> </v>
      </c>
      <c r="D30" s="241"/>
      <c r="E30" s="20">
        <f>IF(入力シート!I28=" "," ",ROUNDUP(入力シート!I28,-3)/1000)</f>
        <v>0</v>
      </c>
      <c r="F30" s="64">
        <f>IF(入力シート!I29=" "," ",ROUNDDOWN(入力シート!I29,-3)/1000)</f>
        <v>0</v>
      </c>
      <c r="G30" s="15" t="e">
        <f>ROUND(G29/E29,3)</f>
        <v>#DIV/0!</v>
      </c>
      <c r="H30" s="18" t="str">
        <f>IFERROR(IF(G30&gt;$H$14,"20％以上増","　")," ")</f>
        <v xml:space="preserve"> </v>
      </c>
      <c r="I30" s="275"/>
      <c r="J30" s="18" t="str">
        <f>IFERROR(IF(G30&lt;$J$14,"20％以上減","　")," ")</f>
        <v xml:space="preserve"> </v>
      </c>
      <c r="K30" s="275"/>
      <c r="L30" s="275"/>
      <c r="M30" s="276"/>
    </row>
    <row r="31" spans="1:13" ht="21.75" customHeight="1">
      <c r="A31" s="239"/>
      <c r="B31" s="272" t="str">
        <f ca="1">IF(入力シート!B30=0," ",入力シート!B30)</f>
        <v/>
      </c>
      <c r="C31" s="13">
        <f>IF(入力シート!C30=" "," ",入力シート!C30)</f>
        <v>0</v>
      </c>
      <c r="D31" s="240" t="str">
        <f>IF(入力シート!D30=0," ",入力シート!D30)</f>
        <v xml:space="preserve"> </v>
      </c>
      <c r="E31" s="19">
        <f>IF(入力シート!H30=" "," ",ROUNDUP(入力シート!H30,-3)/1000)</f>
        <v>0</v>
      </c>
      <c r="F31" s="65">
        <f>IF(入力シート!H31=" "," ",ROUNDDOWN(入力シート!H31,-3)/1000)</f>
        <v>0</v>
      </c>
      <c r="G31" s="14">
        <f>E32-E31</f>
        <v>0</v>
      </c>
      <c r="H31" s="17" t="str">
        <f>IFERROR(IF(G31&gt;$H$13,"20万円以上増","　")," ")</f>
        <v>　</v>
      </c>
      <c r="I31" s="274" t="str">
        <f t="shared" si="10"/>
        <v xml:space="preserve"> </v>
      </c>
      <c r="J31" s="17" t="str">
        <f>IFERROR(IF(G31&lt;$J$13,"20万円以上減","　")," ")</f>
        <v>　</v>
      </c>
      <c r="K31" s="274" t="str">
        <f t="shared" ref="K31" si="14">IFERROR(IF((AND(G31&lt;$J$13,G32&lt;$J$14)),"変更申請"," ")," ")</f>
        <v xml:space="preserve"> </v>
      </c>
      <c r="L31" s="274" t="str">
        <f>IF((AND(E31&gt;1,E32=0)),"変更申請"," ")</f>
        <v xml:space="preserve"> </v>
      </c>
      <c r="M31" s="276" t="str">
        <f t="shared" ref="M31" si="15">IF((OR(I31="変更申請",K31="変更申請",L31="変更申請")),"〇"," ")</f>
        <v xml:space="preserve"> </v>
      </c>
    </row>
    <row r="32" spans="1:13" ht="21.75" customHeight="1" thickBot="1">
      <c r="A32" s="239"/>
      <c r="B32" s="273"/>
      <c r="C32" s="13" t="str">
        <f>IF(入力シート!C31=0," ",入力シート!C31)</f>
        <v xml:space="preserve"> </v>
      </c>
      <c r="D32" s="241"/>
      <c r="E32" s="20">
        <f>IF(入力シート!I30=" "," ",ROUNDUP(入力シート!I30,-3)/1000)</f>
        <v>0</v>
      </c>
      <c r="F32" s="64">
        <f>IF(入力シート!I31=" "," ",ROUNDDOWN(入力シート!I31,-3)/1000)</f>
        <v>0</v>
      </c>
      <c r="G32" s="15" t="e">
        <f>ROUND(G31/E31,3)</f>
        <v>#DIV/0!</v>
      </c>
      <c r="H32" s="18" t="str">
        <f>IFERROR(IF(G32&gt;$H$14,"20％以上増","　")," ")</f>
        <v xml:space="preserve"> </v>
      </c>
      <c r="I32" s="275"/>
      <c r="J32" s="18" t="str">
        <f>IFERROR(IF(G32&lt;$J$14,"20％以上減","　")," ")</f>
        <v xml:space="preserve"> </v>
      </c>
      <c r="K32" s="275"/>
      <c r="L32" s="275"/>
      <c r="M32" s="276"/>
    </row>
    <row r="33" spans="1:13" ht="21.75" customHeight="1">
      <c r="A33" s="239"/>
      <c r="B33" s="272" t="str">
        <f ca="1">IF(入力シート!B32=0," ",入力シート!B32)</f>
        <v/>
      </c>
      <c r="C33" s="13">
        <f>IF(入力シート!C32=" "," ",入力シート!C32)</f>
        <v>0</v>
      </c>
      <c r="D33" s="240" t="str">
        <f>IF(入力シート!D32=0," ",入力シート!D32)</f>
        <v xml:space="preserve"> </v>
      </c>
      <c r="E33" s="19">
        <f>IF(入力シート!H32=" "," ",ROUNDUP(入力シート!H32,-3)/1000)</f>
        <v>0</v>
      </c>
      <c r="F33" s="65">
        <f>IF(入力シート!H33=" "," ",ROUNDDOWN(入力シート!H33,-3)/1000)</f>
        <v>0</v>
      </c>
      <c r="G33" s="14">
        <f>E34-E33</f>
        <v>0</v>
      </c>
      <c r="H33" s="17" t="str">
        <f>IFERROR(IF(G33&gt;$H$13,"20万円以上増","　")," ")</f>
        <v>　</v>
      </c>
      <c r="I33" s="274" t="str">
        <f t="shared" si="10"/>
        <v xml:space="preserve"> </v>
      </c>
      <c r="J33" s="17" t="str">
        <f>IFERROR(IF(G33&lt;$J$13,"20万円以上減","　")," ")</f>
        <v>　</v>
      </c>
      <c r="K33" s="274" t="str">
        <f t="shared" ref="K33" si="16">IFERROR(IF((AND(G33&lt;$J$13,G34&lt;$J$14)),"変更申請"," ")," ")</f>
        <v xml:space="preserve"> </v>
      </c>
      <c r="L33" s="274" t="str">
        <f>IF((AND(E33&gt;1,E34=0)),"変更申請"," ")</f>
        <v xml:space="preserve"> </v>
      </c>
      <c r="M33" s="276" t="str">
        <f t="shared" ref="M33" si="17">IF((OR(I33="変更申請",K33="変更申請",L33="変更申請")),"〇"," ")</f>
        <v xml:space="preserve"> </v>
      </c>
    </row>
    <row r="34" spans="1:13" ht="21.75" customHeight="1" thickBot="1">
      <c r="A34" s="239"/>
      <c r="B34" s="273"/>
      <c r="C34" s="13" t="str">
        <f>IF(入力シート!C33=0," ",入力シート!C33)</f>
        <v xml:space="preserve"> </v>
      </c>
      <c r="D34" s="241"/>
      <c r="E34" s="20">
        <f>IF(入力シート!I32=" "," ",ROUNDUP(入力シート!I32,-3)/1000)</f>
        <v>0</v>
      </c>
      <c r="F34" s="64">
        <f>IF(入力シート!I33=" "," ",ROUNDDOWN(入力シート!I33,-3)/1000)</f>
        <v>0</v>
      </c>
      <c r="G34" s="15" t="e">
        <f>ROUND(G33/E33,3)</f>
        <v>#DIV/0!</v>
      </c>
      <c r="H34" s="18" t="str">
        <f>IFERROR(IF(G34&gt;$H$14,"20％以上増","　")," ")</f>
        <v xml:space="preserve"> </v>
      </c>
      <c r="I34" s="275"/>
      <c r="J34" s="18" t="str">
        <f>IFERROR(IF(G34&lt;$J$14,"20％以上減","　")," ")</f>
        <v xml:space="preserve"> </v>
      </c>
      <c r="K34" s="275"/>
      <c r="L34" s="275"/>
      <c r="M34" s="276"/>
    </row>
    <row r="35" spans="1:13" ht="21.75" customHeight="1">
      <c r="A35" s="239"/>
      <c r="B35" s="272" t="str">
        <f ca="1">IF(入力シート!B34=0," ",入力シート!B34)</f>
        <v/>
      </c>
      <c r="C35" s="13">
        <f>IF(入力シート!C34=" "," ",入力シート!C34)</f>
        <v>0</v>
      </c>
      <c r="D35" s="240" t="str">
        <f>IF(入力シート!D34=0," ",入力シート!D34)</f>
        <v xml:space="preserve"> </v>
      </c>
      <c r="E35" s="19">
        <f>IF(入力シート!H34=" "," ",ROUNDUP(入力シート!H34,-3)/1000)</f>
        <v>0</v>
      </c>
      <c r="F35" s="65">
        <f>IF(入力シート!H35=" "," ",ROUNDDOWN(入力シート!H35,-3)/1000)</f>
        <v>0</v>
      </c>
      <c r="G35" s="14">
        <f>E36-E35</f>
        <v>0</v>
      </c>
      <c r="H35" s="17" t="str">
        <f>IFERROR(IF(G35&gt;$H$13,"20万円以上増","　")," ")</f>
        <v>　</v>
      </c>
      <c r="I35" s="274" t="str">
        <f t="shared" si="10"/>
        <v xml:space="preserve"> </v>
      </c>
      <c r="J35" s="17" t="str">
        <f>IFERROR(IF(G35&lt;$J$13,"20万円以上減","　")," ")</f>
        <v>　</v>
      </c>
      <c r="K35" s="274" t="str">
        <f t="shared" ref="K35" si="18">IFERROR(IF((AND(G35&lt;$J$13,G36&lt;$J$14)),"変更申請"," ")," ")</f>
        <v xml:space="preserve"> </v>
      </c>
      <c r="L35" s="274" t="str">
        <f>IF((AND(E35&gt;1,E36=0)),"変更申請"," ")</f>
        <v xml:space="preserve"> </v>
      </c>
      <c r="M35" s="276" t="str">
        <f t="shared" ref="M35" si="19">IF((OR(I35="変更申請",K35="変更申請",L35="変更申請")),"〇"," ")</f>
        <v xml:space="preserve"> </v>
      </c>
    </row>
    <row r="36" spans="1:13" ht="21.75" customHeight="1" thickBot="1">
      <c r="A36" s="239"/>
      <c r="B36" s="273"/>
      <c r="C36" s="13" t="str">
        <f>IF(入力シート!C35=0," ",入力シート!C35)</f>
        <v xml:space="preserve"> </v>
      </c>
      <c r="D36" s="241"/>
      <c r="E36" s="20">
        <f>IF(入力シート!I34=" "," ",ROUNDUP(入力シート!I34,-3)/1000)</f>
        <v>0</v>
      </c>
      <c r="F36" s="64">
        <f>IF(入力シート!I35=" "," ",ROUNDDOWN(入力シート!I35,-3)/1000)</f>
        <v>0</v>
      </c>
      <c r="G36" s="15" t="e">
        <f>ROUND(G35/E35,3)</f>
        <v>#DIV/0!</v>
      </c>
      <c r="H36" s="18" t="str">
        <f>IFERROR(IF(G36&gt;$H$14,"20％以上増","　")," ")</f>
        <v xml:space="preserve"> </v>
      </c>
      <c r="I36" s="275"/>
      <c r="J36" s="18" t="str">
        <f>IFERROR(IF(G36&lt;$J$14,"20％以上減","　")," ")</f>
        <v xml:space="preserve"> </v>
      </c>
      <c r="K36" s="275"/>
      <c r="L36" s="275"/>
      <c r="M36" s="276"/>
    </row>
    <row r="37" spans="1:13" ht="21.75" customHeight="1">
      <c r="A37" s="239"/>
      <c r="B37" s="272" t="str">
        <f ca="1">IF(入力シート!B36=0," ",入力シート!B36)</f>
        <v/>
      </c>
      <c r="C37" s="13">
        <f>IF(入力シート!C36=" "," ",入力シート!C36)</f>
        <v>0</v>
      </c>
      <c r="D37" s="240" t="str">
        <f>IF(入力シート!D36=0," ",入力シート!D36)</f>
        <v xml:space="preserve"> </v>
      </c>
      <c r="E37" s="19">
        <f>IF(入力シート!H36=" "," ",ROUNDUP(入力シート!H36,-3)/1000)</f>
        <v>0</v>
      </c>
      <c r="F37" s="65">
        <f>IF(入力シート!H37=" "," ",ROUNDDOWN(入力シート!H37,-3)/1000)</f>
        <v>0</v>
      </c>
      <c r="G37" s="14">
        <f>E38-E37</f>
        <v>0</v>
      </c>
      <c r="H37" s="17" t="str">
        <f>IFERROR(IF(G37&gt;$H$13,"20万円以上増","　")," ")</f>
        <v>　</v>
      </c>
      <c r="I37" s="274" t="str">
        <f t="shared" si="10"/>
        <v xml:space="preserve"> </v>
      </c>
      <c r="J37" s="17" t="str">
        <f>IFERROR(IF(G37&lt;$J$13,"20万円以上減","　")," ")</f>
        <v>　</v>
      </c>
      <c r="K37" s="274" t="str">
        <f>IFERROR(IF((AND(G37&lt;$J$13,G38&lt;$J$14)),"変更申請"," ")," ")</f>
        <v xml:space="preserve"> </v>
      </c>
      <c r="L37" s="274" t="str">
        <f>IF((AND(E37&gt;1,E38=0)),"変更申請"," ")</f>
        <v xml:space="preserve"> </v>
      </c>
      <c r="M37" s="276" t="str">
        <f t="shared" ref="M37" si="20">IF((OR(I37="変更申請",K37="変更申請",L37="変更申請")),"〇"," ")</f>
        <v xml:space="preserve"> </v>
      </c>
    </row>
    <row r="38" spans="1:13" ht="21.75" customHeight="1" thickBot="1">
      <c r="A38" s="239"/>
      <c r="B38" s="273"/>
      <c r="C38" s="13" t="str">
        <f>IF(入力シート!C37=0," ",入力シート!C37)</f>
        <v xml:space="preserve"> </v>
      </c>
      <c r="D38" s="241"/>
      <c r="E38" s="20">
        <f>IF(入力シート!I36=" "," ",ROUNDUP(入力シート!I36,-3)/1000)</f>
        <v>0</v>
      </c>
      <c r="F38" s="64">
        <f>IF(入力シート!I37=" "," ",ROUNDDOWN(入力シート!I37,-3)/1000)</f>
        <v>0</v>
      </c>
      <c r="G38" s="15" t="e">
        <f>ROUND(G37/E37,3)</f>
        <v>#DIV/0!</v>
      </c>
      <c r="H38" s="18" t="str">
        <f>IFERROR(IF(G38&gt;$H$14,"20％以上増","　")," ")</f>
        <v xml:space="preserve"> </v>
      </c>
      <c r="I38" s="275"/>
      <c r="J38" s="18" t="str">
        <f>IFERROR(IF(G38&lt;$J$14,"20％以上減","　")," ")</f>
        <v xml:space="preserve"> </v>
      </c>
      <c r="K38" s="275"/>
      <c r="L38" s="275"/>
      <c r="M38" s="276"/>
    </row>
    <row r="39" spans="1:13" ht="21.75" customHeight="1">
      <c r="A39" s="239"/>
      <c r="B39" s="272" t="str">
        <f ca="1">IF(入力シート!B38=0," ",入力シート!B38)</f>
        <v/>
      </c>
      <c r="C39" s="13">
        <f>IF(入力シート!C38=" "," ",入力シート!C38)</f>
        <v>0</v>
      </c>
      <c r="D39" s="240" t="str">
        <f>IF(入力シート!D38=0," ",入力シート!D38)</f>
        <v xml:space="preserve"> </v>
      </c>
      <c r="E39" s="19">
        <f>IF(入力シート!H38=" "," ",ROUNDUP(入力シート!H38,-3)/1000)</f>
        <v>0</v>
      </c>
      <c r="F39" s="65">
        <f>IF(入力シート!H39=" "," ",ROUNDDOWN(入力シート!H39,-3)/1000)</f>
        <v>0</v>
      </c>
      <c r="G39" s="14">
        <f>E40-E39</f>
        <v>0</v>
      </c>
      <c r="H39" s="17" t="str">
        <f>IFERROR(IF(G39&gt;$H$13,"20万円以上増","　")," ")</f>
        <v>　</v>
      </c>
      <c r="I39" s="274" t="str">
        <f t="shared" si="10"/>
        <v xml:space="preserve"> </v>
      </c>
      <c r="J39" s="17" t="str">
        <f>IFERROR(IF(G39&lt;$J$13,"20万円以上減","　")," ")</f>
        <v>　</v>
      </c>
      <c r="K39" s="274" t="str">
        <f t="shared" ref="K39" si="21">IFERROR(IF((AND(G39&lt;$J$13,G40&lt;$J$14)),"変更申請"," ")," ")</f>
        <v xml:space="preserve"> </v>
      </c>
      <c r="L39" s="274" t="str">
        <f>IF((AND(E39&gt;1,E40=0)),"変更申請"," ")</f>
        <v xml:space="preserve"> </v>
      </c>
      <c r="M39" s="276" t="str">
        <f t="shared" ref="M39" si="22">IF((OR(I39="変更申請",K39="変更申請",L39="変更申請")),"〇"," ")</f>
        <v xml:space="preserve"> </v>
      </c>
    </row>
    <row r="40" spans="1:13" ht="21.75" customHeight="1" thickBot="1">
      <c r="A40" s="239"/>
      <c r="B40" s="273"/>
      <c r="C40" s="13" t="str">
        <f>IF(入力シート!C39=0," ",入力シート!C39)</f>
        <v xml:space="preserve"> </v>
      </c>
      <c r="D40" s="241"/>
      <c r="E40" s="20">
        <f>IF(入力シート!I38=" "," ",ROUNDUP(入力シート!I38,-3)/1000)</f>
        <v>0</v>
      </c>
      <c r="F40" s="64">
        <f>IF(入力シート!I39=" "," ",ROUNDDOWN(入力シート!I39,-3)/1000)</f>
        <v>0</v>
      </c>
      <c r="G40" s="15" t="e">
        <f>ROUND(G39/E39,3)</f>
        <v>#DIV/0!</v>
      </c>
      <c r="H40" s="18" t="str">
        <f>IFERROR(IF(G40&gt;$H$14,"20％以上増","　")," ")</f>
        <v xml:space="preserve"> </v>
      </c>
      <c r="I40" s="275"/>
      <c r="J40" s="18" t="str">
        <f>IFERROR(IF(G40&lt;$J$14,"20％以上減","　")," ")</f>
        <v xml:space="preserve"> </v>
      </c>
      <c r="K40" s="275"/>
      <c r="L40" s="275"/>
      <c r="M40" s="276"/>
    </row>
    <row r="41" spans="1:13" ht="21.75" hidden="1" customHeight="1">
      <c r="A41" s="239"/>
      <c r="B41" s="272" t="str">
        <f ca="1">IF(入力シート!B40=0," ",入力シート!B40)</f>
        <v/>
      </c>
      <c r="C41" s="13">
        <f>IF(入力シート!C40=" "," ",入力シート!C40)</f>
        <v>0</v>
      </c>
      <c r="D41" s="240" t="str">
        <f>IF(入力シート!D40=0," ",入力シート!D40)</f>
        <v xml:space="preserve"> </v>
      </c>
      <c r="E41" s="19">
        <f>IF(入力シート!H40=" "," ",ROUNDUP(入力シート!H40,-3)/1000)</f>
        <v>0</v>
      </c>
      <c r="F41" s="65">
        <f>IF(入力シート!H41=" "," ",ROUNDDOWN(入力シート!H41,-3)/1000)</f>
        <v>0</v>
      </c>
      <c r="G41" s="14">
        <f>E42-E41</f>
        <v>0</v>
      </c>
      <c r="H41" s="17" t="str">
        <f>IFERROR(IF(G41&gt;$H$13,"20万円以上増","　")," ")</f>
        <v>　</v>
      </c>
      <c r="I41" s="274" t="str">
        <f t="shared" si="10"/>
        <v xml:space="preserve"> </v>
      </c>
      <c r="J41" s="17" t="str">
        <f>IFERROR(IF(G41&lt;$J$13,"20万円以上減","　")," ")</f>
        <v>　</v>
      </c>
      <c r="K41" s="274" t="str">
        <f t="shared" ref="K41" si="23">IFERROR(IF((AND(G41&lt;$J$13,G42&lt;$J$14)),"変更申請"," ")," ")</f>
        <v xml:space="preserve"> </v>
      </c>
      <c r="L41" s="274" t="str">
        <f>IF((AND(E41&gt;1,E42=0)),"変更申請"," ")</f>
        <v xml:space="preserve"> </v>
      </c>
      <c r="M41" s="276" t="str">
        <f t="shared" ref="M41" si="24">IF((OR(I41="変更申請",K41="変更申請",L41="変更申請")),"〇"," ")</f>
        <v xml:space="preserve"> </v>
      </c>
    </row>
    <row r="42" spans="1:13" ht="21.75" hidden="1" customHeight="1" thickBot="1">
      <c r="A42" s="239"/>
      <c r="B42" s="273"/>
      <c r="C42" s="13" t="str">
        <f>IF(入力シート!C41=0," ",入力シート!C41)</f>
        <v xml:space="preserve"> </v>
      </c>
      <c r="D42" s="241"/>
      <c r="E42" s="20">
        <f>IF(入力シート!I40=" "," ",ROUNDUP(入力シート!I40,-3)/1000)</f>
        <v>0</v>
      </c>
      <c r="F42" s="64">
        <f>IF(入力シート!I41=" "," ",ROUNDDOWN(入力シート!I41,-3)/1000)</f>
        <v>0</v>
      </c>
      <c r="G42" s="15" t="e">
        <f>ROUND(G41/E41,3)</f>
        <v>#DIV/0!</v>
      </c>
      <c r="H42" s="18" t="str">
        <f>IFERROR(IF(G42&gt;$H$14,"20％以上増","　")," ")</f>
        <v xml:space="preserve"> </v>
      </c>
      <c r="I42" s="275"/>
      <c r="J42" s="18" t="str">
        <f>IFERROR(IF(G42&lt;$J$14,"20％以上減","　")," ")</f>
        <v xml:space="preserve"> </v>
      </c>
      <c r="K42" s="275"/>
      <c r="L42" s="275"/>
      <c r="M42" s="276"/>
    </row>
    <row r="43" spans="1:13" ht="21.75" hidden="1" customHeight="1">
      <c r="A43" s="239"/>
      <c r="B43" s="272" t="str">
        <f ca="1">IF(入力シート!B42=0," ",入力シート!B42)</f>
        <v/>
      </c>
      <c r="C43" s="13">
        <f>IF(入力シート!C42=" "," ",入力シート!C42)</f>
        <v>0</v>
      </c>
      <c r="D43" s="240" t="str">
        <f>IF(入力シート!D42=0," ",入力シート!D42)</f>
        <v xml:space="preserve"> </v>
      </c>
      <c r="E43" s="19">
        <f>IF(入力シート!H42=" "," ",ROUNDUP(入力シート!H42,-3)/1000)</f>
        <v>0</v>
      </c>
      <c r="F43" s="65">
        <f>IF(入力シート!H43=" "," ",ROUNDDOWN(入力シート!H43,-3)/1000)</f>
        <v>0</v>
      </c>
      <c r="G43" s="14">
        <f>E44-E43</f>
        <v>0</v>
      </c>
      <c r="H43" s="17" t="str">
        <f>IFERROR(IF(G43&gt;$H$13,"20万円以上増","　")," ")</f>
        <v>　</v>
      </c>
      <c r="I43" s="274" t="str">
        <f t="shared" si="10"/>
        <v xml:space="preserve"> </v>
      </c>
      <c r="J43" s="17" t="str">
        <f>IFERROR(IF(G43&lt;$J$13,"20万円以上減","　")," ")</f>
        <v>　</v>
      </c>
      <c r="K43" s="274" t="str">
        <f t="shared" ref="K43" si="25">IFERROR(IF((AND(G43&lt;$J$13,G44&lt;$J$14)),"変更申請"," ")," ")</f>
        <v xml:space="preserve"> </v>
      </c>
      <c r="L43" s="274" t="str">
        <f>IF((AND(E43&gt;1,E44=0)),"変更申請"," ")</f>
        <v xml:space="preserve"> </v>
      </c>
      <c r="M43" s="276" t="str">
        <f t="shared" ref="M43" si="26">IF((OR(I43="変更申請",K43="変更申請",L43="変更申請")),"〇"," ")</f>
        <v xml:space="preserve"> </v>
      </c>
    </row>
    <row r="44" spans="1:13" ht="21.75" hidden="1" customHeight="1" thickBot="1">
      <c r="A44" s="239"/>
      <c r="B44" s="273"/>
      <c r="C44" s="13" t="str">
        <f>IF(入力シート!C43=0," ",入力シート!C43)</f>
        <v xml:space="preserve"> </v>
      </c>
      <c r="D44" s="241"/>
      <c r="E44" s="20">
        <f>IF(入力シート!I42=" "," ",ROUNDUP(入力シート!I42,-3)/1000)</f>
        <v>0</v>
      </c>
      <c r="F44" s="64">
        <f>IF(入力シート!I43=" "," ",ROUNDDOWN(入力シート!I43,-3)/1000)</f>
        <v>0</v>
      </c>
      <c r="G44" s="15" t="e">
        <f>ROUND(G43/E43,3)</f>
        <v>#DIV/0!</v>
      </c>
      <c r="H44" s="18" t="str">
        <f>IFERROR(IF(G44&gt;$H$14,"20％以上増","　")," ")</f>
        <v xml:space="preserve"> </v>
      </c>
      <c r="I44" s="275"/>
      <c r="J44" s="18" t="str">
        <f>IFERROR(IF(G44&lt;$J$14,"20％以上減","　")," ")</f>
        <v xml:space="preserve"> </v>
      </c>
      <c r="K44" s="275"/>
      <c r="L44" s="275"/>
      <c r="M44" s="276"/>
    </row>
    <row r="45" spans="1:13" ht="21.75" hidden="1" customHeight="1">
      <c r="A45" s="239"/>
      <c r="B45" s="272" t="str">
        <f ca="1">IF(入力シート!B44=0," ",入力シート!B44)</f>
        <v/>
      </c>
      <c r="C45" s="13">
        <f>IF(入力シート!C44=" "," ",入力シート!C44)</f>
        <v>0</v>
      </c>
      <c r="D45" s="240" t="str">
        <f>IF(入力シート!D44=0," ",入力シート!D44)</f>
        <v xml:space="preserve"> </v>
      </c>
      <c r="E45" s="19">
        <f>IF(入力シート!H44=" "," ",ROUNDUP(入力シート!H44,-3)/1000)</f>
        <v>0</v>
      </c>
      <c r="F45" s="65">
        <f>IF(入力シート!H45=" "," ",ROUNDDOWN(入力シート!H45,-3)/1000)</f>
        <v>0</v>
      </c>
      <c r="G45" s="14">
        <f>E46-E45</f>
        <v>0</v>
      </c>
      <c r="H45" s="17" t="str">
        <f>IFERROR(IF(G45&gt;$H$13,"20万円以上増","　")," ")</f>
        <v>　</v>
      </c>
      <c r="I45" s="274" t="str">
        <f t="shared" si="10"/>
        <v xml:space="preserve"> </v>
      </c>
      <c r="J45" s="17" t="str">
        <f>IFERROR(IF(G45&lt;$J$13,"20万円以上減","　")," ")</f>
        <v>　</v>
      </c>
      <c r="K45" s="274" t="str">
        <f>IFERROR(IF((AND(G45&lt;$J$13,G46&lt;$J$14)),"変更申請"," ")," ")</f>
        <v xml:space="preserve"> </v>
      </c>
      <c r="L45" s="274" t="str">
        <f>IF((AND(E45&gt;1,E46=0)),"変更申請"," ")</f>
        <v xml:space="preserve"> </v>
      </c>
      <c r="M45" s="276" t="str">
        <f t="shared" ref="M45" si="27">IF((OR(I45="変更申請",K45="変更申請",L45="変更申請")),"〇"," ")</f>
        <v xml:space="preserve"> </v>
      </c>
    </row>
    <row r="46" spans="1:13" ht="21.75" hidden="1" customHeight="1" thickBot="1">
      <c r="A46" s="239"/>
      <c r="B46" s="273"/>
      <c r="C46" s="13" t="str">
        <f>IF(入力シート!C45=0," ",入力シート!C45)</f>
        <v xml:space="preserve"> </v>
      </c>
      <c r="D46" s="241"/>
      <c r="E46" s="20">
        <f>IF(入力シート!I44=" "," ",ROUNDUP(入力シート!I44,-3)/1000)</f>
        <v>0</v>
      </c>
      <c r="F46" s="64">
        <f>IF(入力シート!I45=" "," ",ROUNDDOWN(入力シート!I45,-3)/1000)</f>
        <v>0</v>
      </c>
      <c r="G46" s="15" t="e">
        <f>ROUND(G45/E45,3)</f>
        <v>#DIV/0!</v>
      </c>
      <c r="H46" s="18" t="str">
        <f>IFERROR(IF(G46&gt;$H$14,"20％以上増","　")," ")</f>
        <v xml:space="preserve"> </v>
      </c>
      <c r="I46" s="275"/>
      <c r="J46" s="18" t="str">
        <f>IFERROR(IF(G46&lt;$J$14,"20％以上減","　")," ")</f>
        <v xml:space="preserve"> </v>
      </c>
      <c r="K46" s="275"/>
      <c r="L46" s="275"/>
      <c r="M46" s="276"/>
    </row>
    <row r="47" spans="1:13" ht="21.75" hidden="1" customHeight="1">
      <c r="A47" s="239"/>
      <c r="B47" s="272" t="str">
        <f ca="1">IF(入力シート!B46=0," ",入力シート!B46)</f>
        <v/>
      </c>
      <c r="C47" s="13">
        <f>IF(入力シート!C46=" "," ",入力シート!C46)</f>
        <v>0</v>
      </c>
      <c r="D47" s="240" t="str">
        <f>IF(入力シート!D46=0," ",入力シート!D46)</f>
        <v xml:space="preserve"> </v>
      </c>
      <c r="E47" s="19">
        <f>IF(入力シート!H46=" "," ",ROUNDUP(入力シート!H46,-3)/1000)</f>
        <v>0</v>
      </c>
      <c r="F47" s="65">
        <f>IF(入力シート!H47=" "," ",ROUNDDOWN(入力シート!H47,-3)/1000)</f>
        <v>0</v>
      </c>
      <c r="G47" s="14">
        <f>E48-E47</f>
        <v>0</v>
      </c>
      <c r="H47" s="17" t="str">
        <f>IFERROR(IF(G47&gt;$H$13,"20万円以上増","　")," ")</f>
        <v>　</v>
      </c>
      <c r="I47" s="274" t="str">
        <f t="shared" si="10"/>
        <v xml:space="preserve"> </v>
      </c>
      <c r="J47" s="17" t="str">
        <f>IFERROR(IF(G47&lt;$J$13,"20万円以上減","　")," ")</f>
        <v>　</v>
      </c>
      <c r="K47" s="274" t="str">
        <f t="shared" ref="K47" si="28">IFERROR(IF((AND(G47&lt;$J$13,G48&lt;$J$14)),"変更申請"," ")," ")</f>
        <v xml:space="preserve"> </v>
      </c>
      <c r="L47" s="274" t="str">
        <f>IF((AND(E47&gt;1,E48=0)),"変更申請"," ")</f>
        <v xml:space="preserve"> </v>
      </c>
      <c r="M47" s="276" t="str">
        <f t="shared" ref="M47" si="29">IF((OR(I47="変更申請",K47="変更申請",L47="変更申請")),"〇"," ")</f>
        <v xml:space="preserve"> </v>
      </c>
    </row>
    <row r="48" spans="1:13" ht="21.75" hidden="1" customHeight="1" thickBot="1">
      <c r="A48" s="239"/>
      <c r="B48" s="273"/>
      <c r="C48" s="13" t="str">
        <f>IF(入力シート!C47=0," ",入力シート!C47)</f>
        <v xml:space="preserve"> </v>
      </c>
      <c r="D48" s="241"/>
      <c r="E48" s="20">
        <f>IF(入力シート!I46=" "," ",ROUNDUP(入力シート!I46,-3)/1000)</f>
        <v>0</v>
      </c>
      <c r="F48" s="64">
        <f>IF(入力シート!I47=" "," ",ROUNDDOWN(入力シート!I47,-3)/1000)</f>
        <v>0</v>
      </c>
      <c r="G48" s="15" t="e">
        <f>ROUND(G47/E47,3)</f>
        <v>#DIV/0!</v>
      </c>
      <c r="H48" s="18" t="str">
        <f>IFERROR(IF(G48&gt;$H$14,"20％以上増","　")," ")</f>
        <v xml:space="preserve"> </v>
      </c>
      <c r="I48" s="275"/>
      <c r="J48" s="18" t="str">
        <f>IFERROR(IF(G48&lt;$J$14,"20％以上減","　")," ")</f>
        <v xml:space="preserve"> </v>
      </c>
      <c r="K48" s="275"/>
      <c r="L48" s="275"/>
      <c r="M48" s="276"/>
    </row>
    <row r="49" spans="1:13" ht="21.75" hidden="1" customHeight="1">
      <c r="A49" s="239"/>
      <c r="B49" s="272" t="str">
        <f ca="1">IF(入力シート!B48=0," ",入力シート!B48)</f>
        <v/>
      </c>
      <c r="C49" s="13">
        <f>IF(入力シート!C48=" "," ",入力シート!C48)</f>
        <v>0</v>
      </c>
      <c r="D49" s="240" t="str">
        <f>IF(入力シート!D48=0," ",入力シート!D48)</f>
        <v xml:space="preserve"> </v>
      </c>
      <c r="E49" s="19">
        <f>IF(入力シート!H48=" "," ",ROUNDUP(入力シート!H48,-3)/1000)</f>
        <v>0</v>
      </c>
      <c r="F49" s="65">
        <f>IF(入力シート!H49=" "," ",ROUNDDOWN(入力シート!H49,-3)/1000)</f>
        <v>0</v>
      </c>
      <c r="G49" s="14">
        <f>E50-E49</f>
        <v>0</v>
      </c>
      <c r="H49" s="17" t="str">
        <f>IFERROR(IF(G49&gt;$H$13,"20万円以上増","　")," ")</f>
        <v>　</v>
      </c>
      <c r="I49" s="274" t="str">
        <f t="shared" si="10"/>
        <v xml:space="preserve"> </v>
      </c>
      <c r="J49" s="17" t="str">
        <f>IFERROR(IF(G49&lt;$J$13,"20万円以上減","　")," ")</f>
        <v>　</v>
      </c>
      <c r="K49" s="274" t="str">
        <f>IFERROR(IF((AND(G49&lt;$J$13,G50&lt;$J$14)),"変更申請"," ")," ")</f>
        <v xml:space="preserve"> </v>
      </c>
      <c r="L49" s="274" t="str">
        <f t="shared" ref="L49" si="30">IF((AND(E49&gt;1,E50=0)),"変更申請"," ")</f>
        <v xml:space="preserve"> </v>
      </c>
      <c r="M49" s="276" t="str">
        <f t="shared" ref="M49" si="31">IF((OR(I49="変更申請",K49="変更申請",L49="変更申請")),"〇"," ")</f>
        <v xml:space="preserve"> </v>
      </c>
    </row>
    <row r="50" spans="1:13" ht="21.75" hidden="1" customHeight="1" thickBot="1">
      <c r="A50" s="239"/>
      <c r="B50" s="273"/>
      <c r="C50" s="13" t="str">
        <f>IF(入力シート!C49=0," ",入力シート!C49)</f>
        <v xml:space="preserve"> </v>
      </c>
      <c r="D50" s="241"/>
      <c r="E50" s="20">
        <f>IF(入力シート!I48=" "," ",ROUNDUP(入力シート!I48,-3)/1000)</f>
        <v>0</v>
      </c>
      <c r="F50" s="64">
        <f>IF(入力シート!I49=" "," ",ROUNDDOWN(入力シート!I49,-3)/1000)</f>
        <v>0</v>
      </c>
      <c r="G50" s="15" t="e">
        <f>ROUND(G49/E49,3)</f>
        <v>#DIV/0!</v>
      </c>
      <c r="H50" s="18" t="str">
        <f>IFERROR(IF(G50&gt;$H$14,"20％以上増","　")," ")</f>
        <v xml:space="preserve"> </v>
      </c>
      <c r="I50" s="275"/>
      <c r="J50" s="18" t="str">
        <f>IFERROR(IF(G50&lt;$J$14,"20％以上減","　")," ")</f>
        <v xml:space="preserve"> </v>
      </c>
      <c r="K50" s="275"/>
      <c r="L50" s="275"/>
      <c r="M50" s="276"/>
    </row>
    <row r="51" spans="1:13" ht="21.75" hidden="1" customHeight="1">
      <c r="A51" s="239"/>
      <c r="B51" s="272" t="str">
        <f ca="1">IF(入力シート!B50=0," ",入力シート!B50)</f>
        <v/>
      </c>
      <c r="C51" s="13">
        <f>IF(入力シート!C50=" "," ",入力シート!C50)</f>
        <v>0</v>
      </c>
      <c r="D51" s="240" t="str">
        <f>IF(入力シート!D50=0," ",入力シート!D50)</f>
        <v xml:space="preserve"> </v>
      </c>
      <c r="E51" s="19">
        <f>IF(入力シート!H50=" "," ",ROUNDUP(入力シート!H50,-3)/1000)</f>
        <v>0</v>
      </c>
      <c r="F51" s="65">
        <f>IF(入力シート!H51=" "," ",ROUNDDOWN(入力シート!H51,-3)/1000)</f>
        <v>0</v>
      </c>
      <c r="G51" s="14">
        <f>E52-E51</f>
        <v>0</v>
      </c>
      <c r="H51" s="17" t="str">
        <f>IFERROR(IF(G51&gt;$H$13,"20万円以上増","　")," ")</f>
        <v>　</v>
      </c>
      <c r="I51" s="274" t="str">
        <f t="shared" si="10"/>
        <v xml:space="preserve"> </v>
      </c>
      <c r="J51" s="17" t="str">
        <f>IFERROR(IF(G51&lt;$J$13,"20万円以上減","　")," ")</f>
        <v>　</v>
      </c>
      <c r="K51" s="274" t="str">
        <f t="shared" ref="K51" si="32">IFERROR(IF((AND(G51&lt;$J$13,G52&lt;$J$14)),"変更申請"," ")," ")</f>
        <v xml:space="preserve"> </v>
      </c>
      <c r="L51" s="274" t="str">
        <f t="shared" ref="L51" si="33">IF((AND(E51&gt;1,E52=0)),"変更申請"," ")</f>
        <v xml:space="preserve"> </v>
      </c>
      <c r="M51" s="276" t="str">
        <f t="shared" ref="M51" si="34">IF((OR(I51="変更申請",K51="変更申請",L51="変更申請")),"〇"," ")</f>
        <v xml:space="preserve"> </v>
      </c>
    </row>
    <row r="52" spans="1:13" ht="21.75" hidden="1" customHeight="1" thickBot="1">
      <c r="A52" s="239"/>
      <c r="B52" s="273"/>
      <c r="C52" s="13" t="str">
        <f>IF(入力シート!C51=0," ",入力シート!C51)</f>
        <v xml:space="preserve"> </v>
      </c>
      <c r="D52" s="241"/>
      <c r="E52" s="20">
        <f>IF(入力シート!I50=" "," ",ROUNDUP(入力シート!I50,-3)/1000)</f>
        <v>0</v>
      </c>
      <c r="F52" s="64">
        <f>IF(入力シート!I51=" "," ",ROUNDDOWN(入力シート!I51,-3)/1000)</f>
        <v>0</v>
      </c>
      <c r="G52" s="15" t="e">
        <f>ROUND(G51/E51,3)</f>
        <v>#DIV/0!</v>
      </c>
      <c r="H52" s="18" t="str">
        <f>IFERROR(IF(G52&gt;$H$14,"20％以上増","　")," ")</f>
        <v xml:space="preserve"> </v>
      </c>
      <c r="I52" s="275"/>
      <c r="J52" s="18" t="str">
        <f>IFERROR(IF(G52&lt;$J$14,"20％以上減","　")," ")</f>
        <v xml:space="preserve"> </v>
      </c>
      <c r="K52" s="275"/>
      <c r="L52" s="275"/>
      <c r="M52" s="276"/>
    </row>
    <row r="53" spans="1:13" ht="21.75" hidden="1" customHeight="1">
      <c r="A53" s="239"/>
      <c r="B53" s="272" t="str">
        <f ca="1">IF(入力シート!B52=0," ",入力シート!B52)</f>
        <v/>
      </c>
      <c r="C53" s="13">
        <f>IF(入力シート!C52=" "," ",入力シート!C52)</f>
        <v>0</v>
      </c>
      <c r="D53" s="240" t="str">
        <f>IF(入力シート!D52=0," ",入力シート!D52)</f>
        <v xml:space="preserve"> </v>
      </c>
      <c r="E53" s="19">
        <f>IF(入力シート!H52=" "," ",ROUNDUP(入力シート!H52,-3)/1000)</f>
        <v>0</v>
      </c>
      <c r="F53" s="65">
        <f>IF(入力シート!H53=" "," ",ROUNDDOWN(入力シート!H53,-3)/1000)</f>
        <v>0</v>
      </c>
      <c r="G53" s="14">
        <f>E54-E53</f>
        <v>0</v>
      </c>
      <c r="H53" s="17" t="str">
        <f>IFERROR(IF(G53&gt;$H$13,"20万円以上増","　")," ")</f>
        <v>　</v>
      </c>
      <c r="I53" s="274" t="str">
        <f t="shared" si="10"/>
        <v xml:space="preserve"> </v>
      </c>
      <c r="J53" s="17" t="str">
        <f>IFERROR(IF(G53&lt;$J$13,"20万円以上減","　")," ")</f>
        <v>　</v>
      </c>
      <c r="K53" s="274" t="str">
        <f t="shared" ref="K53" si="35">IFERROR(IF((AND(G53&lt;$J$13,G54&lt;$J$14)),"変更申請"," ")," ")</f>
        <v xml:space="preserve"> </v>
      </c>
      <c r="L53" s="274" t="str">
        <f t="shared" ref="L53" si="36">IF((AND(E53&gt;1,E54=0)),"変更申請"," ")</f>
        <v xml:space="preserve"> </v>
      </c>
      <c r="M53" s="276" t="str">
        <f t="shared" ref="M53" si="37">IF((OR(I53="変更申請",K53="変更申請",L53="変更申請")),"〇"," ")</f>
        <v xml:space="preserve"> </v>
      </c>
    </row>
    <row r="54" spans="1:13" ht="21.75" hidden="1" customHeight="1" thickBot="1">
      <c r="A54" s="239"/>
      <c r="B54" s="273"/>
      <c r="C54" s="13" t="str">
        <f>IF(入力シート!C53=0," ",入力シート!C53)</f>
        <v xml:space="preserve"> </v>
      </c>
      <c r="D54" s="241"/>
      <c r="E54" s="20">
        <f>IF(入力シート!I52=" "," ",ROUNDUP(入力シート!I52,-3)/1000)</f>
        <v>0</v>
      </c>
      <c r="F54" s="64">
        <f>IF(入力シート!I53=" "," ",ROUNDDOWN(入力シート!I53,-3)/1000)</f>
        <v>0</v>
      </c>
      <c r="G54" s="15" t="e">
        <f>ROUND(G53/E53,3)</f>
        <v>#DIV/0!</v>
      </c>
      <c r="H54" s="18" t="str">
        <f>IFERROR(IF(G54&gt;$H$14,"20％以上増","　")," ")</f>
        <v xml:space="preserve"> </v>
      </c>
      <c r="I54" s="275"/>
      <c r="J54" s="18" t="str">
        <f>IFERROR(IF(G54&lt;$J$14,"20％以上減","　")," ")</f>
        <v xml:space="preserve"> </v>
      </c>
      <c r="K54" s="275"/>
      <c r="L54" s="275"/>
      <c r="M54" s="276"/>
    </row>
    <row r="55" spans="1:13" ht="21.75" hidden="1" customHeight="1">
      <c r="A55" s="239"/>
      <c r="B55" s="272" t="str">
        <f ca="1">IF(入力シート!B54=0," ",入力シート!B54)</f>
        <v/>
      </c>
      <c r="C55" s="13">
        <f>IF(入力シート!C54=" "," ",入力シート!C54)</f>
        <v>0</v>
      </c>
      <c r="D55" s="240" t="str">
        <f>IF(入力シート!D54=0," ",入力シート!D54)</f>
        <v xml:space="preserve"> </v>
      </c>
      <c r="E55" s="19">
        <f>IF(入力シート!H54=" "," ",ROUNDUP(入力シート!H54,-3)/1000)</f>
        <v>0</v>
      </c>
      <c r="F55" s="65">
        <f>IF(入力シート!H55=" "," ",ROUNDDOWN(入力シート!H55,-3)/1000)</f>
        <v>0</v>
      </c>
      <c r="G55" s="14">
        <f>E56-E55</f>
        <v>0</v>
      </c>
      <c r="H55" s="17" t="str">
        <f>IFERROR(IF(G55&gt;$H$13,"20万円以上増","　")," ")</f>
        <v>　</v>
      </c>
      <c r="I55" s="274" t="str">
        <f t="shared" si="10"/>
        <v xml:space="preserve"> </v>
      </c>
      <c r="J55" s="17" t="str">
        <f>IFERROR(IF(G55&lt;$J$13,"20万円以上減","　")," ")</f>
        <v>　</v>
      </c>
      <c r="K55" s="274" t="str">
        <f>IFERROR(IF((AND(G55&lt;$J$13,G56&lt;$J$14)),"変更申請"," ")," ")</f>
        <v xml:space="preserve"> </v>
      </c>
      <c r="L55" s="274" t="str">
        <f t="shared" ref="L55" si="38">IF((AND(E55&gt;1,E56=0)),"変更申請"," ")</f>
        <v xml:space="preserve"> </v>
      </c>
      <c r="M55" s="276" t="str">
        <f t="shared" ref="M55" si="39">IF((OR(I55="変更申請",K55="変更申請",L55="変更申請")),"〇"," ")</f>
        <v xml:space="preserve"> </v>
      </c>
    </row>
    <row r="56" spans="1:13" ht="21.75" hidden="1" customHeight="1" thickBot="1">
      <c r="A56" s="239"/>
      <c r="B56" s="273"/>
      <c r="C56" s="13" t="str">
        <f>IF(入力シート!C55=0," ",入力シート!C55)</f>
        <v xml:space="preserve"> </v>
      </c>
      <c r="D56" s="241"/>
      <c r="E56" s="20">
        <f>IF(入力シート!I54=" "," ",ROUNDUP(入力シート!I54,-3)/1000)</f>
        <v>0</v>
      </c>
      <c r="F56" s="64">
        <f>IF(入力シート!I55=" "," ",ROUNDDOWN(入力シート!I55,-3)/1000)</f>
        <v>0</v>
      </c>
      <c r="G56" s="15" t="e">
        <f>ROUND(G55/E55,3)</f>
        <v>#DIV/0!</v>
      </c>
      <c r="H56" s="18" t="str">
        <f>IFERROR(IF(G56&gt;$H$14,"20％以上増","　")," ")</f>
        <v xml:space="preserve"> </v>
      </c>
      <c r="I56" s="275"/>
      <c r="J56" s="18" t="str">
        <f>IFERROR(IF(G56&lt;$J$14,"20％以上減","　")," ")</f>
        <v xml:space="preserve"> </v>
      </c>
      <c r="K56" s="275"/>
      <c r="L56" s="275"/>
      <c r="M56" s="276"/>
    </row>
    <row r="57" spans="1:13" ht="21.75" hidden="1" customHeight="1">
      <c r="A57" s="239"/>
      <c r="B57" s="272" t="str">
        <f ca="1">IF(入力シート!B56=0," ",入力シート!B56)</f>
        <v/>
      </c>
      <c r="C57" s="13">
        <f>IF(入力シート!C56=" "," ",入力シート!C56)</f>
        <v>0</v>
      </c>
      <c r="D57" s="240" t="str">
        <f>IF(入力シート!D56=0," ",入力シート!D56)</f>
        <v xml:space="preserve"> </v>
      </c>
      <c r="E57" s="19">
        <f>IF(入力シート!H56=" "," ",ROUNDUP(入力シート!H56,-3)/1000)</f>
        <v>0</v>
      </c>
      <c r="F57" s="65">
        <f>IF(入力シート!H57=" "," ",ROUNDDOWN(入力シート!H57,-3)/1000)</f>
        <v>0</v>
      </c>
      <c r="G57" s="14">
        <f>E58-E57</f>
        <v>0</v>
      </c>
      <c r="H57" s="17" t="str">
        <f>IFERROR(IF(G57&gt;$H$13,"20万円以上増","　")," ")</f>
        <v>　</v>
      </c>
      <c r="I57" s="274" t="str">
        <f t="shared" si="10"/>
        <v xml:space="preserve"> </v>
      </c>
      <c r="J57" s="17" t="str">
        <f>IFERROR(IF(G57&lt;$J$13,"20万円以上減","　")," ")</f>
        <v>　</v>
      </c>
      <c r="K57" s="274" t="str">
        <f t="shared" ref="K57" si="40">IFERROR(IF((AND(G57&lt;$J$13,G58&lt;$J$14)),"変更申請"," ")," ")</f>
        <v xml:space="preserve"> </v>
      </c>
      <c r="L57" s="274" t="str">
        <f t="shared" ref="L57" si="41">IF((AND(E57&gt;1,E58=0)),"変更申請"," ")</f>
        <v xml:space="preserve"> </v>
      </c>
      <c r="M57" s="276" t="str">
        <f t="shared" ref="M57" si="42">IF((OR(I57="変更申請",K57="変更申請",L57="変更申請")),"〇"," ")</f>
        <v xml:space="preserve"> </v>
      </c>
    </row>
    <row r="58" spans="1:13" ht="21.75" hidden="1" customHeight="1" thickBot="1">
      <c r="A58" s="239"/>
      <c r="B58" s="273"/>
      <c r="C58" s="13" t="str">
        <f>IF(入力シート!C57=0," ",入力シート!C57)</f>
        <v xml:space="preserve"> </v>
      </c>
      <c r="D58" s="241"/>
      <c r="E58" s="20">
        <f>IF(入力シート!I56=" "," ",ROUNDUP(入力シート!I56,-3)/1000)</f>
        <v>0</v>
      </c>
      <c r="F58" s="64">
        <f>IF(入力シート!I57=" "," ",ROUNDDOWN(入力シート!I57,-3)/1000)</f>
        <v>0</v>
      </c>
      <c r="G58" s="15" t="e">
        <f>ROUND(G57/E57,3)</f>
        <v>#DIV/0!</v>
      </c>
      <c r="H58" s="18" t="str">
        <f>IFERROR(IF(G58&gt;$H$14,"20％以上増","　")," ")</f>
        <v xml:space="preserve"> </v>
      </c>
      <c r="I58" s="275"/>
      <c r="J58" s="18" t="str">
        <f>IFERROR(IF(G58&lt;$J$14,"20％以上減","　")," ")</f>
        <v xml:space="preserve"> </v>
      </c>
      <c r="K58" s="275"/>
      <c r="L58" s="275"/>
      <c r="M58" s="276"/>
    </row>
    <row r="59" spans="1:13" ht="21.75" hidden="1" customHeight="1">
      <c r="A59" s="239"/>
      <c r="B59" s="272" t="str">
        <f ca="1">IF(入力シート!B58=0," ",入力シート!B58)</f>
        <v/>
      </c>
      <c r="C59" s="13">
        <f>IF(入力シート!C58=" "," ",入力シート!C58)</f>
        <v>0</v>
      </c>
      <c r="D59" s="240" t="str">
        <f>IF(入力シート!D58=0," ",入力シート!D58)</f>
        <v xml:space="preserve"> </v>
      </c>
      <c r="E59" s="19">
        <f>IF(入力シート!H58=" "," ",ROUNDUP(入力シート!H58,-3)/1000)</f>
        <v>0</v>
      </c>
      <c r="F59" s="65">
        <f>IF(入力シート!H59=" "," ",ROUNDDOWN(入力シート!H59,-3)/1000)</f>
        <v>0</v>
      </c>
      <c r="G59" s="14">
        <f>E60-E59</f>
        <v>0</v>
      </c>
      <c r="H59" s="17" t="str">
        <f>IFERROR(IF(G59&gt;$H$13,"20万円以上増","　")," ")</f>
        <v>　</v>
      </c>
      <c r="I59" s="274" t="str">
        <f t="shared" si="10"/>
        <v xml:space="preserve"> </v>
      </c>
      <c r="J59" s="17" t="str">
        <f>IFERROR(IF(G59&lt;$J$13,"20万円以上減","　")," ")</f>
        <v>　</v>
      </c>
      <c r="K59" s="274" t="str">
        <f t="shared" ref="K59" si="43">IFERROR(IF((AND(G59&lt;$J$13,G60&lt;$J$14)),"変更申請"," ")," ")</f>
        <v xml:space="preserve"> </v>
      </c>
      <c r="L59" s="274" t="str">
        <f t="shared" ref="L59" si="44">IF((AND(E59&gt;1,E60=0)),"変更申請"," ")</f>
        <v xml:space="preserve"> </v>
      </c>
      <c r="M59" s="276" t="str">
        <f t="shared" ref="M59" si="45">IF((OR(I59="変更申請",K59="変更申請",L59="変更申請")),"〇"," ")</f>
        <v xml:space="preserve"> </v>
      </c>
    </row>
    <row r="60" spans="1:13" ht="21.75" hidden="1" customHeight="1" thickBot="1">
      <c r="A60" s="239"/>
      <c r="B60" s="273"/>
      <c r="C60" s="13" t="str">
        <f>IF(入力シート!C59=0," ",入力シート!C59)</f>
        <v xml:space="preserve"> </v>
      </c>
      <c r="D60" s="241"/>
      <c r="E60" s="20">
        <f>IF(入力シート!I58=" "," ",ROUNDUP(入力シート!I58,-3)/1000)</f>
        <v>0</v>
      </c>
      <c r="F60" s="64">
        <f>IF(入力シート!I59=" "," ",ROUNDDOWN(入力シート!I59,-3)/1000)</f>
        <v>0</v>
      </c>
      <c r="G60" s="15" t="e">
        <f>ROUND(G59/E59,3)</f>
        <v>#DIV/0!</v>
      </c>
      <c r="H60" s="18" t="str">
        <f>IFERROR(IF(G60&gt;$H$14,"20％以上増","　")," ")</f>
        <v xml:space="preserve"> </v>
      </c>
      <c r="I60" s="275"/>
      <c r="J60" s="18" t="str">
        <f>IFERROR(IF(G60&lt;$J$14,"20％以上減","　")," ")</f>
        <v xml:space="preserve"> </v>
      </c>
      <c r="K60" s="275"/>
      <c r="L60" s="275"/>
      <c r="M60" s="276"/>
    </row>
    <row r="61" spans="1:13" ht="21.75" hidden="1" customHeight="1">
      <c r="A61" s="239"/>
      <c r="B61" s="272" t="str">
        <f ca="1">IF(入力シート!B60=0," ",入力シート!B60)</f>
        <v/>
      </c>
      <c r="C61" s="13">
        <f>IF(入力シート!C60=" "," ",入力シート!C60)</f>
        <v>0</v>
      </c>
      <c r="D61" s="240" t="str">
        <f>IF(入力シート!D60=0," ",入力シート!D60)</f>
        <v xml:space="preserve"> </v>
      </c>
      <c r="E61" s="19">
        <f>IF(入力シート!H60=" "," ",ROUNDUP(入力シート!H60,-3)/1000)</f>
        <v>0</v>
      </c>
      <c r="F61" s="65">
        <f>IF(入力シート!H61=" "," ",ROUNDDOWN(入力シート!H61,-3)/1000)</f>
        <v>0</v>
      </c>
      <c r="G61" s="14">
        <f>E62-E61</f>
        <v>0</v>
      </c>
      <c r="H61" s="17" t="str">
        <f>IFERROR(IF(G61&gt;$H$13,"20万円以上増","　")," ")</f>
        <v>　</v>
      </c>
      <c r="I61" s="274" t="str">
        <f t="shared" si="10"/>
        <v xml:space="preserve"> </v>
      </c>
      <c r="J61" s="17" t="str">
        <f>IFERROR(IF(G61&lt;$J$13,"20万円以上減","　")," ")</f>
        <v>　</v>
      </c>
      <c r="K61" s="274" t="str">
        <f t="shared" ref="K61" si="46">IFERROR(IF((AND(G61&lt;$J$13,G62&lt;$J$14)),"変更申請"," ")," ")</f>
        <v xml:space="preserve"> </v>
      </c>
      <c r="L61" s="274" t="str">
        <f t="shared" ref="L61" si="47">IF((AND(E61&gt;1,E62=0)),"変更申請"," ")</f>
        <v xml:space="preserve"> </v>
      </c>
      <c r="M61" s="276" t="str">
        <f t="shared" ref="M61" si="48">IF((OR(I61="変更申請",K61="変更申請",L61="変更申請")),"〇"," ")</f>
        <v xml:space="preserve"> </v>
      </c>
    </row>
    <row r="62" spans="1:13" ht="21.75" hidden="1" customHeight="1" thickBot="1">
      <c r="A62" s="239"/>
      <c r="B62" s="273"/>
      <c r="C62" s="13" t="str">
        <f>IF(入力シート!C61=0," ",入力シート!C61)</f>
        <v xml:space="preserve"> </v>
      </c>
      <c r="D62" s="241"/>
      <c r="E62" s="20">
        <f>IF(入力シート!I60=" "," ",ROUNDUP(入力シート!I60,-3)/1000)</f>
        <v>0</v>
      </c>
      <c r="F62" s="64">
        <f>IF(入力シート!I61=" "," ",ROUNDDOWN(入力シート!I61,-3)/1000)</f>
        <v>0</v>
      </c>
      <c r="G62" s="15" t="e">
        <f>ROUND(G61/E61,3)</f>
        <v>#DIV/0!</v>
      </c>
      <c r="H62" s="18" t="str">
        <f>IFERROR(IF(G62&gt;$H$14,"20％以上増","　")," ")</f>
        <v xml:space="preserve"> </v>
      </c>
      <c r="I62" s="275"/>
      <c r="J62" s="18" t="str">
        <f>IFERROR(IF(G62&lt;$J$14,"20％以上減","　")," ")</f>
        <v xml:space="preserve"> </v>
      </c>
      <c r="K62" s="275"/>
      <c r="L62" s="275"/>
      <c r="M62" s="276"/>
    </row>
    <row r="63" spans="1:13" ht="21.75" hidden="1" customHeight="1">
      <c r="A63" s="239"/>
      <c r="B63" s="272" t="str">
        <f ca="1">IF(入力シート!B62=0," ",入力シート!B62)</f>
        <v/>
      </c>
      <c r="C63" s="13">
        <f>IF(入力シート!C62=" "," ",入力シート!C62)</f>
        <v>0</v>
      </c>
      <c r="D63" s="240" t="str">
        <f>IF(入力シート!D62=0," ",入力シート!D62)</f>
        <v xml:space="preserve"> </v>
      </c>
      <c r="E63" s="19">
        <f>IF(入力シート!H62=" "," ",ROUNDUP(入力シート!H62,-3)/1000)</f>
        <v>0</v>
      </c>
      <c r="F63" s="65">
        <f>IF(入力シート!H63=" "," ",ROUNDDOWN(入力シート!H63,-3)/1000)</f>
        <v>0</v>
      </c>
      <c r="G63" s="14">
        <f>E64-E63</f>
        <v>0</v>
      </c>
      <c r="H63" s="17" t="str">
        <f>IFERROR(IF(G63&gt;$H$13,"20万円以上増","　")," ")</f>
        <v>　</v>
      </c>
      <c r="I63" s="274" t="str">
        <f t="shared" si="10"/>
        <v xml:space="preserve"> </v>
      </c>
      <c r="J63" s="17" t="str">
        <f>IFERROR(IF(G63&lt;$J$13,"20万円以上減","　")," ")</f>
        <v>　</v>
      </c>
      <c r="K63" s="274" t="str">
        <f>IFERROR(IF((AND(G63&lt;$J$13,G64&lt;$J$14)),"変更申請"," ")," ")</f>
        <v xml:space="preserve"> </v>
      </c>
      <c r="L63" s="274" t="str">
        <f t="shared" ref="L63" si="49">IF((AND(E63&gt;1,E64=0)),"変更申請"," ")</f>
        <v xml:space="preserve"> </v>
      </c>
      <c r="M63" s="276" t="str">
        <f>IF((OR(I63="変更申請",K63="変更申請",L63="変更申請")),"〇"," ")</f>
        <v xml:space="preserve"> </v>
      </c>
    </row>
    <row r="64" spans="1:13" ht="21.75" hidden="1" customHeight="1" thickBot="1">
      <c r="A64" s="239"/>
      <c r="B64" s="273"/>
      <c r="C64" s="13" t="str">
        <f>IF(入力シート!C63=0," ",入力シート!C63)</f>
        <v xml:space="preserve"> </v>
      </c>
      <c r="D64" s="241"/>
      <c r="E64" s="20">
        <f>IF(入力シート!I62=" "," ",ROUNDUP(入力シート!I62,-3)/1000)</f>
        <v>0</v>
      </c>
      <c r="F64" s="64">
        <f>IF(入力シート!I63=" "," ",ROUNDDOWN(入力シート!I63,-3)/1000)</f>
        <v>0</v>
      </c>
      <c r="G64" s="15" t="e">
        <f>ROUND(G63/E63,3)</f>
        <v>#DIV/0!</v>
      </c>
      <c r="H64" s="18" t="str">
        <f>IFERROR(IF(G64&gt;$H$14,"20％以上増","　")," ")</f>
        <v xml:space="preserve"> </v>
      </c>
      <c r="I64" s="275"/>
      <c r="J64" s="18" t="str">
        <f>IFERROR(IF(G64&lt;$J$14,"20％以上減","　")," ")</f>
        <v xml:space="preserve"> </v>
      </c>
      <c r="K64" s="275"/>
      <c r="L64" s="275"/>
      <c r="M64" s="276"/>
    </row>
    <row r="65" spans="1:13" ht="21.75" hidden="1" customHeight="1">
      <c r="A65" s="239"/>
      <c r="B65" s="272" t="str">
        <f ca="1">IF(入力シート!B64=0," ",入力シート!B64)</f>
        <v/>
      </c>
      <c r="C65" s="13">
        <f>IF(入力シート!C64=" "," ",入力シート!C64)</f>
        <v>0</v>
      </c>
      <c r="D65" s="240" t="str">
        <f>IF(入力シート!D64=0," ",入力シート!D64)</f>
        <v xml:space="preserve"> </v>
      </c>
      <c r="E65" s="19">
        <f>IF(入力シート!H64=" "," ",ROUNDUP(入力シート!H64,-3)/1000)</f>
        <v>0</v>
      </c>
      <c r="F65" s="65">
        <f>IF(入力シート!H65=" "," ",ROUNDDOWN(入力シート!H65,-3)/1000)</f>
        <v>0</v>
      </c>
      <c r="G65" s="14">
        <f>E66-E65</f>
        <v>0</v>
      </c>
      <c r="H65" s="17" t="str">
        <f>IFERROR(IF(G65&gt;$H$13,"20万円以上増","　")," ")</f>
        <v>　</v>
      </c>
      <c r="I65" s="274" t="str">
        <f t="shared" ref="I65" si="50">IFERROR(IF((AND(G65&gt;$H$13,G66&gt;$H$14)),"変更申請"," ")," ")</f>
        <v xml:space="preserve"> </v>
      </c>
      <c r="J65" s="17" t="str">
        <f>IFERROR(IF(G65&lt;$J$13,"20万円以上減","　")," ")</f>
        <v>　</v>
      </c>
      <c r="K65" s="274" t="str">
        <f>IFERROR(IF((AND(G65&lt;$J$13,G66&lt;$J$14)),"変更申請"," ")," ")</f>
        <v xml:space="preserve"> </v>
      </c>
      <c r="L65" s="274" t="str">
        <f>IF((AND(E65&gt;1,E66=0)),"変更申請"," ")</f>
        <v xml:space="preserve"> </v>
      </c>
      <c r="M65" s="276" t="str">
        <f t="shared" ref="M65" si="51">IF((OR(I65="変更申請",K65="変更申請",L65="変更申請")),"〇"," ")</f>
        <v xml:space="preserve"> </v>
      </c>
    </row>
    <row r="66" spans="1:13" ht="21.75" hidden="1" customHeight="1" thickBot="1">
      <c r="A66" s="239"/>
      <c r="B66" s="273"/>
      <c r="C66" s="13" t="str">
        <f>IF(入力シート!C65=0," ",入力シート!C65)</f>
        <v xml:space="preserve"> </v>
      </c>
      <c r="D66" s="241"/>
      <c r="E66" s="20">
        <f>IF(入力シート!I64=" "," ",ROUNDUP(入力シート!I64,-3)/1000)</f>
        <v>0</v>
      </c>
      <c r="F66" s="64">
        <f>IF(入力シート!I65=" "," ",ROUNDDOWN(入力シート!I65,-3)/1000)</f>
        <v>0</v>
      </c>
      <c r="G66" s="15" t="e">
        <f>ROUND(G65/E65,3)</f>
        <v>#DIV/0!</v>
      </c>
      <c r="H66" s="18" t="str">
        <f>IFERROR(IF(G66&gt;$H$14,"20％以上増","　")," ")</f>
        <v xml:space="preserve"> </v>
      </c>
      <c r="I66" s="275"/>
      <c r="J66" s="18" t="str">
        <f>IFERROR(IF(G66&lt;$J$14,"20％以上減","　")," ")</f>
        <v xml:space="preserve"> </v>
      </c>
      <c r="K66" s="275"/>
      <c r="L66" s="275"/>
      <c r="M66" s="276"/>
    </row>
    <row r="67" spans="1:13" ht="21.75" hidden="1" customHeight="1">
      <c r="A67" s="239"/>
      <c r="B67" s="272" t="str">
        <f ca="1">IF(入力シート!B66=0," ",入力シート!B66)</f>
        <v/>
      </c>
      <c r="C67" s="13">
        <f>IF(入力シート!C66=" "," ",入力シート!C66)</f>
        <v>0</v>
      </c>
      <c r="D67" s="240" t="str">
        <f>IF(入力シート!D66=0," ",入力シート!D66)</f>
        <v xml:space="preserve"> </v>
      </c>
      <c r="E67" s="19">
        <f>IF(入力シート!H66=" "," ",ROUNDUP(入力シート!H66,-3)/1000)</f>
        <v>0</v>
      </c>
      <c r="F67" s="65">
        <f>IF(入力シート!H67=" "," ",ROUNDDOWN(入力シート!H67,-3)/1000)</f>
        <v>0</v>
      </c>
      <c r="G67" s="14">
        <f>E68-E67</f>
        <v>0</v>
      </c>
      <c r="H67" s="17" t="str">
        <f>IFERROR(IF(G67&gt;$H$13,"20万円以上増","　")," ")</f>
        <v>　</v>
      </c>
      <c r="I67" s="274" t="str">
        <f t="shared" ref="I67" si="52">IFERROR(IF((AND(G67&gt;$H$13,G68&gt;$H$14)),"変更申請"," ")," ")</f>
        <v xml:space="preserve"> </v>
      </c>
      <c r="J67" s="17" t="str">
        <f>IFERROR(IF(G67&lt;$J$13,"20万円以上減","　")," ")</f>
        <v>　</v>
      </c>
      <c r="K67" s="274" t="str">
        <f t="shared" ref="K67" si="53">IFERROR(IF((AND(G67&lt;$J$13,G68&lt;$J$14)),"変更申請"," ")," ")</f>
        <v xml:space="preserve"> </v>
      </c>
      <c r="L67" s="274" t="str">
        <f>IF((AND(E67&gt;1,E68=0)),"変更申請"," ")</f>
        <v xml:space="preserve"> </v>
      </c>
      <c r="M67" s="276" t="str">
        <f t="shared" ref="M67" si="54">IF((OR(I67="変更申請",K67="変更申請",L67="変更申請")),"〇"," ")</f>
        <v xml:space="preserve"> </v>
      </c>
    </row>
    <row r="68" spans="1:13" ht="21.75" hidden="1" customHeight="1" thickBot="1">
      <c r="A68" s="239"/>
      <c r="B68" s="273"/>
      <c r="C68" s="13" t="str">
        <f>IF(入力シート!C67=0," ",入力シート!C67)</f>
        <v xml:space="preserve"> </v>
      </c>
      <c r="D68" s="241"/>
      <c r="E68" s="20">
        <f>IF(入力シート!I66=" "," ",ROUNDUP(入力シート!I66,-3)/1000)</f>
        <v>0</v>
      </c>
      <c r="F68" s="64">
        <f>IF(入力シート!I67=" "," ",ROUNDDOWN(入力シート!I67,-3)/1000)</f>
        <v>0</v>
      </c>
      <c r="G68" s="15" t="e">
        <f>ROUND(G67/E67,3)</f>
        <v>#DIV/0!</v>
      </c>
      <c r="H68" s="18" t="str">
        <f>IFERROR(IF(G68&gt;$H$14,"20％以上増","　")," ")</f>
        <v xml:space="preserve"> </v>
      </c>
      <c r="I68" s="275"/>
      <c r="J68" s="18" t="str">
        <f>IFERROR(IF(G68&lt;$J$14,"20％以上減","　")," ")</f>
        <v xml:space="preserve"> </v>
      </c>
      <c r="K68" s="275"/>
      <c r="L68" s="275"/>
      <c r="M68" s="276"/>
    </row>
    <row r="69" spans="1:13" ht="21.75" hidden="1" customHeight="1">
      <c r="A69" s="239"/>
      <c r="B69" s="272" t="str">
        <f ca="1">IF(入力シート!B68=0," ",入力シート!B68)</f>
        <v/>
      </c>
      <c r="C69" s="13">
        <f>IF(入力シート!C68=" "," ",入力シート!C68)</f>
        <v>0</v>
      </c>
      <c r="D69" s="240" t="str">
        <f>IF(入力シート!D68=0," ",入力シート!D68)</f>
        <v xml:space="preserve"> </v>
      </c>
      <c r="E69" s="19">
        <f>IF(入力シート!H68=" "," ",ROUNDUP(入力シート!H68,-3)/1000)</f>
        <v>0</v>
      </c>
      <c r="F69" s="65">
        <f>IF(入力シート!H69=" "," ",ROUNDDOWN(入力シート!H69,-3)/1000)</f>
        <v>0</v>
      </c>
      <c r="G69" s="14">
        <f>E70-E69</f>
        <v>0</v>
      </c>
      <c r="H69" s="17" t="str">
        <f>IFERROR(IF(G69&gt;$H$13,"20万円以上増","　")," ")</f>
        <v>　</v>
      </c>
      <c r="I69" s="274" t="str">
        <f t="shared" ref="I69" si="55">IFERROR(IF((AND(G69&gt;$H$13,G70&gt;$H$14)),"変更申請"," ")," ")</f>
        <v xml:space="preserve"> </v>
      </c>
      <c r="J69" s="17" t="str">
        <f>IFERROR(IF(G69&lt;$J$13,"20万円以上減","　")," ")</f>
        <v>　</v>
      </c>
      <c r="K69" s="274" t="str">
        <f>IFERROR(IF((AND(G69&lt;$J$13,G70&lt;$J$14)),"変更申請"," ")," ")</f>
        <v xml:space="preserve"> </v>
      </c>
      <c r="L69" s="274" t="str">
        <f t="shared" ref="L69" si="56">IF((AND(E69&gt;1,E70=0)),"変更申請"," ")</f>
        <v xml:space="preserve"> </v>
      </c>
      <c r="M69" s="276" t="str">
        <f t="shared" ref="M69" si="57">IF((OR(I69="変更申請",K69="変更申請",L69="変更申請")),"〇"," ")</f>
        <v xml:space="preserve"> </v>
      </c>
    </row>
    <row r="70" spans="1:13" ht="21.75" hidden="1" customHeight="1" thickBot="1">
      <c r="A70" s="239"/>
      <c r="B70" s="273"/>
      <c r="C70" s="13" t="str">
        <f>IF(入力シート!C69=0," ",入力シート!C69)</f>
        <v xml:space="preserve"> </v>
      </c>
      <c r="D70" s="241"/>
      <c r="E70" s="20">
        <f>IF(入力シート!I68=" "," ",ROUNDUP(入力シート!I68,-3)/1000)</f>
        <v>0</v>
      </c>
      <c r="F70" s="64">
        <f>IF(入力シート!I69=" "," ",ROUNDDOWN(入力シート!I69,-3)/1000)</f>
        <v>0</v>
      </c>
      <c r="G70" s="15" t="e">
        <f>ROUND(G69/E69,3)</f>
        <v>#DIV/0!</v>
      </c>
      <c r="H70" s="18" t="str">
        <f>IFERROR(IF(G70&gt;$H$14,"20％以上増","　")," ")</f>
        <v xml:space="preserve"> </v>
      </c>
      <c r="I70" s="275"/>
      <c r="J70" s="18" t="str">
        <f>IFERROR(IF(G70&lt;$J$14,"20％以上減","　")," ")</f>
        <v xml:space="preserve"> </v>
      </c>
      <c r="K70" s="275"/>
      <c r="L70" s="275"/>
      <c r="M70" s="276"/>
    </row>
    <row r="71" spans="1:13" ht="21.75" hidden="1" customHeight="1">
      <c r="A71" s="239"/>
      <c r="B71" s="272" t="str">
        <f ca="1">IF(入力シート!B70=0," ",入力シート!B70)</f>
        <v/>
      </c>
      <c r="C71" s="13">
        <f>IF(入力シート!C70=" "," ",入力シート!C70)</f>
        <v>0</v>
      </c>
      <c r="D71" s="240" t="str">
        <f>IF(入力シート!D70=0," ",入力シート!D70)</f>
        <v xml:space="preserve"> </v>
      </c>
      <c r="E71" s="19">
        <f>IF(入力シート!H70=" "," ",ROUNDUP(入力シート!H70,-3)/1000)</f>
        <v>0</v>
      </c>
      <c r="F71" s="65">
        <f>IF(入力シート!H71=" "," ",ROUNDDOWN(入力シート!H71,-3)/1000)</f>
        <v>0</v>
      </c>
      <c r="G71" s="14">
        <f>E72-E71</f>
        <v>0</v>
      </c>
      <c r="H71" s="17" t="str">
        <f>IFERROR(IF(G71&gt;$H$13,"20万円以上増","　")," ")</f>
        <v>　</v>
      </c>
      <c r="I71" s="274" t="str">
        <f t="shared" ref="I71" si="58">IFERROR(IF((AND(G71&gt;$H$13,G72&gt;$H$14)),"変更申請"," ")," ")</f>
        <v xml:space="preserve"> </v>
      </c>
      <c r="J71" s="17" t="str">
        <f>IFERROR(IF(G71&lt;$J$13,"20万円以上減","　")," ")</f>
        <v>　</v>
      </c>
      <c r="K71" s="274" t="str">
        <f t="shared" ref="K71" si="59">IFERROR(IF((AND(G71&lt;$J$13,G72&lt;$J$14)),"変更申請"," ")," ")</f>
        <v xml:space="preserve"> </v>
      </c>
      <c r="L71" s="274" t="str">
        <f t="shared" ref="L71" si="60">IF((AND(E71&gt;1,E72=0)),"変更申請"," ")</f>
        <v xml:space="preserve"> </v>
      </c>
      <c r="M71" s="276" t="str">
        <f t="shared" ref="M71" si="61">IF((OR(I71="変更申請",K71="変更申請",L71="変更申請")),"〇"," ")</f>
        <v xml:space="preserve"> </v>
      </c>
    </row>
    <row r="72" spans="1:13" ht="21.75" hidden="1" customHeight="1" thickBot="1">
      <c r="A72" s="239"/>
      <c r="B72" s="273"/>
      <c r="C72" s="13" t="str">
        <f>IF(入力シート!C71=0," ",入力シート!C71)</f>
        <v xml:space="preserve"> </v>
      </c>
      <c r="D72" s="241"/>
      <c r="E72" s="20">
        <f>IF(入力シート!I70=" "," ",ROUNDUP(入力シート!I70,-3)/1000)</f>
        <v>0</v>
      </c>
      <c r="F72" s="64">
        <f>IF(入力シート!I71=" "," ",ROUNDDOWN(入力シート!I71,-3)/1000)</f>
        <v>0</v>
      </c>
      <c r="G72" s="15" t="e">
        <f>ROUND(G71/E71,3)</f>
        <v>#DIV/0!</v>
      </c>
      <c r="H72" s="18" t="str">
        <f>IFERROR(IF(G72&gt;$H$14,"20％以上増","　")," ")</f>
        <v xml:space="preserve"> </v>
      </c>
      <c r="I72" s="275"/>
      <c r="J72" s="18" t="str">
        <f>IFERROR(IF(G72&lt;$J$14,"20％以上減","　")," ")</f>
        <v xml:space="preserve"> </v>
      </c>
      <c r="K72" s="275"/>
      <c r="L72" s="275"/>
      <c r="M72" s="276"/>
    </row>
    <row r="73" spans="1:13" ht="21.75" hidden="1" customHeight="1">
      <c r="A73" s="239"/>
      <c r="B73" s="272" t="str">
        <f ca="1">IF(入力シート!B72=0," ",入力シート!B72)</f>
        <v/>
      </c>
      <c r="C73" s="13">
        <f>IF(入力シート!C72=" "," ",入力シート!C72)</f>
        <v>0</v>
      </c>
      <c r="D73" s="240" t="str">
        <f>IF(入力シート!D72=0," ",入力シート!D72)</f>
        <v xml:space="preserve"> </v>
      </c>
      <c r="E73" s="19">
        <f>IF(入力シート!H72=" "," ",ROUNDUP(入力シート!H72,-3)/1000)</f>
        <v>0</v>
      </c>
      <c r="F73" s="65">
        <f>IF(入力シート!H73=" "," ",ROUNDDOWN(入力シート!H73,-3)/1000)</f>
        <v>0</v>
      </c>
      <c r="G73" s="14">
        <f>E74-E73</f>
        <v>0</v>
      </c>
      <c r="H73" s="17" t="str">
        <f>IFERROR(IF(G73&gt;$H$13,"20万円以上増","　")," ")</f>
        <v>　</v>
      </c>
      <c r="I73" s="274" t="str">
        <f t="shared" ref="I73" si="62">IFERROR(IF((AND(G73&gt;$H$13,G74&gt;$H$14)),"変更申請"," ")," ")</f>
        <v xml:space="preserve"> </v>
      </c>
      <c r="J73" s="17" t="str">
        <f>IFERROR(IF(G73&lt;$J$13,"20万円以上減","　")," ")</f>
        <v>　</v>
      </c>
      <c r="K73" s="274" t="str">
        <f t="shared" ref="K73" si="63">IFERROR(IF((AND(G73&lt;$J$13,G74&lt;$J$14)),"変更申請"," ")," ")</f>
        <v xml:space="preserve"> </v>
      </c>
      <c r="L73" s="274" t="str">
        <f t="shared" ref="L73" si="64">IF((AND(E73&gt;1,E74=0)),"変更申請"," ")</f>
        <v xml:space="preserve"> </v>
      </c>
      <c r="M73" s="276" t="str">
        <f t="shared" ref="M73" si="65">IF((OR(I73="変更申請",K73="変更申請",L73="変更申請")),"〇"," ")</f>
        <v xml:space="preserve"> </v>
      </c>
    </row>
    <row r="74" spans="1:13" ht="21.75" hidden="1" customHeight="1" thickBot="1">
      <c r="A74" s="239"/>
      <c r="B74" s="273"/>
      <c r="C74" s="13" t="str">
        <f>IF(入力シート!C73=0," ",入力シート!C73)</f>
        <v xml:space="preserve"> </v>
      </c>
      <c r="D74" s="241"/>
      <c r="E74" s="20">
        <f>IF(入力シート!I72=" "," ",ROUNDUP(入力シート!I72,-3)/1000)</f>
        <v>0</v>
      </c>
      <c r="F74" s="64">
        <f>IF(入力シート!I73=" "," ",ROUNDDOWN(入力シート!I73,-3)/1000)</f>
        <v>0</v>
      </c>
      <c r="G74" s="15" t="e">
        <f>ROUND(G73/E73,3)</f>
        <v>#DIV/0!</v>
      </c>
      <c r="H74" s="18" t="str">
        <f>IFERROR(IF(G74&gt;$H$14,"20％以上増","　")," ")</f>
        <v xml:space="preserve"> </v>
      </c>
      <c r="I74" s="275"/>
      <c r="J74" s="18" t="str">
        <f>IFERROR(IF(G74&lt;$J$14,"20％以上減","　")," ")</f>
        <v xml:space="preserve"> </v>
      </c>
      <c r="K74" s="275"/>
      <c r="L74" s="275"/>
      <c r="M74" s="276"/>
    </row>
    <row r="75" spans="1:13" ht="21.75" hidden="1" customHeight="1">
      <c r="A75" s="239"/>
      <c r="B75" s="272" t="str">
        <f ca="1">IF(入力シート!B74=0," ",入力シート!B74)</f>
        <v/>
      </c>
      <c r="C75" s="13">
        <f>IF(入力シート!C74=" "," ",入力シート!C74)</f>
        <v>0</v>
      </c>
      <c r="D75" s="240" t="str">
        <f>IF(入力シート!D74=0," ",入力シート!D74)</f>
        <v xml:space="preserve"> </v>
      </c>
      <c r="E75" s="19">
        <f>IF(入力シート!H74=" "," ",ROUNDUP(入力シート!H74,-3)/1000)</f>
        <v>0</v>
      </c>
      <c r="F75" s="65">
        <f>IF(入力シート!H75=" "," ",ROUNDDOWN(入力シート!H75,-3)/1000)</f>
        <v>0</v>
      </c>
      <c r="G75" s="14">
        <f>E76-E75</f>
        <v>0</v>
      </c>
      <c r="H75" s="17" t="str">
        <f>IFERROR(IF(G75&gt;$H$13,"20万円以上増","　")," ")</f>
        <v>　</v>
      </c>
      <c r="I75" s="274" t="str">
        <f t="shared" ref="I75" si="66">IFERROR(IF((AND(G75&gt;$H$13,G76&gt;$H$14)),"変更申請"," ")," ")</f>
        <v xml:space="preserve"> </v>
      </c>
      <c r="J75" s="17" t="str">
        <f>IFERROR(IF(G75&lt;$J$13,"20万円以上減","　")," ")</f>
        <v>　</v>
      </c>
      <c r="K75" s="274" t="str">
        <f>IFERROR(IF((AND(G75&lt;$J$13,G76&lt;$J$14)),"変更申請"," ")," ")</f>
        <v xml:space="preserve"> </v>
      </c>
      <c r="L75" s="274" t="str">
        <f t="shared" ref="L75" si="67">IF((AND(E75&gt;1,E76=0)),"変更申請"," ")</f>
        <v xml:space="preserve"> </v>
      </c>
      <c r="M75" s="276" t="str">
        <f t="shared" ref="M75" si="68">IF((OR(I75="変更申請",K75="変更申請",L75="変更申請")),"〇"," ")</f>
        <v xml:space="preserve"> </v>
      </c>
    </row>
    <row r="76" spans="1:13" ht="21.75" hidden="1" customHeight="1" thickBot="1">
      <c r="A76" s="239"/>
      <c r="B76" s="273"/>
      <c r="C76" s="13" t="str">
        <f>IF(入力シート!C75=0," ",入力シート!C75)</f>
        <v xml:space="preserve"> </v>
      </c>
      <c r="D76" s="241"/>
      <c r="E76" s="20">
        <f>IF(入力シート!I74=" "," ",ROUNDUP(入力シート!I74,-3)/1000)</f>
        <v>0</v>
      </c>
      <c r="F76" s="64">
        <f>IF(入力シート!I75=" "," ",ROUNDDOWN(入力シート!I75,-3)/1000)</f>
        <v>0</v>
      </c>
      <c r="G76" s="15" t="e">
        <f>ROUND(G75/E75,3)</f>
        <v>#DIV/0!</v>
      </c>
      <c r="H76" s="18" t="str">
        <f>IFERROR(IF(G76&gt;$H$14,"20％以上増","　")," ")</f>
        <v xml:space="preserve"> </v>
      </c>
      <c r="I76" s="275"/>
      <c r="J76" s="18" t="str">
        <f>IFERROR(IF(G76&lt;$J$14,"20％以上減","　")," ")</f>
        <v xml:space="preserve"> </v>
      </c>
      <c r="K76" s="275"/>
      <c r="L76" s="275"/>
      <c r="M76" s="276"/>
    </row>
    <row r="77" spans="1:13" ht="21.75" hidden="1" customHeight="1">
      <c r="A77" s="239"/>
      <c r="B77" s="272" t="str">
        <f ca="1">IF(入力シート!B76=0," ",入力シート!B76)</f>
        <v/>
      </c>
      <c r="C77" s="13">
        <f>IF(入力シート!C76=" "," ",入力シート!C76)</f>
        <v>0</v>
      </c>
      <c r="D77" s="240" t="str">
        <f>IF(入力シート!D76=0," ",入力シート!D76)</f>
        <v xml:space="preserve"> </v>
      </c>
      <c r="E77" s="19">
        <f>IF(入力シート!H76=" "," ",ROUNDUP(入力シート!H76,-3)/1000)</f>
        <v>0</v>
      </c>
      <c r="F77" s="65">
        <f>IF(入力シート!H77=" "," ",ROUNDDOWN(入力シート!H77,-3)/1000)</f>
        <v>0</v>
      </c>
      <c r="G77" s="14">
        <f>E78-E77</f>
        <v>0</v>
      </c>
      <c r="H77" s="17" t="str">
        <f>IFERROR(IF(G77&gt;$H$13,"20万円以上増","　")," ")</f>
        <v>　</v>
      </c>
      <c r="I77" s="274" t="str">
        <f t="shared" ref="I77" si="69">IFERROR(IF((AND(G77&gt;$H$13,G78&gt;$H$14)),"変更申請"," ")," ")</f>
        <v xml:space="preserve"> </v>
      </c>
      <c r="J77" s="17" t="str">
        <f>IFERROR(IF(G77&lt;$J$13,"20万円以上減","　")," ")</f>
        <v>　</v>
      </c>
      <c r="K77" s="274" t="str">
        <f t="shared" ref="K77" si="70">IFERROR(IF((AND(G77&lt;$J$13,G78&lt;$J$14)),"変更申請"," ")," ")</f>
        <v xml:space="preserve"> </v>
      </c>
      <c r="L77" s="274" t="str">
        <f t="shared" ref="L77" si="71">IF((AND(E77&gt;1,E78=0)),"変更申請"," ")</f>
        <v xml:space="preserve"> </v>
      </c>
      <c r="M77" s="276" t="str">
        <f t="shared" ref="M77" si="72">IF((OR(I77="変更申請",K77="変更申請",L77="変更申請")),"〇"," ")</f>
        <v xml:space="preserve"> </v>
      </c>
    </row>
    <row r="78" spans="1:13" ht="21.75" hidden="1" customHeight="1" thickBot="1">
      <c r="A78" s="239"/>
      <c r="B78" s="273"/>
      <c r="C78" s="13" t="str">
        <f>IF(入力シート!C77=0," ",入力シート!C77)</f>
        <v xml:space="preserve"> </v>
      </c>
      <c r="D78" s="241"/>
      <c r="E78" s="20">
        <f>IF(入力シート!I76=" "," ",ROUNDUP(入力シート!I76,-3)/1000)</f>
        <v>0</v>
      </c>
      <c r="F78" s="64">
        <f>IF(入力シート!I77=" "," ",ROUNDDOWN(入力シート!I77,-3)/1000)</f>
        <v>0</v>
      </c>
      <c r="G78" s="15" t="e">
        <f>ROUND(G77/E77,3)</f>
        <v>#DIV/0!</v>
      </c>
      <c r="H78" s="18" t="str">
        <f>IFERROR(IF(G78&gt;$H$14,"20％以上増","　")," ")</f>
        <v xml:space="preserve"> </v>
      </c>
      <c r="I78" s="275"/>
      <c r="J78" s="18" t="str">
        <f>IFERROR(IF(G78&lt;$J$14,"20％以上減","　")," ")</f>
        <v xml:space="preserve"> </v>
      </c>
      <c r="K78" s="275"/>
      <c r="L78" s="275"/>
      <c r="M78" s="276"/>
    </row>
    <row r="79" spans="1:13" ht="21.75" hidden="1" customHeight="1">
      <c r="A79" s="239"/>
      <c r="B79" s="272" t="str">
        <f ca="1">IF(入力シート!B78=0," ",入力シート!B78)</f>
        <v/>
      </c>
      <c r="C79" s="13">
        <f>IF(入力シート!C78=" "," ",入力シート!C78)</f>
        <v>0</v>
      </c>
      <c r="D79" s="240" t="str">
        <f>IF(入力シート!D78=0," ",入力シート!D78)</f>
        <v xml:space="preserve"> </v>
      </c>
      <c r="E79" s="19">
        <f>IF(入力シート!H78=" "," ",ROUNDUP(入力シート!H78,-3)/1000)</f>
        <v>0</v>
      </c>
      <c r="F79" s="65">
        <f>IF(入力シート!H79=" "," ",ROUNDDOWN(入力シート!H79,-3)/1000)</f>
        <v>0</v>
      </c>
      <c r="G79" s="14">
        <f>E80-E79</f>
        <v>0</v>
      </c>
      <c r="H79" s="17" t="str">
        <f>IFERROR(IF(G79&gt;$H$13,"20万円以上増","　")," ")</f>
        <v>　</v>
      </c>
      <c r="I79" s="274" t="str">
        <f t="shared" ref="I79" si="73">IFERROR(IF((AND(G79&gt;$H$13,G80&gt;$H$14)),"変更申請"," ")," ")</f>
        <v xml:space="preserve"> </v>
      </c>
      <c r="J79" s="17" t="str">
        <f>IFERROR(IF(G79&lt;$J$13,"20万円以上減","　")," ")</f>
        <v>　</v>
      </c>
      <c r="K79" s="274" t="str">
        <f t="shared" ref="K79" si="74">IFERROR(IF((AND(G79&lt;$J$13,G80&lt;$J$14)),"変更申請"," ")," ")</f>
        <v xml:space="preserve"> </v>
      </c>
      <c r="L79" s="274" t="str">
        <f t="shared" ref="L79" si="75">IF((AND(E79&gt;1,E80=0)),"変更申請"," ")</f>
        <v xml:space="preserve"> </v>
      </c>
      <c r="M79" s="276" t="str">
        <f t="shared" ref="M79" si="76">IF((OR(I79="変更申請",K79="変更申請",L79="変更申請")),"〇"," ")</f>
        <v xml:space="preserve"> </v>
      </c>
    </row>
    <row r="80" spans="1:13" ht="21.75" hidden="1" customHeight="1" thickBot="1">
      <c r="A80" s="239"/>
      <c r="B80" s="273"/>
      <c r="C80" s="13" t="str">
        <f>IF(入力シート!C79=0," ",入力シート!C79)</f>
        <v xml:space="preserve"> </v>
      </c>
      <c r="D80" s="241"/>
      <c r="E80" s="20">
        <f>IF(入力シート!I78=" "," ",ROUNDUP(入力シート!I78,-3)/1000)</f>
        <v>0</v>
      </c>
      <c r="F80" s="64">
        <f>IF(入力シート!I79=" "," ",ROUNDDOWN(入力シート!I79,-3)/1000)</f>
        <v>0</v>
      </c>
      <c r="G80" s="15" t="e">
        <f>ROUND(G79/E79,3)</f>
        <v>#DIV/0!</v>
      </c>
      <c r="H80" s="18" t="str">
        <f>IFERROR(IF(G80&gt;$H$14,"20％以上増","　")," ")</f>
        <v xml:space="preserve"> </v>
      </c>
      <c r="I80" s="275"/>
      <c r="J80" s="18" t="str">
        <f>IFERROR(IF(G80&lt;$J$14,"20％以上減","　")," ")</f>
        <v xml:space="preserve"> </v>
      </c>
      <c r="K80" s="275"/>
      <c r="L80" s="275"/>
      <c r="M80" s="276"/>
    </row>
    <row r="81" spans="1:13" ht="21.75" hidden="1" customHeight="1">
      <c r="A81" s="239"/>
      <c r="B81" s="272" t="str">
        <f ca="1">IF(入力シート!B80=0," ",入力シート!B80)</f>
        <v/>
      </c>
      <c r="C81" s="13">
        <f>IF(入力シート!C80=" "," ",入力シート!C80)</f>
        <v>0</v>
      </c>
      <c r="D81" s="240" t="str">
        <f>IF(入力シート!D80=0," ",入力シート!D80)</f>
        <v xml:space="preserve"> </v>
      </c>
      <c r="E81" s="19">
        <f>IF(入力シート!H80=" "," ",ROUNDUP(入力シート!H80,-3)/1000)</f>
        <v>0</v>
      </c>
      <c r="F81" s="65">
        <f>IF(入力シート!H81=" "," ",ROUNDDOWN(入力シート!H81,-3)/1000)</f>
        <v>0</v>
      </c>
      <c r="G81" s="14">
        <f>E82-E81</f>
        <v>0</v>
      </c>
      <c r="H81" s="17" t="str">
        <f>IFERROR(IF(G81&gt;$H$13,"20万円以上増","　")," ")</f>
        <v>　</v>
      </c>
      <c r="I81" s="274" t="str">
        <f t="shared" ref="I81" si="77">IFERROR(IF((AND(G81&gt;$H$13,G82&gt;$H$14)),"変更申請"," ")," ")</f>
        <v xml:space="preserve"> </v>
      </c>
      <c r="J81" s="17" t="str">
        <f>IFERROR(IF(G81&lt;$J$13,"20万円以上減","　")," ")</f>
        <v>　</v>
      </c>
      <c r="K81" s="274" t="str">
        <f t="shared" ref="K81" si="78">IFERROR(IF((AND(G81&lt;$J$13,G82&lt;$J$14)),"変更申請"," ")," ")</f>
        <v xml:space="preserve"> </v>
      </c>
      <c r="L81" s="274" t="str">
        <f t="shared" ref="L81" si="79">IF((AND(E81&gt;1,E82=0)),"変更申請"," ")</f>
        <v xml:space="preserve"> </v>
      </c>
      <c r="M81" s="276" t="str">
        <f t="shared" ref="M81" si="80">IF((OR(I81="変更申請",K81="変更申請",L81="変更申請")),"〇"," ")</f>
        <v xml:space="preserve"> </v>
      </c>
    </row>
    <row r="82" spans="1:13" ht="21.75" hidden="1" customHeight="1" thickBot="1">
      <c r="A82" s="239"/>
      <c r="B82" s="273"/>
      <c r="C82" s="13" t="str">
        <f>IF(入力シート!C81=0," ",入力シート!C81)</f>
        <v xml:space="preserve"> </v>
      </c>
      <c r="D82" s="241"/>
      <c r="E82" s="20">
        <f>IF(入力シート!I80=" "," ",ROUNDUP(入力シート!I80,-3)/1000)</f>
        <v>0</v>
      </c>
      <c r="F82" s="64">
        <f>IF(入力シート!I81=" "," ",ROUNDDOWN(入力シート!I81,-3)/1000)</f>
        <v>0</v>
      </c>
      <c r="G82" s="15" t="e">
        <f>ROUND(G81/E81,3)</f>
        <v>#DIV/0!</v>
      </c>
      <c r="H82" s="18" t="str">
        <f>IFERROR(IF(G82&gt;$H$14,"20％以上増","　")," ")</f>
        <v xml:space="preserve"> </v>
      </c>
      <c r="I82" s="275"/>
      <c r="J82" s="18" t="str">
        <f>IFERROR(IF(G82&lt;$J$14,"20％以上減","　")," ")</f>
        <v xml:space="preserve"> </v>
      </c>
      <c r="K82" s="275"/>
      <c r="L82" s="275"/>
      <c r="M82" s="276"/>
    </row>
    <row r="83" spans="1:13" ht="21.75" hidden="1" customHeight="1">
      <c r="A83" s="239"/>
      <c r="B83" s="272" t="str">
        <f ca="1">IF(入力シート!B82=0," ",入力シート!B82)</f>
        <v/>
      </c>
      <c r="C83" s="13">
        <f>IF(入力シート!C82=" "," ",入力シート!C82)</f>
        <v>0</v>
      </c>
      <c r="D83" s="240" t="str">
        <f>IF(入力シート!D82=0," ",入力シート!D82)</f>
        <v xml:space="preserve"> </v>
      </c>
      <c r="E83" s="19">
        <f>IF(入力シート!H82=" "," ",ROUNDUP(入力シート!H82,-3)/1000)</f>
        <v>0</v>
      </c>
      <c r="F83" s="65">
        <f>IF(入力シート!H83=" "," ",ROUNDDOWN(入力シート!H83,-3)/1000)</f>
        <v>0</v>
      </c>
      <c r="G83" s="14">
        <f>E84-E83</f>
        <v>0</v>
      </c>
      <c r="H83" s="17" t="str">
        <f>IFERROR(IF(G83&gt;$H$13,"20万円以上増","　")," ")</f>
        <v>　</v>
      </c>
      <c r="I83" s="274" t="str">
        <f t="shared" ref="I83" si="81">IFERROR(IF((AND(G83&gt;$H$13,G84&gt;$H$14)),"変更申請"," ")," ")</f>
        <v xml:space="preserve"> </v>
      </c>
      <c r="J83" s="17" t="str">
        <f>IFERROR(IF(G83&lt;$J$13,"20万円以上減","　")," ")</f>
        <v>　</v>
      </c>
      <c r="K83" s="274" t="str">
        <f>IFERROR(IF((AND(G83&lt;$J$13,G84&lt;$J$14)),"変更申請"," ")," ")</f>
        <v xml:space="preserve"> </v>
      </c>
      <c r="L83" s="274" t="str">
        <f t="shared" ref="L83" si="82">IF((AND(E83&gt;1,E84=0)),"変更申請"," ")</f>
        <v xml:space="preserve"> </v>
      </c>
      <c r="M83" s="276" t="str">
        <f>IF((OR(I83="変更申請",K83="変更申請",L83="変更申請")),"〇"," ")</f>
        <v xml:space="preserve"> </v>
      </c>
    </row>
    <row r="84" spans="1:13" ht="21.75" hidden="1" customHeight="1" thickBot="1">
      <c r="A84" s="239"/>
      <c r="B84" s="273"/>
      <c r="C84" s="13" t="str">
        <f>IF(入力シート!C83=0," ",入力シート!C83)</f>
        <v xml:space="preserve"> </v>
      </c>
      <c r="D84" s="241"/>
      <c r="E84" s="20">
        <f>IF(入力シート!I82=" "," ",ROUNDUP(入力シート!I82,-3)/1000)</f>
        <v>0</v>
      </c>
      <c r="F84" s="64">
        <f>IF(入力シート!I83=" "," ",ROUNDDOWN(入力シート!I83,-3)/1000)</f>
        <v>0</v>
      </c>
      <c r="G84" s="15" t="e">
        <f>ROUND(G83/E83,3)</f>
        <v>#DIV/0!</v>
      </c>
      <c r="H84" s="18" t="str">
        <f>IFERROR(IF(G84&gt;$H$14,"20％以上増","　")," ")</f>
        <v xml:space="preserve"> </v>
      </c>
      <c r="I84" s="275"/>
      <c r="J84" s="18" t="str">
        <f>IFERROR(IF(G84&lt;$J$14,"20％以上減","　")," ")</f>
        <v xml:space="preserve"> </v>
      </c>
      <c r="K84" s="275"/>
      <c r="L84" s="275"/>
      <c r="M84" s="276"/>
    </row>
    <row r="85" spans="1:13" ht="21.75" customHeight="1" thickBot="1">
      <c r="A85" s="277" t="s">
        <v>3</v>
      </c>
      <c r="B85" s="278"/>
      <c r="C85" s="279"/>
      <c r="D85" s="283"/>
      <c r="E85" s="21">
        <f>SUM(E15,E17,E19,E21,E23,E25,E27,E29,E31,E33,E35,E37,E39,E41,E43,E45,E47,E49,E51,E53,E55,E57,E59,E61,E63)+SUM(E65,E67,E69,E71,E73,E75,E77,E79,E81,E83)</f>
        <v>0</v>
      </c>
      <c r="F85" s="98">
        <f>SUM(F15,F17,F19,F21,F23,F25,F27,F29,F31,F33,F35,F37,F39,F41,F43,F45,F47,F49,F51,F53,F55,F57,F59,F61,F63)+SUM(F65,F67,F69,F71,F73,F75,F77,F79,F81,F83)</f>
        <v>0</v>
      </c>
      <c r="G85" s="14">
        <f>F86-F85</f>
        <v>0</v>
      </c>
      <c r="H85" s="15">
        <v>-9.9000000000000005E-2</v>
      </c>
    </row>
    <row r="86" spans="1:13" ht="29.25" customHeight="1" thickBot="1">
      <c r="A86" s="280"/>
      <c r="B86" s="281"/>
      <c r="C86" s="282"/>
      <c r="D86" s="284"/>
      <c r="E86" s="100">
        <f>SUM(E16,E18,E20,E22,E24,E26,E28,E30,E32,E34,E36,E38,E40,E42,E44,E46,E48,E50,E52,E54,E56,E58,E60,E62,E64)+SUM(E66,E68,E70,E72,E74,E76,E78,E80,E82,E84)</f>
        <v>0</v>
      </c>
      <c r="F86" s="101">
        <f>SUM(F16,F18,F20,F22,F24,F26,F28,F30,F32,F34,F36,F38,F40,F42,F44,F46,F48,F50,F52,F54,F56,F58,F60,F62,F64)+SUM(F66,F68,F70,F72,F74,F76,F78,F80,F82,F84)</f>
        <v>0</v>
      </c>
      <c r="G86" s="15" t="e">
        <f>ROUND(G85/F85,3)</f>
        <v>#DIV/0!</v>
      </c>
      <c r="H86" s="26" t="str">
        <f>IFERROR(IF(G86&lt;H85,"10％以上減","　")," ")</f>
        <v xml:space="preserve"> </v>
      </c>
      <c r="I86" s="27" t="str">
        <f>IFERROR(IF(G86&lt;$H$85,"変更申請"," ")," ")</f>
        <v xml:space="preserve"> </v>
      </c>
    </row>
    <row r="88" spans="1:13">
      <c r="A88" s="244" t="s">
        <v>14</v>
      </c>
      <c r="B88" s="244"/>
      <c r="C88" s="244"/>
      <c r="D88" s="244"/>
      <c r="E88" s="244"/>
      <c r="F88" s="244"/>
      <c r="G88" s="244"/>
    </row>
    <row r="89" spans="1:13">
      <c r="A89" s="244" t="s">
        <v>15</v>
      </c>
      <c r="B89" s="244"/>
      <c r="C89" s="244"/>
      <c r="D89" s="244"/>
      <c r="E89" s="244"/>
      <c r="F89" s="244"/>
      <c r="G89" s="244"/>
    </row>
  </sheetData>
  <sheetProtection sheet="1" formatCells="0" formatColumns="0" formatRows="0"/>
  <mergeCells count="263">
    <mergeCell ref="A85:C86"/>
    <mergeCell ref="D85:D86"/>
    <mergeCell ref="A88:G88"/>
    <mergeCell ref="A89:G89"/>
    <mergeCell ref="A63:A64"/>
    <mergeCell ref="B63:B64"/>
    <mergeCell ref="D63:D64"/>
    <mergeCell ref="I63:I64"/>
    <mergeCell ref="K63:K64"/>
    <mergeCell ref="A65:A66"/>
    <mergeCell ref="B65:B66"/>
    <mergeCell ref="D65:D66"/>
    <mergeCell ref="I65:I66"/>
    <mergeCell ref="K65:K66"/>
    <mergeCell ref="A69:A70"/>
    <mergeCell ref="B69:B70"/>
    <mergeCell ref="D69:D70"/>
    <mergeCell ref="I69:I70"/>
    <mergeCell ref="K69:K70"/>
    <mergeCell ref="A73:A74"/>
    <mergeCell ref="B73:B74"/>
    <mergeCell ref="D73:D74"/>
    <mergeCell ref="I73:I74"/>
    <mergeCell ref="K73:K74"/>
    <mergeCell ref="M63:M64"/>
    <mergeCell ref="A61:A62"/>
    <mergeCell ref="B61:B62"/>
    <mergeCell ref="D61:D62"/>
    <mergeCell ref="I61:I62"/>
    <mergeCell ref="K61:K62"/>
    <mergeCell ref="M61:M62"/>
    <mergeCell ref="A59:A60"/>
    <mergeCell ref="B59:B60"/>
    <mergeCell ref="D59:D60"/>
    <mergeCell ref="I59:I60"/>
    <mergeCell ref="K59:K60"/>
    <mergeCell ref="M59:M60"/>
    <mergeCell ref="L59:L60"/>
    <mergeCell ref="L61:L62"/>
    <mergeCell ref="L63:L64"/>
    <mergeCell ref="M57:M58"/>
    <mergeCell ref="A55:A56"/>
    <mergeCell ref="B55:B56"/>
    <mergeCell ref="D55:D56"/>
    <mergeCell ref="I55:I56"/>
    <mergeCell ref="K55:K56"/>
    <mergeCell ref="M55:M56"/>
    <mergeCell ref="A53:A54"/>
    <mergeCell ref="B53:B54"/>
    <mergeCell ref="D53:D54"/>
    <mergeCell ref="I53:I54"/>
    <mergeCell ref="K53:K54"/>
    <mergeCell ref="M53:M54"/>
    <mergeCell ref="A57:A58"/>
    <mergeCell ref="B57:B58"/>
    <mergeCell ref="D57:D58"/>
    <mergeCell ref="I57:I58"/>
    <mergeCell ref="K57:K58"/>
    <mergeCell ref="L57:L58"/>
    <mergeCell ref="L53:L54"/>
    <mergeCell ref="L55:L56"/>
    <mergeCell ref="M51:M52"/>
    <mergeCell ref="A49:A50"/>
    <mergeCell ref="B49:B50"/>
    <mergeCell ref="D49:D50"/>
    <mergeCell ref="I49:I50"/>
    <mergeCell ref="K49:K50"/>
    <mergeCell ref="M49:M50"/>
    <mergeCell ref="A47:A48"/>
    <mergeCell ref="B47:B48"/>
    <mergeCell ref="D47:D48"/>
    <mergeCell ref="I47:I48"/>
    <mergeCell ref="K47:K48"/>
    <mergeCell ref="M47:M48"/>
    <mergeCell ref="A51:A52"/>
    <mergeCell ref="B51:B52"/>
    <mergeCell ref="D51:D52"/>
    <mergeCell ref="I51:I52"/>
    <mergeCell ref="K51:K52"/>
    <mergeCell ref="L49:L50"/>
    <mergeCell ref="L51:L52"/>
    <mergeCell ref="L47:L48"/>
    <mergeCell ref="K45:K46"/>
    <mergeCell ref="M45:M46"/>
    <mergeCell ref="A43:A44"/>
    <mergeCell ref="B43:B44"/>
    <mergeCell ref="D43:D44"/>
    <mergeCell ref="I43:I44"/>
    <mergeCell ref="K43:K44"/>
    <mergeCell ref="M43:M44"/>
    <mergeCell ref="A41:A42"/>
    <mergeCell ref="B41:B42"/>
    <mergeCell ref="D41:D42"/>
    <mergeCell ref="I41:I42"/>
    <mergeCell ref="K41:K42"/>
    <mergeCell ref="M41:M42"/>
    <mergeCell ref="A45:A46"/>
    <mergeCell ref="B45:B46"/>
    <mergeCell ref="D45:D46"/>
    <mergeCell ref="I45:I46"/>
    <mergeCell ref="L41:L42"/>
    <mergeCell ref="L43:L44"/>
    <mergeCell ref="L45:L46"/>
    <mergeCell ref="A39:A40"/>
    <mergeCell ref="B39:B40"/>
    <mergeCell ref="D39:D40"/>
    <mergeCell ref="I39:I40"/>
    <mergeCell ref="K39:K40"/>
    <mergeCell ref="M39:M40"/>
    <mergeCell ref="A37:A38"/>
    <mergeCell ref="B37:B38"/>
    <mergeCell ref="D37:D38"/>
    <mergeCell ref="I37:I38"/>
    <mergeCell ref="K37:K38"/>
    <mergeCell ref="M37:M38"/>
    <mergeCell ref="L37:L38"/>
    <mergeCell ref="L39:L40"/>
    <mergeCell ref="A35:A36"/>
    <mergeCell ref="B35:B36"/>
    <mergeCell ref="D35:D36"/>
    <mergeCell ref="I35:I36"/>
    <mergeCell ref="K35:K36"/>
    <mergeCell ref="M35:M36"/>
    <mergeCell ref="A33:A34"/>
    <mergeCell ref="B33:B34"/>
    <mergeCell ref="D33:D34"/>
    <mergeCell ref="I33:I34"/>
    <mergeCell ref="K33:K34"/>
    <mergeCell ref="M33:M34"/>
    <mergeCell ref="L33:L34"/>
    <mergeCell ref="L35:L36"/>
    <mergeCell ref="A31:A32"/>
    <mergeCell ref="B31:B32"/>
    <mergeCell ref="D31:D32"/>
    <mergeCell ref="I31:I32"/>
    <mergeCell ref="K31:K32"/>
    <mergeCell ref="M31:M32"/>
    <mergeCell ref="A29:A30"/>
    <mergeCell ref="B29:B30"/>
    <mergeCell ref="D29:D30"/>
    <mergeCell ref="I29:I30"/>
    <mergeCell ref="K29:K30"/>
    <mergeCell ref="M29:M30"/>
    <mergeCell ref="L31:L32"/>
    <mergeCell ref="L29:L30"/>
    <mergeCell ref="A27:A28"/>
    <mergeCell ref="B27:B28"/>
    <mergeCell ref="D27:D28"/>
    <mergeCell ref="I27:I28"/>
    <mergeCell ref="K27:K28"/>
    <mergeCell ref="M27:M28"/>
    <mergeCell ref="A25:A26"/>
    <mergeCell ref="B25:B26"/>
    <mergeCell ref="D25:D26"/>
    <mergeCell ref="I25:I26"/>
    <mergeCell ref="K25:K26"/>
    <mergeCell ref="M25:M26"/>
    <mergeCell ref="L25:L26"/>
    <mergeCell ref="L27:L28"/>
    <mergeCell ref="A23:A24"/>
    <mergeCell ref="B23:B24"/>
    <mergeCell ref="D23:D24"/>
    <mergeCell ref="I23:I24"/>
    <mergeCell ref="K23:K24"/>
    <mergeCell ref="M23:M24"/>
    <mergeCell ref="A21:A22"/>
    <mergeCell ref="B21:B22"/>
    <mergeCell ref="D21:D22"/>
    <mergeCell ref="I21:I22"/>
    <mergeCell ref="K21:K22"/>
    <mergeCell ref="M21:M22"/>
    <mergeCell ref="L21:L22"/>
    <mergeCell ref="L23:L24"/>
    <mergeCell ref="A19:A20"/>
    <mergeCell ref="B19:B20"/>
    <mergeCell ref="D19:D20"/>
    <mergeCell ref="I19:I20"/>
    <mergeCell ref="K19:K20"/>
    <mergeCell ref="M19:M20"/>
    <mergeCell ref="A17:A18"/>
    <mergeCell ref="B17:B18"/>
    <mergeCell ref="D17:D18"/>
    <mergeCell ref="I17:I18"/>
    <mergeCell ref="K17:K18"/>
    <mergeCell ref="M17:M18"/>
    <mergeCell ref="L17:L18"/>
    <mergeCell ref="L19:L20"/>
    <mergeCell ref="I15:I16"/>
    <mergeCell ref="K15:K16"/>
    <mergeCell ref="M15:M16"/>
    <mergeCell ref="A12:A14"/>
    <mergeCell ref="B12:C12"/>
    <mergeCell ref="D12:D14"/>
    <mergeCell ref="E12:E14"/>
    <mergeCell ref="F12:F14"/>
    <mergeCell ref="B13:B14"/>
    <mergeCell ref="L15:L16"/>
    <mergeCell ref="A3:F3"/>
    <mergeCell ref="A5:B6"/>
    <mergeCell ref="C5:D6"/>
    <mergeCell ref="E5:E6"/>
    <mergeCell ref="F5:F6"/>
    <mergeCell ref="A8:B9"/>
    <mergeCell ref="C8:C9"/>
    <mergeCell ref="D8:D9"/>
    <mergeCell ref="A15:A16"/>
    <mergeCell ref="B15:B16"/>
    <mergeCell ref="D15:D16"/>
    <mergeCell ref="L65:L66"/>
    <mergeCell ref="M65:M66"/>
    <mergeCell ref="A67:A68"/>
    <mergeCell ref="B67:B68"/>
    <mergeCell ref="D67:D68"/>
    <mergeCell ref="I67:I68"/>
    <mergeCell ref="K67:K68"/>
    <mergeCell ref="L67:L68"/>
    <mergeCell ref="M67:M68"/>
    <mergeCell ref="L69:L70"/>
    <mergeCell ref="M69:M70"/>
    <mergeCell ref="A71:A72"/>
    <mergeCell ref="B71:B72"/>
    <mergeCell ref="D71:D72"/>
    <mergeCell ref="I71:I72"/>
    <mergeCell ref="K71:K72"/>
    <mergeCell ref="L71:L72"/>
    <mergeCell ref="M71:M72"/>
    <mergeCell ref="L73:L74"/>
    <mergeCell ref="M73:M74"/>
    <mergeCell ref="A75:A76"/>
    <mergeCell ref="B75:B76"/>
    <mergeCell ref="D75:D76"/>
    <mergeCell ref="I75:I76"/>
    <mergeCell ref="K75:K76"/>
    <mergeCell ref="L75:L76"/>
    <mergeCell ref="M75:M76"/>
    <mergeCell ref="A77:A78"/>
    <mergeCell ref="B77:B78"/>
    <mergeCell ref="D77:D78"/>
    <mergeCell ref="I77:I78"/>
    <mergeCell ref="K77:K78"/>
    <mergeCell ref="L77:L78"/>
    <mergeCell ref="M77:M78"/>
    <mergeCell ref="A79:A80"/>
    <mergeCell ref="B79:B80"/>
    <mergeCell ref="D79:D80"/>
    <mergeCell ref="I79:I80"/>
    <mergeCell ref="K79:K80"/>
    <mergeCell ref="L79:L80"/>
    <mergeCell ref="M79:M80"/>
    <mergeCell ref="A81:A82"/>
    <mergeCell ref="B81:B82"/>
    <mergeCell ref="D81:D82"/>
    <mergeCell ref="I81:I82"/>
    <mergeCell ref="K81:K82"/>
    <mergeCell ref="L81:L82"/>
    <mergeCell ref="M81:M82"/>
    <mergeCell ref="A83:A84"/>
    <mergeCell ref="B83:B84"/>
    <mergeCell ref="D83:D84"/>
    <mergeCell ref="I83:I84"/>
    <mergeCell ref="K83:K84"/>
    <mergeCell ref="L83:L84"/>
    <mergeCell ref="M83:M84"/>
  </mergeCells>
  <phoneticPr fontId="6"/>
  <conditionalFormatting sqref="F16 F18 F20 F22 F24 F26 F28 F30 F32 F34 F36 F38 F40 F42 F44 F46 F48 F50 F52 F54 F56 F58 F60 F62 F64">
    <cfRule type="expression" dxfId="149" priority="2">
      <formula>M15="〇"</formula>
    </cfRule>
  </conditionalFormatting>
  <conditionalFormatting sqref="F66 F68 F70 F72 F74 F76 F78 F80 F82 F84">
    <cfRule type="expression" dxfId="148" priority="1">
      <formula>M65="〇"</formula>
    </cfRule>
  </conditionalFormatting>
  <pageMargins left="1.0629921259842521" right="0.35433070866141736" top="0.82677165354330717" bottom="0.35433070866141736" header="0.31496062992125984" footer="0.31496062992125984"/>
  <pageSetup paperSize="9" fitToHeight="0"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M89"/>
  <sheetViews>
    <sheetView view="pageBreakPreview" zoomScaleNormal="100" zoomScaleSheetLayoutView="100" workbookViewId="0">
      <pane ySplit="14" topLeftCell="A15" activePane="bottomLeft" state="frozen"/>
      <selection pane="bottomLeft" activeCell="A15" sqref="A15:A16"/>
    </sheetView>
  </sheetViews>
  <sheetFormatPr defaultRowHeight="12"/>
  <cols>
    <col min="1" max="2" width="5" style="1" bestFit="1" customWidth="1"/>
    <col min="3" max="3" width="43.125" style="1" customWidth="1"/>
    <col min="4" max="4" width="7.625" style="1" customWidth="1"/>
    <col min="5" max="7" width="11.125" style="1" customWidth="1"/>
    <col min="8" max="8" width="12.25" style="1" customWidth="1"/>
    <col min="9" max="9" width="11.125" style="1" customWidth="1"/>
    <col min="10" max="10" width="12.25" style="1" customWidth="1"/>
    <col min="11" max="11" width="11.125" style="1" customWidth="1"/>
    <col min="12" max="12" width="9" style="1"/>
    <col min="13" max="13" width="8.5" style="25" bestFit="1" customWidth="1"/>
    <col min="14" max="16384" width="9" style="1"/>
  </cols>
  <sheetData>
    <row r="1" spans="1:13">
      <c r="A1" s="1" t="s">
        <v>13</v>
      </c>
    </row>
    <row r="3" spans="1:13">
      <c r="A3" s="256" t="s">
        <v>12</v>
      </c>
      <c r="B3" s="256"/>
      <c r="C3" s="256"/>
      <c r="D3" s="256"/>
      <c r="E3" s="256"/>
      <c r="F3" s="256"/>
    </row>
    <row r="5" spans="1:13">
      <c r="A5" s="245" t="s">
        <v>7</v>
      </c>
      <c r="B5" s="245"/>
      <c r="C5" s="213" t="str">
        <f>入力シート!$C$5</f>
        <v>〇〇市</v>
      </c>
      <c r="D5" s="214"/>
      <c r="E5" s="257" t="s">
        <v>5</v>
      </c>
      <c r="F5" s="245" t="str">
        <f>入力シート!$C$7</f>
        <v>令和７年度</v>
      </c>
    </row>
    <row r="6" spans="1:13">
      <c r="A6" s="246"/>
      <c r="B6" s="246"/>
      <c r="C6" s="215"/>
      <c r="D6" s="216"/>
      <c r="E6" s="258"/>
      <c r="F6" s="246"/>
    </row>
    <row r="8" spans="1:13">
      <c r="A8" s="245" t="s">
        <v>9</v>
      </c>
      <c r="B8" s="245"/>
      <c r="C8" s="247">
        <f>F86</f>
        <v>0</v>
      </c>
      <c r="D8" s="249" t="s">
        <v>10</v>
      </c>
    </row>
    <row r="9" spans="1:13">
      <c r="A9" s="246"/>
      <c r="B9" s="246"/>
      <c r="C9" s="248"/>
      <c r="D9" s="250"/>
    </row>
    <row r="11" spans="1:13" ht="12.75" thickBot="1">
      <c r="A11" s="1" t="s">
        <v>8</v>
      </c>
      <c r="F11" s="4" t="s">
        <v>18</v>
      </c>
    </row>
    <row r="12" spans="1:13">
      <c r="A12" s="259" t="s">
        <v>4</v>
      </c>
      <c r="B12" s="262" t="s">
        <v>27</v>
      </c>
      <c r="C12" s="262"/>
      <c r="D12" s="262" t="s">
        <v>28</v>
      </c>
      <c r="E12" s="262" t="s">
        <v>29</v>
      </c>
      <c r="F12" s="265" t="s">
        <v>0</v>
      </c>
      <c r="H12" s="1" t="s">
        <v>57</v>
      </c>
      <c r="J12" s="1" t="s">
        <v>58</v>
      </c>
      <c r="L12" s="38" t="s">
        <v>70</v>
      </c>
      <c r="M12" s="25" t="s">
        <v>71</v>
      </c>
    </row>
    <row r="13" spans="1:13">
      <c r="A13" s="260"/>
      <c r="B13" s="263" t="s">
        <v>1</v>
      </c>
      <c r="C13" s="2" t="s">
        <v>30</v>
      </c>
      <c r="D13" s="263"/>
      <c r="E13" s="263"/>
      <c r="F13" s="266"/>
      <c r="H13" s="16">
        <v>199</v>
      </c>
      <c r="J13" s="16">
        <v>-199</v>
      </c>
    </row>
    <row r="14" spans="1:13" ht="12.75" thickBot="1">
      <c r="A14" s="285"/>
      <c r="B14" s="287"/>
      <c r="C14" s="22" t="s">
        <v>31</v>
      </c>
      <c r="D14" s="286"/>
      <c r="E14" s="287"/>
      <c r="F14" s="288"/>
      <c r="H14" s="15">
        <v>0.19900000000000001</v>
      </c>
      <c r="J14" s="15">
        <v>-0.19900000000000001</v>
      </c>
    </row>
    <row r="15" spans="1:13" ht="21.75" customHeight="1">
      <c r="A15" s="289"/>
      <c r="B15" s="262" t="str">
        <f ca="1">IF(入力シート!B14=0," ",入力シート!B14)</f>
        <v/>
      </c>
      <c r="C15" s="23">
        <f>IF(入力シート!C14=" "," ",入力シート!C14)</f>
        <v>0</v>
      </c>
      <c r="D15" s="240" t="str">
        <f>IF(入力シート!D14=0," ",入力シート!D14)</f>
        <v xml:space="preserve"> </v>
      </c>
      <c r="E15" s="24">
        <f>IF(入力シート!I14=" "," ",ROUNDUP(入力シート!I14,-3)/1000)</f>
        <v>0</v>
      </c>
      <c r="F15" s="63">
        <f>IF(入力シート!I15=" "," ",ROUNDDOWN(入力シート!I15,-3)/1000)</f>
        <v>0</v>
      </c>
      <c r="G15" s="14">
        <f>E16-E15</f>
        <v>0</v>
      </c>
      <c r="H15" s="17" t="str">
        <f>IFERROR(IF(G15&gt;$H$13,"20万円以上増","　")," ")</f>
        <v>　</v>
      </c>
      <c r="I15" s="274" t="str">
        <f>IFERROR(IF((AND(G15&gt;$H$13,G16&gt;$H$14)),"変更申請"," ")," ")</f>
        <v xml:space="preserve"> </v>
      </c>
      <c r="J15" s="17" t="str">
        <f>IFERROR(IF(G15&lt;$J$13,"20万円以上減","　")," ")</f>
        <v>　</v>
      </c>
      <c r="K15" s="274" t="str">
        <f>IFERROR(IF((AND(G15&lt;$J$13,G16&lt;$J$14)),"変更申請"," ")," ")</f>
        <v xml:space="preserve"> </v>
      </c>
      <c r="L15" s="274" t="str">
        <f>IF((AND(E15&gt;1,E16=0)),"変更申請"," ")</f>
        <v xml:space="preserve"> </v>
      </c>
      <c r="M15" s="276" t="str">
        <f>IF((OR(I15="変更申請",K15="変更申請",L15="変更申請")),"〇"," ")</f>
        <v xml:space="preserve"> </v>
      </c>
    </row>
    <row r="16" spans="1:13" ht="21.75" customHeight="1" thickBot="1">
      <c r="A16" s="239"/>
      <c r="B16" s="273"/>
      <c r="C16" s="13" t="str">
        <f>IF(入力シート!C15=0," ",入力シート!C15)</f>
        <v xml:space="preserve"> </v>
      </c>
      <c r="D16" s="241"/>
      <c r="E16" s="20">
        <f>IF(入力シート!J14=" "," ",ROUNDUP(入力シート!J14,-3)/1000)</f>
        <v>0</v>
      </c>
      <c r="F16" s="64">
        <f>IF(入力シート!J15=" "," ",ROUNDDOWN(入力シート!J15,-3)/1000)</f>
        <v>0</v>
      </c>
      <c r="G16" s="15" t="e">
        <f>ROUND(G15/E15,3)</f>
        <v>#DIV/0!</v>
      </c>
      <c r="H16" s="18" t="str">
        <f>IFERROR(IF(G16&gt;$H$14,"20％以上増","　")," ")</f>
        <v xml:space="preserve"> </v>
      </c>
      <c r="I16" s="275"/>
      <c r="J16" s="18" t="str">
        <f>IFERROR(IF(G16&lt;$J$14,"20％以上減","　")," ")</f>
        <v xml:space="preserve"> </v>
      </c>
      <c r="K16" s="275"/>
      <c r="L16" s="275"/>
      <c r="M16" s="276"/>
    </row>
    <row r="17" spans="1:13" ht="21.75" customHeight="1">
      <c r="A17" s="239"/>
      <c r="B17" s="272" t="str">
        <f ca="1">IF(入力シート!B16=0," ",入力シート!B16)</f>
        <v/>
      </c>
      <c r="C17" s="13">
        <f>IF(入力シート!C16=" "," ",入力シート!C16)</f>
        <v>0</v>
      </c>
      <c r="D17" s="240" t="str">
        <f>IF(入力シート!D16=0," ",入力シート!D16)</f>
        <v xml:space="preserve"> </v>
      </c>
      <c r="E17" s="19">
        <f>IF(入力シート!I16=" "," ",ROUNDUP(入力シート!I16,-3)/1000)</f>
        <v>0</v>
      </c>
      <c r="F17" s="65">
        <f>IF(入力シート!I17=" "," ",ROUNDDOWN(入力シート!I17,-3)/1000)</f>
        <v>0</v>
      </c>
      <c r="G17" s="14">
        <f>E18-E17</f>
        <v>0</v>
      </c>
      <c r="H17" s="17" t="str">
        <f>IFERROR(IF(G17&gt;$H$13,"20万円以上増","　")," ")</f>
        <v>　</v>
      </c>
      <c r="I17" s="274" t="str">
        <f>IFERROR(IF((AND(G17&gt;$H$13,G18&gt;$H$14)),"変更申請"," ")," ")</f>
        <v xml:space="preserve"> </v>
      </c>
      <c r="J17" s="17" t="str">
        <f>IFERROR(IF(G17&lt;$J$13,"20万円以上減","　")," ")</f>
        <v>　</v>
      </c>
      <c r="K17" s="274" t="str">
        <f t="shared" ref="K17" si="0">IFERROR(IF((AND(G17&lt;$J$13,G18&lt;$J$14)),"変更申請"," ")," ")</f>
        <v xml:space="preserve"> </v>
      </c>
      <c r="L17" s="274" t="str">
        <f>IF((AND(E17&gt;1,E18=0)),"変更申請"," ")</f>
        <v xml:space="preserve"> </v>
      </c>
      <c r="M17" s="276" t="str">
        <f t="shared" ref="M17" si="1">IF((OR(I17="変更申請",K17="変更申請",L17="変更申請")),"〇"," ")</f>
        <v xml:space="preserve"> </v>
      </c>
    </row>
    <row r="18" spans="1:13" ht="21.75" customHeight="1" thickBot="1">
      <c r="A18" s="239"/>
      <c r="B18" s="273"/>
      <c r="C18" s="13" t="str">
        <f>IF(入力シート!C17=0," ",入力シート!C17)</f>
        <v xml:space="preserve"> </v>
      </c>
      <c r="D18" s="241"/>
      <c r="E18" s="20">
        <f>IF(入力シート!J16=" "," ",ROUNDUP(入力シート!J16,-3)/1000)</f>
        <v>0</v>
      </c>
      <c r="F18" s="64">
        <f>IF(入力シート!J17=" "," ",ROUNDDOWN(入力シート!J17,-3)/1000)</f>
        <v>0</v>
      </c>
      <c r="G18" s="15" t="e">
        <f>ROUND(G17/E17,3)</f>
        <v>#DIV/0!</v>
      </c>
      <c r="H18" s="18" t="str">
        <f>IFERROR(IF(G18&gt;$H$14,"20％以上増","　")," ")</f>
        <v xml:space="preserve"> </v>
      </c>
      <c r="I18" s="275"/>
      <c r="J18" s="18" t="str">
        <f>IFERROR(IF(G18&lt;$J$14,"20％以上減","　")," ")</f>
        <v xml:space="preserve"> </v>
      </c>
      <c r="K18" s="275"/>
      <c r="L18" s="275"/>
      <c r="M18" s="276"/>
    </row>
    <row r="19" spans="1:13" ht="21.75" customHeight="1">
      <c r="A19" s="239"/>
      <c r="B19" s="272" t="str">
        <f ca="1">IF(入力シート!B18=0," ",入力シート!B18)</f>
        <v/>
      </c>
      <c r="C19" s="13">
        <f>IF(入力シート!C18=" "," ",入力シート!C18)</f>
        <v>0</v>
      </c>
      <c r="D19" s="240" t="str">
        <f>IF(入力シート!D18=0," ",入力シート!D18)</f>
        <v xml:space="preserve"> </v>
      </c>
      <c r="E19" s="19">
        <f>IF(入力シート!I18=" "," ",ROUNDUP(入力シート!I18,-3)/1000)</f>
        <v>0</v>
      </c>
      <c r="F19" s="65">
        <f>IF(入力シート!I19=" "," ",ROUNDDOWN(入力シート!I19,-3)/1000)</f>
        <v>0</v>
      </c>
      <c r="G19" s="14">
        <f>E20-E19</f>
        <v>0</v>
      </c>
      <c r="H19" s="17" t="str">
        <f>IFERROR(IF(G19&gt;$H$13,"20万円以上増","　")," ")</f>
        <v>　</v>
      </c>
      <c r="I19" s="274" t="str">
        <f>IFERROR(IF((AND(G19&gt;$H$13,G20&gt;$H$14)),"変更申請"," ")," ")</f>
        <v xml:space="preserve"> </v>
      </c>
      <c r="J19" s="17" t="str">
        <f>IFERROR(IF(G19&lt;$J$13,"20万円以上減","　")," ")</f>
        <v>　</v>
      </c>
      <c r="K19" s="274" t="str">
        <f t="shared" ref="K19" si="2">IFERROR(IF((AND(G19&lt;$J$13,G20&lt;$J$14)),"変更申請"," ")," ")</f>
        <v xml:space="preserve"> </v>
      </c>
      <c r="L19" s="274" t="str">
        <f>IF((AND(E19&gt;1,E20=0)),"変更申請"," ")</f>
        <v xml:space="preserve"> </v>
      </c>
      <c r="M19" s="276" t="str">
        <f t="shared" ref="M19" si="3">IF((OR(I19="変更申請",K19="変更申請",L19="変更申請")),"〇"," ")</f>
        <v xml:space="preserve"> </v>
      </c>
    </row>
    <row r="20" spans="1:13" ht="21.75" customHeight="1" thickBot="1">
      <c r="A20" s="239"/>
      <c r="B20" s="273"/>
      <c r="C20" s="13" t="str">
        <f>IF(入力シート!C19=0," ",入力シート!C19)</f>
        <v xml:space="preserve"> </v>
      </c>
      <c r="D20" s="241"/>
      <c r="E20" s="20">
        <f>IF(入力シート!J18=" "," ",ROUNDUP(入力シート!J18,-3)/1000)</f>
        <v>0</v>
      </c>
      <c r="F20" s="64">
        <f>IF(入力シート!J19=" "," ",ROUNDDOWN(入力シート!J19,-3)/1000)</f>
        <v>0</v>
      </c>
      <c r="G20" s="15" t="e">
        <f>ROUND(G19/E19,3)</f>
        <v>#DIV/0!</v>
      </c>
      <c r="H20" s="18" t="str">
        <f>IFERROR(IF(G20&gt;$H$14,"20％以上増","　")," ")</f>
        <v xml:space="preserve"> </v>
      </c>
      <c r="I20" s="275"/>
      <c r="J20" s="18" t="str">
        <f>IFERROR(IF(G20&lt;$J$14,"20％以上減","　")," ")</f>
        <v xml:space="preserve"> </v>
      </c>
      <c r="K20" s="275"/>
      <c r="L20" s="275"/>
      <c r="M20" s="276"/>
    </row>
    <row r="21" spans="1:13" ht="21.75" customHeight="1">
      <c r="A21" s="239"/>
      <c r="B21" s="272" t="str">
        <f ca="1">IF(入力シート!B20=0," ",入力シート!B20)</f>
        <v/>
      </c>
      <c r="C21" s="13">
        <f>IF(入力シート!C20=" "," ",入力シート!C20)</f>
        <v>0</v>
      </c>
      <c r="D21" s="240" t="str">
        <f>IF(入力シート!D20=0," ",入力シート!D20)</f>
        <v xml:space="preserve"> </v>
      </c>
      <c r="E21" s="19">
        <f>IF(入力シート!I20=" "," ",ROUNDUP(入力シート!I20,-3)/1000)</f>
        <v>0</v>
      </c>
      <c r="F21" s="65">
        <f>IF(入力シート!I21=" "," ",ROUNDDOWN(入力シート!I21,-3)/1000)</f>
        <v>0</v>
      </c>
      <c r="G21" s="14">
        <f>E22-E21</f>
        <v>0</v>
      </c>
      <c r="H21" s="17" t="str">
        <f>IFERROR(IF(G21&gt;$H$13,"20万円以上増","　")," ")</f>
        <v>　</v>
      </c>
      <c r="I21" s="274" t="str">
        <f>IFERROR(IF((AND(G21&gt;$H$13,G22&gt;$H$14)),"変更申請"," ")," ")</f>
        <v xml:space="preserve"> </v>
      </c>
      <c r="J21" s="17" t="str">
        <f>IFERROR(IF(G21&lt;$J$13,"20万円以上減","　")," ")</f>
        <v>　</v>
      </c>
      <c r="K21" s="274" t="str">
        <f t="shared" ref="K21" si="4">IFERROR(IF((AND(G21&lt;$J$13,G22&lt;$J$14)),"変更申請"," ")," ")</f>
        <v xml:space="preserve"> </v>
      </c>
      <c r="L21" s="274" t="str">
        <f>IF((AND(E21&gt;1,E22=0)),"変更申請"," ")</f>
        <v xml:space="preserve"> </v>
      </c>
      <c r="M21" s="276" t="str">
        <f t="shared" ref="M21" si="5">IF((OR(I21="変更申請",K21="変更申請",L21="変更申請")),"〇"," ")</f>
        <v xml:space="preserve"> </v>
      </c>
    </row>
    <row r="22" spans="1:13" ht="21.75" customHeight="1" thickBot="1">
      <c r="A22" s="239"/>
      <c r="B22" s="273"/>
      <c r="C22" s="13" t="str">
        <f>IF(入力シート!C21=0," ",入力シート!C21)</f>
        <v xml:space="preserve"> </v>
      </c>
      <c r="D22" s="241"/>
      <c r="E22" s="20">
        <f>IF(入力シート!J20=" "," ",ROUNDUP(入力シート!J20,-3)/1000)</f>
        <v>0</v>
      </c>
      <c r="F22" s="64">
        <f>IF(入力シート!J21=" "," ",ROUNDDOWN(入力シート!J21,-3)/1000)</f>
        <v>0</v>
      </c>
      <c r="G22" s="15" t="e">
        <f>ROUND(G21/E21,3)</f>
        <v>#DIV/0!</v>
      </c>
      <c r="H22" s="18" t="str">
        <f>IFERROR(IF(G22&gt;$H$14,"20％以上増","　")," ")</f>
        <v xml:space="preserve"> </v>
      </c>
      <c r="I22" s="275"/>
      <c r="J22" s="18" t="str">
        <f>IFERROR(IF(G22&lt;$J$14,"20％以上減","　")," ")</f>
        <v xml:space="preserve"> </v>
      </c>
      <c r="K22" s="275"/>
      <c r="L22" s="275"/>
      <c r="M22" s="276"/>
    </row>
    <row r="23" spans="1:13" ht="21.75" customHeight="1">
      <c r="A23" s="239"/>
      <c r="B23" s="272" t="str">
        <f ca="1">IF(入力シート!B22=0," ",入力シート!B22)</f>
        <v/>
      </c>
      <c r="C23" s="13">
        <f>IF(入力シート!C22=" "," ",入力シート!C22)</f>
        <v>0</v>
      </c>
      <c r="D23" s="240" t="str">
        <f>IF(入力シート!D22=0," ",入力シート!D22)</f>
        <v xml:space="preserve"> </v>
      </c>
      <c r="E23" s="19">
        <f>IF(入力シート!I22=" "," ",ROUNDUP(入力シート!I22,-3)/1000)</f>
        <v>0</v>
      </c>
      <c r="F23" s="65">
        <f>IF(入力シート!I23=" "," ",ROUNDDOWN(入力シート!I23,-3)/1000)</f>
        <v>0</v>
      </c>
      <c r="G23" s="14">
        <f>E24-E23</f>
        <v>0</v>
      </c>
      <c r="H23" s="17" t="str">
        <f>IFERROR(IF(G23&gt;$H$13,"20万円以上増","　")," ")</f>
        <v>　</v>
      </c>
      <c r="I23" s="274" t="str">
        <f>IFERROR(IF((AND(G23&gt;$H$13,G24&gt;$H$14)),"変更申請"," ")," ")</f>
        <v xml:space="preserve"> </v>
      </c>
      <c r="J23" s="17" t="str">
        <f>IFERROR(IF(G23&lt;$J$13,"20万円以上減","　")," ")</f>
        <v>　</v>
      </c>
      <c r="K23" s="274" t="str">
        <f>IFERROR(IF((AND(G23&lt;$J$13,G24&lt;$J$14)),"変更申請"," ")," ")</f>
        <v xml:space="preserve"> </v>
      </c>
      <c r="L23" s="274" t="str">
        <f>IF((AND(E23&gt;1,E24=0)),"変更申請"," ")</f>
        <v xml:space="preserve"> </v>
      </c>
      <c r="M23" s="276" t="str">
        <f t="shared" ref="M23" si="6">IF((OR(I23="変更申請",K23="変更申請",L23="変更申請")),"〇"," ")</f>
        <v xml:space="preserve"> </v>
      </c>
    </row>
    <row r="24" spans="1:13" ht="21.75" customHeight="1" thickBot="1">
      <c r="A24" s="239"/>
      <c r="B24" s="273"/>
      <c r="C24" s="13" t="str">
        <f>IF(入力シート!C23=0," ",入力シート!C23)</f>
        <v xml:space="preserve"> </v>
      </c>
      <c r="D24" s="241"/>
      <c r="E24" s="20">
        <f>IF(入力シート!J22=" "," ",ROUNDUP(入力シート!J22,-3)/1000)</f>
        <v>0</v>
      </c>
      <c r="F24" s="64">
        <f>IF(入力シート!J23=" "," ",ROUNDDOWN(入力シート!J23,-3)/1000)</f>
        <v>0</v>
      </c>
      <c r="G24" s="15" t="e">
        <f>ROUND(G23/E23,3)</f>
        <v>#DIV/0!</v>
      </c>
      <c r="H24" s="18" t="str">
        <f>IFERROR(IF(G24&gt;$H$14,"20％以上増","　")," ")</f>
        <v xml:space="preserve"> </v>
      </c>
      <c r="I24" s="275"/>
      <c r="J24" s="18" t="str">
        <f>IFERROR(IF(G24&lt;$J$14,"20％以上減","　")," ")</f>
        <v xml:space="preserve"> </v>
      </c>
      <c r="K24" s="275"/>
      <c r="L24" s="275"/>
      <c r="M24" s="276"/>
    </row>
    <row r="25" spans="1:13" ht="21.75" customHeight="1">
      <c r="A25" s="239"/>
      <c r="B25" s="272" t="str">
        <f ca="1">IF(入力シート!B24=0," ",入力シート!B24)</f>
        <v/>
      </c>
      <c r="C25" s="13">
        <f>IF(入力シート!C24=" "," ",入力シート!C24)</f>
        <v>0</v>
      </c>
      <c r="D25" s="240" t="str">
        <f>IF(入力シート!D24=0," ",入力シート!D24)</f>
        <v xml:space="preserve"> </v>
      </c>
      <c r="E25" s="19">
        <f>IF(入力シート!I24=" "," ",ROUNDUP(入力シート!I24,-3)/1000)</f>
        <v>0</v>
      </c>
      <c r="F25" s="65">
        <f>IF(入力シート!I25=" "," ",ROUNDDOWN(入力シート!I25,-3)/1000)</f>
        <v>0</v>
      </c>
      <c r="G25" s="14">
        <f>E26-E25</f>
        <v>0</v>
      </c>
      <c r="H25" s="17" t="str">
        <f>IFERROR(IF(G25&gt;$H$13,"20万円以上増","　")," ")</f>
        <v>　</v>
      </c>
      <c r="I25" s="274" t="str">
        <f t="shared" ref="I25" si="7">IFERROR(IF((AND(G25&gt;$H$13,G26&gt;$H$14)),"変更申請"," ")," ")</f>
        <v xml:space="preserve"> </v>
      </c>
      <c r="J25" s="17" t="str">
        <f>IFERROR(IF(G25&lt;$J$13,"20万円以上減","　")," ")</f>
        <v>　</v>
      </c>
      <c r="K25" s="274" t="str">
        <f t="shared" ref="K25" si="8">IFERROR(IF((AND(G25&lt;$J$13,G26&lt;$J$14)),"変更申請"," ")," ")</f>
        <v xml:space="preserve"> </v>
      </c>
      <c r="L25" s="274" t="str">
        <f>IF((AND(E25&gt;1,E26=0)),"変更申請"," ")</f>
        <v xml:space="preserve"> </v>
      </c>
      <c r="M25" s="276" t="str">
        <f t="shared" ref="M25" si="9">IF((OR(I25="変更申請",K25="変更申請",L25="変更申請")),"〇"," ")</f>
        <v xml:space="preserve"> </v>
      </c>
    </row>
    <row r="26" spans="1:13" ht="21.75" customHeight="1" thickBot="1">
      <c r="A26" s="239"/>
      <c r="B26" s="273"/>
      <c r="C26" s="13" t="str">
        <f>IF(入力シート!C25=0," ",入力シート!C25)</f>
        <v xml:space="preserve"> </v>
      </c>
      <c r="D26" s="241"/>
      <c r="E26" s="20">
        <f>IF(入力シート!J24=" "," ",ROUNDUP(入力シート!J24,-3)/1000)</f>
        <v>0</v>
      </c>
      <c r="F26" s="64">
        <f>IF(入力シート!J25=" "," ",ROUNDDOWN(入力シート!J25,-3)/1000)</f>
        <v>0</v>
      </c>
      <c r="G26" s="15" t="e">
        <f>ROUND(G25/E25,3)</f>
        <v>#DIV/0!</v>
      </c>
      <c r="H26" s="18" t="str">
        <f>IFERROR(IF(G26&gt;$H$14,"20％以上増","　")," ")</f>
        <v xml:space="preserve"> </v>
      </c>
      <c r="I26" s="275"/>
      <c r="J26" s="18" t="str">
        <f>IFERROR(IF(G26&lt;$J$14,"20％以上減","　")," ")</f>
        <v xml:space="preserve"> </v>
      </c>
      <c r="K26" s="275"/>
      <c r="L26" s="275"/>
      <c r="M26" s="276"/>
    </row>
    <row r="27" spans="1:13" ht="21.75" customHeight="1">
      <c r="A27" s="239"/>
      <c r="B27" s="272" t="str">
        <f ca="1">IF(入力シート!B26=0," ",入力シート!B26)</f>
        <v/>
      </c>
      <c r="C27" s="13">
        <f>IF(入力シート!C26=" "," ",入力シート!C26)</f>
        <v>0</v>
      </c>
      <c r="D27" s="240" t="str">
        <f>IF(入力シート!D26=0," ",入力シート!D26)</f>
        <v xml:space="preserve"> </v>
      </c>
      <c r="E27" s="19">
        <f>IF(入力シート!I26=" "," ",ROUNDUP(入力シート!I26,-3)/1000)</f>
        <v>0</v>
      </c>
      <c r="F27" s="65">
        <f>IF(入力シート!I27=" "," ",ROUNDDOWN(入力シート!I27,-3)/1000)</f>
        <v>0</v>
      </c>
      <c r="G27" s="14">
        <f>E28-E27</f>
        <v>0</v>
      </c>
      <c r="H27" s="17" t="str">
        <f>IFERROR(IF(G27&gt;$H$13,"20万円以上増","　")," ")</f>
        <v>　</v>
      </c>
      <c r="I27" s="274" t="str">
        <f t="shared" ref="I27:I63" si="10">IFERROR(IF((AND(G27&gt;$H$13,G28&gt;$H$14)),"変更申請"," ")," ")</f>
        <v xml:space="preserve"> </v>
      </c>
      <c r="J27" s="17" t="str">
        <f>IFERROR(IF(G27&lt;$J$13,"20万円以上減","　")," ")</f>
        <v>　</v>
      </c>
      <c r="K27" s="274" t="str">
        <f t="shared" ref="K27" si="11">IFERROR(IF((AND(G27&lt;$J$13,G28&lt;$J$14)),"変更申請"," ")," ")</f>
        <v xml:space="preserve"> </v>
      </c>
      <c r="L27" s="274" t="str">
        <f>IF((AND(E27&gt;1,E28=0)),"変更申請"," ")</f>
        <v xml:space="preserve"> </v>
      </c>
      <c r="M27" s="276" t="str">
        <f t="shared" ref="M27" si="12">IF((OR(I27="変更申請",K27="変更申請",L27="変更申請")),"〇"," ")</f>
        <v xml:space="preserve"> </v>
      </c>
    </row>
    <row r="28" spans="1:13" ht="21.75" customHeight="1" thickBot="1">
      <c r="A28" s="239"/>
      <c r="B28" s="273"/>
      <c r="C28" s="13" t="str">
        <f>IF(入力シート!C27=0," ",入力シート!C27)</f>
        <v xml:space="preserve"> </v>
      </c>
      <c r="D28" s="241"/>
      <c r="E28" s="20">
        <f>IF(入力シート!J26=" "," ",ROUNDUP(入力シート!J26,-3)/1000)</f>
        <v>0</v>
      </c>
      <c r="F28" s="64">
        <f>IF(入力シート!J27=" "," ",ROUNDDOWN(入力シート!J27,-3)/1000)</f>
        <v>0</v>
      </c>
      <c r="G28" s="15" t="e">
        <f>ROUND(G27/E27,3)</f>
        <v>#DIV/0!</v>
      </c>
      <c r="H28" s="18" t="str">
        <f>IFERROR(IF(G28&gt;$H$14,"20％以上増","　")," ")</f>
        <v xml:space="preserve"> </v>
      </c>
      <c r="I28" s="275"/>
      <c r="J28" s="18" t="str">
        <f>IFERROR(IF(G28&lt;$J$14,"20％以上減","　")," ")</f>
        <v xml:space="preserve"> </v>
      </c>
      <c r="K28" s="275"/>
      <c r="L28" s="275"/>
      <c r="M28" s="276"/>
    </row>
    <row r="29" spans="1:13" ht="21.75" customHeight="1">
      <c r="A29" s="239"/>
      <c r="B29" s="272" t="str">
        <f ca="1">IF(入力シート!B28=0," ",入力シート!B28)</f>
        <v/>
      </c>
      <c r="C29" s="13">
        <f>IF(入力シート!C28=" "," ",入力シート!C28)</f>
        <v>0</v>
      </c>
      <c r="D29" s="240" t="str">
        <f>IF(入力シート!D28=0," ",入力シート!D28)</f>
        <v xml:space="preserve"> </v>
      </c>
      <c r="E29" s="19">
        <f>IF(入力シート!I28=" "," ",ROUNDUP(入力シート!I28,-3)/1000)</f>
        <v>0</v>
      </c>
      <c r="F29" s="65">
        <f>IF(入力シート!I29=" "," ",ROUNDDOWN(入力シート!I29,-3)/1000)</f>
        <v>0</v>
      </c>
      <c r="G29" s="14">
        <f>E30-E29</f>
        <v>0</v>
      </c>
      <c r="H29" s="17" t="str">
        <f>IFERROR(IF(G29&gt;$H$13,"20万円以上増","　")," ")</f>
        <v>　</v>
      </c>
      <c r="I29" s="274" t="str">
        <f t="shared" si="10"/>
        <v xml:space="preserve"> </v>
      </c>
      <c r="J29" s="17" t="str">
        <f>IFERROR(IF(G29&lt;$J$13,"20万円以上減","　")," ")</f>
        <v>　</v>
      </c>
      <c r="K29" s="274" t="str">
        <f>IFERROR(IF((AND(G29&lt;$J$13,G30&lt;$J$14)),"変更申請"," ")," ")</f>
        <v xml:space="preserve"> </v>
      </c>
      <c r="L29" s="274" t="str">
        <f>IF((AND(E29&gt;1,E30=0)),"変更申請"," ")</f>
        <v xml:space="preserve"> </v>
      </c>
      <c r="M29" s="276" t="str">
        <f t="shared" ref="M29" si="13">IF((OR(I29="変更申請",K29="変更申請",L29="変更申請")),"〇"," ")</f>
        <v xml:space="preserve"> </v>
      </c>
    </row>
    <row r="30" spans="1:13" ht="21.75" customHeight="1" thickBot="1">
      <c r="A30" s="239"/>
      <c r="B30" s="273"/>
      <c r="C30" s="13" t="str">
        <f>IF(入力シート!C29=0," ",入力シート!C29)</f>
        <v xml:space="preserve"> </v>
      </c>
      <c r="D30" s="241"/>
      <c r="E30" s="20">
        <f>IF(入力シート!J28=" "," ",ROUNDUP(入力シート!J28,-3)/1000)</f>
        <v>0</v>
      </c>
      <c r="F30" s="64">
        <f>IF(入力シート!J29=" "," ",ROUNDDOWN(入力シート!J29,-3)/1000)</f>
        <v>0</v>
      </c>
      <c r="G30" s="15" t="e">
        <f>ROUND(G29/E29,3)</f>
        <v>#DIV/0!</v>
      </c>
      <c r="H30" s="18" t="str">
        <f>IFERROR(IF(G30&gt;$H$14,"20％以上増","　")," ")</f>
        <v xml:space="preserve"> </v>
      </c>
      <c r="I30" s="275"/>
      <c r="J30" s="18" t="str">
        <f>IFERROR(IF(G30&lt;$J$14,"20％以上減","　")," ")</f>
        <v xml:space="preserve"> </v>
      </c>
      <c r="K30" s="275"/>
      <c r="L30" s="275"/>
      <c r="M30" s="276"/>
    </row>
    <row r="31" spans="1:13" ht="21.75" customHeight="1">
      <c r="A31" s="239"/>
      <c r="B31" s="272" t="str">
        <f ca="1">IF(入力シート!B30=0," ",入力シート!B30)</f>
        <v/>
      </c>
      <c r="C31" s="13">
        <f>IF(入力シート!C30=" "," ",入力シート!C30)</f>
        <v>0</v>
      </c>
      <c r="D31" s="240" t="str">
        <f>IF(入力シート!D30=0," ",入力シート!D30)</f>
        <v xml:space="preserve"> </v>
      </c>
      <c r="E31" s="19">
        <f>IF(入力シート!I30=" "," ",ROUNDUP(入力シート!I30,-3)/1000)</f>
        <v>0</v>
      </c>
      <c r="F31" s="65">
        <f>IF(入力シート!I31=" "," ",ROUNDDOWN(入力シート!I31,-3)/1000)</f>
        <v>0</v>
      </c>
      <c r="G31" s="14">
        <f>E32-E31</f>
        <v>0</v>
      </c>
      <c r="H31" s="17" t="str">
        <f>IFERROR(IF(G31&gt;$H$13,"20万円以上増","　")," ")</f>
        <v>　</v>
      </c>
      <c r="I31" s="274" t="str">
        <f t="shared" si="10"/>
        <v xml:space="preserve"> </v>
      </c>
      <c r="J31" s="17" t="str">
        <f>IFERROR(IF(G31&lt;$J$13,"20万円以上減","　")," ")</f>
        <v>　</v>
      </c>
      <c r="K31" s="274" t="str">
        <f t="shared" ref="K31" si="14">IFERROR(IF((AND(G31&lt;$J$13,G32&lt;$J$14)),"変更申請"," ")," ")</f>
        <v xml:space="preserve"> </v>
      </c>
      <c r="L31" s="274" t="str">
        <f>IF((AND(E31&gt;1,E32=0)),"変更申請"," ")</f>
        <v xml:space="preserve"> </v>
      </c>
      <c r="M31" s="276" t="str">
        <f t="shared" ref="M31" si="15">IF((OR(I31="変更申請",K31="変更申請",L31="変更申請")),"〇"," ")</f>
        <v xml:space="preserve"> </v>
      </c>
    </row>
    <row r="32" spans="1:13" ht="21.75" customHeight="1" thickBot="1">
      <c r="A32" s="239"/>
      <c r="B32" s="273"/>
      <c r="C32" s="13" t="str">
        <f>IF(入力シート!C31=0," ",入力シート!C31)</f>
        <v xml:space="preserve"> </v>
      </c>
      <c r="D32" s="241"/>
      <c r="E32" s="20">
        <f>IF(入力シート!J30=" "," ",ROUNDUP(入力シート!J30,-3)/1000)</f>
        <v>0</v>
      </c>
      <c r="F32" s="64">
        <f>IF(入力シート!J31=" "," ",ROUNDDOWN(入力シート!J31,-3)/1000)</f>
        <v>0</v>
      </c>
      <c r="G32" s="15" t="e">
        <f>ROUND(G31/E31,3)</f>
        <v>#DIV/0!</v>
      </c>
      <c r="H32" s="18" t="str">
        <f>IFERROR(IF(G32&gt;$H$14,"20％以上増","　")," ")</f>
        <v xml:space="preserve"> </v>
      </c>
      <c r="I32" s="275"/>
      <c r="J32" s="18" t="str">
        <f>IFERROR(IF(G32&lt;$J$14,"20％以上減","　")," ")</f>
        <v xml:space="preserve"> </v>
      </c>
      <c r="K32" s="275"/>
      <c r="L32" s="275"/>
      <c r="M32" s="276"/>
    </row>
    <row r="33" spans="1:13" ht="21.75" customHeight="1">
      <c r="A33" s="239"/>
      <c r="B33" s="272" t="str">
        <f ca="1">IF(入力シート!B32=0," ",入力シート!B32)</f>
        <v/>
      </c>
      <c r="C33" s="13">
        <f>IF(入力シート!C32=" "," ",入力シート!C32)</f>
        <v>0</v>
      </c>
      <c r="D33" s="240" t="str">
        <f>IF(入力シート!D32=0," ",入力シート!D32)</f>
        <v xml:space="preserve"> </v>
      </c>
      <c r="E33" s="19">
        <f>IF(入力シート!I32=" "," ",ROUNDUP(入力シート!I32,-3)/1000)</f>
        <v>0</v>
      </c>
      <c r="F33" s="65">
        <f>IF(入力シート!I33=" "," ",ROUNDDOWN(入力シート!I33,-3)/1000)</f>
        <v>0</v>
      </c>
      <c r="G33" s="14">
        <f>E34-E33</f>
        <v>0</v>
      </c>
      <c r="H33" s="17" t="str">
        <f>IFERROR(IF(G33&gt;$H$13,"20万円以上増","　")," ")</f>
        <v>　</v>
      </c>
      <c r="I33" s="274" t="str">
        <f t="shared" si="10"/>
        <v xml:space="preserve"> </v>
      </c>
      <c r="J33" s="17" t="str">
        <f>IFERROR(IF(G33&lt;$J$13,"20万円以上減","　")," ")</f>
        <v>　</v>
      </c>
      <c r="K33" s="274" t="str">
        <f t="shared" ref="K33" si="16">IFERROR(IF((AND(G33&lt;$J$13,G34&lt;$J$14)),"変更申請"," ")," ")</f>
        <v xml:space="preserve"> </v>
      </c>
      <c r="L33" s="274" t="str">
        <f>IF((AND(E33&gt;1,E34=0)),"変更申請"," ")</f>
        <v xml:space="preserve"> </v>
      </c>
      <c r="M33" s="276" t="str">
        <f t="shared" ref="M33" si="17">IF((OR(I33="変更申請",K33="変更申請",L33="変更申請")),"〇"," ")</f>
        <v xml:space="preserve"> </v>
      </c>
    </row>
    <row r="34" spans="1:13" ht="21.75" customHeight="1" thickBot="1">
      <c r="A34" s="239"/>
      <c r="B34" s="273"/>
      <c r="C34" s="13" t="str">
        <f>IF(入力シート!C33=0," ",入力シート!C33)</f>
        <v xml:space="preserve"> </v>
      </c>
      <c r="D34" s="241"/>
      <c r="E34" s="20">
        <f>IF(入力シート!J32=" "," ",ROUNDUP(入力シート!J32,-3)/1000)</f>
        <v>0</v>
      </c>
      <c r="F34" s="64">
        <f>IF(入力シート!J33=" "," ",ROUNDDOWN(入力シート!J33,-3)/1000)</f>
        <v>0</v>
      </c>
      <c r="G34" s="15" t="e">
        <f>ROUND(G33/E33,3)</f>
        <v>#DIV/0!</v>
      </c>
      <c r="H34" s="18" t="str">
        <f>IFERROR(IF(G34&gt;$H$14,"20％以上増","　")," ")</f>
        <v xml:space="preserve"> </v>
      </c>
      <c r="I34" s="275"/>
      <c r="J34" s="18" t="str">
        <f>IFERROR(IF(G34&lt;$J$14,"20％以上減","　")," ")</f>
        <v xml:space="preserve"> </v>
      </c>
      <c r="K34" s="275"/>
      <c r="L34" s="275"/>
      <c r="M34" s="276"/>
    </row>
    <row r="35" spans="1:13" ht="21.75" customHeight="1">
      <c r="A35" s="239"/>
      <c r="B35" s="272" t="str">
        <f ca="1">IF(入力シート!B34=0," ",入力シート!B34)</f>
        <v/>
      </c>
      <c r="C35" s="13">
        <f>IF(入力シート!C34=" "," ",入力シート!C34)</f>
        <v>0</v>
      </c>
      <c r="D35" s="240" t="str">
        <f>IF(入力シート!D34=0," ",入力シート!D34)</f>
        <v xml:space="preserve"> </v>
      </c>
      <c r="E35" s="19">
        <f>IF(入力シート!I34=" "," ",ROUNDUP(入力シート!I34,-3)/1000)</f>
        <v>0</v>
      </c>
      <c r="F35" s="65">
        <f>IF(入力シート!I35=" "," ",ROUNDDOWN(入力シート!I35,-3)/1000)</f>
        <v>0</v>
      </c>
      <c r="G35" s="14">
        <f>E36-E35</f>
        <v>0</v>
      </c>
      <c r="H35" s="17" t="str">
        <f>IFERROR(IF(G35&gt;$H$13,"20万円以上増","　")," ")</f>
        <v>　</v>
      </c>
      <c r="I35" s="274" t="str">
        <f t="shared" si="10"/>
        <v xml:space="preserve"> </v>
      </c>
      <c r="J35" s="17" t="str">
        <f>IFERROR(IF(G35&lt;$J$13,"20万円以上減","　")," ")</f>
        <v>　</v>
      </c>
      <c r="K35" s="274" t="str">
        <f t="shared" ref="K35" si="18">IFERROR(IF((AND(G35&lt;$J$13,G36&lt;$J$14)),"変更申請"," ")," ")</f>
        <v xml:space="preserve"> </v>
      </c>
      <c r="L35" s="274" t="str">
        <f>IF((AND(E35&gt;1,E36=0)),"変更申請"," ")</f>
        <v xml:space="preserve"> </v>
      </c>
      <c r="M35" s="276" t="str">
        <f t="shared" ref="M35" si="19">IF((OR(I35="変更申請",K35="変更申請",L35="変更申請")),"〇"," ")</f>
        <v xml:space="preserve"> </v>
      </c>
    </row>
    <row r="36" spans="1:13" ht="21.75" customHeight="1" thickBot="1">
      <c r="A36" s="239"/>
      <c r="B36" s="273"/>
      <c r="C36" s="13" t="str">
        <f>IF(入力シート!C35=0," ",入力シート!C35)</f>
        <v xml:space="preserve"> </v>
      </c>
      <c r="D36" s="241"/>
      <c r="E36" s="20">
        <f>IF(入力シート!J34=" "," ",ROUNDUP(入力シート!J34,-3)/1000)</f>
        <v>0</v>
      </c>
      <c r="F36" s="64">
        <f>IF(入力シート!J35=" "," ",ROUNDDOWN(入力シート!J35,-3)/1000)</f>
        <v>0</v>
      </c>
      <c r="G36" s="15" t="e">
        <f>ROUND(G35/E35,3)</f>
        <v>#DIV/0!</v>
      </c>
      <c r="H36" s="18" t="str">
        <f>IFERROR(IF(G36&gt;$H$14,"20％以上増","　")," ")</f>
        <v xml:space="preserve"> </v>
      </c>
      <c r="I36" s="275"/>
      <c r="J36" s="18" t="str">
        <f>IFERROR(IF(G36&lt;$J$14,"20％以上減","　")," ")</f>
        <v xml:space="preserve"> </v>
      </c>
      <c r="K36" s="275"/>
      <c r="L36" s="275"/>
      <c r="M36" s="276"/>
    </row>
    <row r="37" spans="1:13" ht="21.75" customHeight="1">
      <c r="A37" s="239"/>
      <c r="B37" s="272" t="str">
        <f ca="1">IF(入力シート!B36=0," ",入力シート!B36)</f>
        <v/>
      </c>
      <c r="C37" s="13">
        <f>IF(入力シート!C36=" "," ",入力シート!C36)</f>
        <v>0</v>
      </c>
      <c r="D37" s="240" t="str">
        <f>IF(入力シート!D36=0," ",入力シート!D36)</f>
        <v xml:space="preserve"> </v>
      </c>
      <c r="E37" s="19">
        <f>IF(入力シート!I36=" "," ",ROUNDUP(入力シート!I36,-3)/1000)</f>
        <v>0</v>
      </c>
      <c r="F37" s="65">
        <f>IF(入力シート!I37=" "," ",ROUNDDOWN(入力シート!I37,-3)/1000)</f>
        <v>0</v>
      </c>
      <c r="G37" s="14">
        <f>E38-E37</f>
        <v>0</v>
      </c>
      <c r="H37" s="17" t="str">
        <f>IFERROR(IF(G37&gt;$H$13,"20万円以上増","　")," ")</f>
        <v>　</v>
      </c>
      <c r="I37" s="274" t="str">
        <f t="shared" si="10"/>
        <v xml:space="preserve"> </v>
      </c>
      <c r="J37" s="17" t="str">
        <f>IFERROR(IF(G37&lt;$J$13,"20万円以上減","　")," ")</f>
        <v>　</v>
      </c>
      <c r="K37" s="274" t="str">
        <f>IFERROR(IF((AND(G37&lt;$J$13,G38&lt;$J$14)),"変更申請"," ")," ")</f>
        <v xml:space="preserve"> </v>
      </c>
      <c r="L37" s="274" t="str">
        <f>IF((AND(E37&gt;1,E38=0)),"変更申請"," ")</f>
        <v xml:space="preserve"> </v>
      </c>
      <c r="M37" s="276" t="str">
        <f t="shared" ref="M37" si="20">IF((OR(I37="変更申請",K37="変更申請",L37="変更申請")),"〇"," ")</f>
        <v xml:space="preserve"> </v>
      </c>
    </row>
    <row r="38" spans="1:13" ht="21.75" customHeight="1" thickBot="1">
      <c r="A38" s="239"/>
      <c r="B38" s="273"/>
      <c r="C38" s="13" t="str">
        <f>IF(入力シート!C37=0," ",入力シート!C37)</f>
        <v xml:space="preserve"> </v>
      </c>
      <c r="D38" s="241"/>
      <c r="E38" s="20">
        <f>IF(入力シート!J36=" "," ",ROUNDUP(入力シート!J36,-3)/1000)</f>
        <v>0</v>
      </c>
      <c r="F38" s="64">
        <f>IF(入力シート!J37=" "," ",ROUNDDOWN(入力シート!J37,-3)/1000)</f>
        <v>0</v>
      </c>
      <c r="G38" s="15" t="e">
        <f>ROUND(G37/E37,3)</f>
        <v>#DIV/0!</v>
      </c>
      <c r="H38" s="18" t="str">
        <f>IFERROR(IF(G38&gt;$H$14,"20％以上増","　")," ")</f>
        <v xml:space="preserve"> </v>
      </c>
      <c r="I38" s="275"/>
      <c r="J38" s="18" t="str">
        <f>IFERROR(IF(G38&lt;$J$14,"20％以上減","　")," ")</f>
        <v xml:space="preserve"> </v>
      </c>
      <c r="K38" s="275"/>
      <c r="L38" s="275"/>
      <c r="M38" s="276"/>
    </row>
    <row r="39" spans="1:13" ht="21.75" customHeight="1">
      <c r="A39" s="239"/>
      <c r="B39" s="272" t="str">
        <f ca="1">IF(入力シート!B38=0," ",入力シート!B38)</f>
        <v/>
      </c>
      <c r="C39" s="13">
        <f>IF(入力シート!C38=" "," ",入力シート!C38)</f>
        <v>0</v>
      </c>
      <c r="D39" s="240" t="str">
        <f>IF(入力シート!D38=0," ",入力シート!D38)</f>
        <v xml:space="preserve"> </v>
      </c>
      <c r="E39" s="19">
        <f>IF(入力シート!I38=" "," ",ROUNDUP(入力シート!I38,-3)/1000)</f>
        <v>0</v>
      </c>
      <c r="F39" s="65">
        <f>IF(入力シート!I39=" "," ",ROUNDDOWN(入力シート!I39,-3)/1000)</f>
        <v>0</v>
      </c>
      <c r="G39" s="14">
        <f>E40-E39</f>
        <v>0</v>
      </c>
      <c r="H39" s="17" t="str">
        <f>IFERROR(IF(G39&gt;$H$13,"20万円以上増","　")," ")</f>
        <v>　</v>
      </c>
      <c r="I39" s="274" t="str">
        <f t="shared" si="10"/>
        <v xml:space="preserve"> </v>
      </c>
      <c r="J39" s="17" t="str">
        <f>IFERROR(IF(G39&lt;$J$13,"20万円以上減","　")," ")</f>
        <v>　</v>
      </c>
      <c r="K39" s="274" t="str">
        <f t="shared" ref="K39" si="21">IFERROR(IF((AND(G39&lt;$J$13,G40&lt;$J$14)),"変更申請"," ")," ")</f>
        <v xml:space="preserve"> </v>
      </c>
      <c r="L39" s="274" t="str">
        <f>IF((AND(E39&gt;1,E40=0)),"変更申請"," ")</f>
        <v xml:space="preserve"> </v>
      </c>
      <c r="M39" s="276" t="str">
        <f t="shared" ref="M39" si="22">IF((OR(I39="変更申請",K39="変更申請",L39="変更申請")),"〇"," ")</f>
        <v xml:space="preserve"> </v>
      </c>
    </row>
    <row r="40" spans="1:13" ht="21.75" customHeight="1" thickBot="1">
      <c r="A40" s="239"/>
      <c r="B40" s="273"/>
      <c r="C40" s="13" t="str">
        <f>IF(入力シート!C39=0," ",入力シート!C39)</f>
        <v xml:space="preserve"> </v>
      </c>
      <c r="D40" s="241"/>
      <c r="E40" s="20">
        <f>IF(入力シート!J38=" "," ",ROUNDUP(入力シート!J38,-3)/1000)</f>
        <v>0</v>
      </c>
      <c r="F40" s="64">
        <f>IF(入力シート!J39=" "," ",ROUNDDOWN(入力シート!J39,-3)/1000)</f>
        <v>0</v>
      </c>
      <c r="G40" s="15" t="e">
        <f>ROUND(G39/E39,3)</f>
        <v>#DIV/0!</v>
      </c>
      <c r="H40" s="18" t="str">
        <f>IFERROR(IF(G40&gt;$H$14,"20％以上増","　")," ")</f>
        <v xml:space="preserve"> </v>
      </c>
      <c r="I40" s="275"/>
      <c r="J40" s="18" t="str">
        <f>IFERROR(IF(G40&lt;$J$14,"20％以上減","　")," ")</f>
        <v xml:space="preserve"> </v>
      </c>
      <c r="K40" s="275"/>
      <c r="L40" s="275"/>
      <c r="M40" s="276"/>
    </row>
    <row r="41" spans="1:13" ht="21.75" hidden="1" customHeight="1">
      <c r="A41" s="239"/>
      <c r="B41" s="272" t="str">
        <f ca="1">IF(入力シート!B40=0," ",入力シート!B40)</f>
        <v/>
      </c>
      <c r="C41" s="13">
        <f>IF(入力シート!C40=" "," ",入力シート!C40)</f>
        <v>0</v>
      </c>
      <c r="D41" s="240" t="str">
        <f>IF(入力シート!D40=0," ",入力シート!D40)</f>
        <v xml:space="preserve"> </v>
      </c>
      <c r="E41" s="19">
        <f>IF(入力シート!I40=" "," ",ROUNDUP(入力シート!I40,-3)/1000)</f>
        <v>0</v>
      </c>
      <c r="F41" s="65">
        <f>IF(入力シート!I41=" "," ",ROUNDDOWN(入力シート!I41,-3)/1000)</f>
        <v>0</v>
      </c>
      <c r="G41" s="14">
        <f>E42-E41</f>
        <v>0</v>
      </c>
      <c r="H41" s="17" t="str">
        <f>IFERROR(IF(G41&gt;$H$13,"20万円以上増","　")," ")</f>
        <v>　</v>
      </c>
      <c r="I41" s="274" t="str">
        <f t="shared" si="10"/>
        <v xml:space="preserve"> </v>
      </c>
      <c r="J41" s="17" t="str">
        <f>IFERROR(IF(G41&lt;$J$13,"20万円以上減","　")," ")</f>
        <v>　</v>
      </c>
      <c r="K41" s="274" t="str">
        <f t="shared" ref="K41" si="23">IFERROR(IF((AND(G41&lt;$J$13,G42&lt;$J$14)),"変更申請"," ")," ")</f>
        <v xml:space="preserve"> </v>
      </c>
      <c r="L41" s="274" t="str">
        <f>IF((AND(E41&gt;1,E42=0)),"変更申請"," ")</f>
        <v xml:space="preserve"> </v>
      </c>
      <c r="M41" s="276" t="str">
        <f t="shared" ref="M41" si="24">IF((OR(I41="変更申請",K41="変更申請",L41="変更申請")),"〇"," ")</f>
        <v xml:space="preserve"> </v>
      </c>
    </row>
    <row r="42" spans="1:13" ht="21.75" hidden="1" customHeight="1" thickBot="1">
      <c r="A42" s="239"/>
      <c r="B42" s="273"/>
      <c r="C42" s="13" t="str">
        <f>IF(入力シート!C41=0," ",入力シート!C41)</f>
        <v xml:space="preserve"> </v>
      </c>
      <c r="D42" s="241"/>
      <c r="E42" s="20">
        <f>IF(入力シート!J40=" "," ",ROUNDUP(入力シート!J40,-3)/1000)</f>
        <v>0</v>
      </c>
      <c r="F42" s="64">
        <f>IF(入力シート!J41=" "," ",ROUNDDOWN(入力シート!J41,-3)/1000)</f>
        <v>0</v>
      </c>
      <c r="G42" s="15" t="e">
        <f>ROUND(G41/E41,3)</f>
        <v>#DIV/0!</v>
      </c>
      <c r="H42" s="18" t="str">
        <f>IFERROR(IF(G42&gt;$H$14,"20％以上増","　")," ")</f>
        <v xml:space="preserve"> </v>
      </c>
      <c r="I42" s="275"/>
      <c r="J42" s="18" t="str">
        <f>IFERROR(IF(G42&lt;$J$14,"20％以上減","　")," ")</f>
        <v xml:space="preserve"> </v>
      </c>
      <c r="K42" s="275"/>
      <c r="L42" s="275"/>
      <c r="M42" s="276"/>
    </row>
    <row r="43" spans="1:13" ht="21.75" hidden="1" customHeight="1">
      <c r="A43" s="239"/>
      <c r="B43" s="272" t="str">
        <f ca="1">IF(入力シート!B42=0," ",入力シート!B42)</f>
        <v/>
      </c>
      <c r="C43" s="13">
        <f>IF(入力シート!C42=" "," ",入力シート!C42)</f>
        <v>0</v>
      </c>
      <c r="D43" s="240" t="str">
        <f>IF(入力シート!D42=0," ",入力シート!D42)</f>
        <v xml:space="preserve"> </v>
      </c>
      <c r="E43" s="19">
        <f>IF(入力シート!I42=" "," ",ROUNDUP(入力シート!I42,-3)/1000)</f>
        <v>0</v>
      </c>
      <c r="F43" s="65">
        <f>IF(入力シート!I43=" "," ",ROUNDDOWN(入力シート!I43,-3)/1000)</f>
        <v>0</v>
      </c>
      <c r="G43" s="14">
        <f>E44-E43</f>
        <v>0</v>
      </c>
      <c r="H43" s="17" t="str">
        <f>IFERROR(IF(G43&gt;$H$13,"20万円以上増","　")," ")</f>
        <v>　</v>
      </c>
      <c r="I43" s="274" t="str">
        <f t="shared" si="10"/>
        <v xml:space="preserve"> </v>
      </c>
      <c r="J43" s="17" t="str">
        <f>IFERROR(IF(G43&lt;$J$13,"20万円以上減","　")," ")</f>
        <v>　</v>
      </c>
      <c r="K43" s="274" t="str">
        <f t="shared" ref="K43" si="25">IFERROR(IF((AND(G43&lt;$J$13,G44&lt;$J$14)),"変更申請"," ")," ")</f>
        <v xml:space="preserve"> </v>
      </c>
      <c r="L43" s="274" t="str">
        <f>IF((AND(E43&gt;1,E44=0)),"変更申請"," ")</f>
        <v xml:space="preserve"> </v>
      </c>
      <c r="M43" s="276" t="str">
        <f t="shared" ref="M43" si="26">IF((OR(I43="変更申請",K43="変更申請",L43="変更申請")),"〇"," ")</f>
        <v xml:space="preserve"> </v>
      </c>
    </row>
    <row r="44" spans="1:13" ht="21.75" hidden="1" customHeight="1" thickBot="1">
      <c r="A44" s="239"/>
      <c r="B44" s="273"/>
      <c r="C44" s="13" t="str">
        <f>IF(入力シート!C43=0," ",入力シート!C43)</f>
        <v xml:space="preserve"> </v>
      </c>
      <c r="D44" s="241"/>
      <c r="E44" s="20">
        <f>IF(入力シート!J42=" "," ",ROUNDUP(入力シート!J42,-3)/1000)</f>
        <v>0</v>
      </c>
      <c r="F44" s="64">
        <f>IF(入力シート!J43=" "," ",ROUNDDOWN(入力シート!J43,-3)/1000)</f>
        <v>0</v>
      </c>
      <c r="G44" s="15" t="e">
        <f>ROUND(G43/E43,3)</f>
        <v>#DIV/0!</v>
      </c>
      <c r="H44" s="18" t="str">
        <f>IFERROR(IF(G44&gt;$H$14,"20％以上増","　")," ")</f>
        <v xml:space="preserve"> </v>
      </c>
      <c r="I44" s="275"/>
      <c r="J44" s="18" t="str">
        <f>IFERROR(IF(G44&lt;$J$14,"20％以上減","　")," ")</f>
        <v xml:space="preserve"> </v>
      </c>
      <c r="K44" s="275"/>
      <c r="L44" s="275"/>
      <c r="M44" s="276"/>
    </row>
    <row r="45" spans="1:13" ht="21.75" hidden="1" customHeight="1">
      <c r="A45" s="239"/>
      <c r="B45" s="272" t="str">
        <f ca="1">IF(入力シート!B44=0," ",入力シート!B44)</f>
        <v/>
      </c>
      <c r="C45" s="13">
        <f>IF(入力シート!C44=" "," ",入力シート!C44)</f>
        <v>0</v>
      </c>
      <c r="D45" s="240" t="str">
        <f>IF(入力シート!D44=0," ",入力シート!D44)</f>
        <v xml:space="preserve"> </v>
      </c>
      <c r="E45" s="19">
        <f>IF(入力シート!I44=" "," ",ROUNDUP(入力シート!I44,-3)/1000)</f>
        <v>0</v>
      </c>
      <c r="F45" s="65">
        <f>IF(入力シート!I45=" "," ",ROUNDDOWN(入力シート!I45,-3)/1000)</f>
        <v>0</v>
      </c>
      <c r="G45" s="14">
        <f>E46-E45</f>
        <v>0</v>
      </c>
      <c r="H45" s="17" t="str">
        <f>IFERROR(IF(G45&gt;$H$13,"20万円以上増","　")," ")</f>
        <v>　</v>
      </c>
      <c r="I45" s="274" t="str">
        <f t="shared" si="10"/>
        <v xml:space="preserve"> </v>
      </c>
      <c r="J45" s="17" t="str">
        <f>IFERROR(IF(G45&lt;$J$13,"20万円以上減","　")," ")</f>
        <v>　</v>
      </c>
      <c r="K45" s="274" t="str">
        <f>IFERROR(IF((AND(G45&lt;$J$13,G46&lt;$J$14)),"変更申請"," ")," ")</f>
        <v xml:space="preserve"> </v>
      </c>
      <c r="L45" s="274" t="str">
        <f>IF((AND(E45&gt;1,E46=0)),"変更申請"," ")</f>
        <v xml:space="preserve"> </v>
      </c>
      <c r="M45" s="276" t="str">
        <f t="shared" ref="M45" si="27">IF((OR(I45="変更申請",K45="変更申請",L45="変更申請")),"〇"," ")</f>
        <v xml:space="preserve"> </v>
      </c>
    </row>
    <row r="46" spans="1:13" ht="21.75" hidden="1" customHeight="1" thickBot="1">
      <c r="A46" s="239"/>
      <c r="B46" s="273"/>
      <c r="C46" s="13" t="str">
        <f>IF(入力シート!C45=0," ",入力シート!C45)</f>
        <v xml:space="preserve"> </v>
      </c>
      <c r="D46" s="241"/>
      <c r="E46" s="20">
        <f>IF(入力シート!J44=" "," ",ROUNDUP(入力シート!J44,-3)/1000)</f>
        <v>0</v>
      </c>
      <c r="F46" s="64">
        <f>IF(入力シート!J45=" "," ",ROUNDDOWN(入力シート!J45,-3)/1000)</f>
        <v>0</v>
      </c>
      <c r="G46" s="15" t="e">
        <f>ROUND(G45/E45,3)</f>
        <v>#DIV/0!</v>
      </c>
      <c r="H46" s="18" t="str">
        <f>IFERROR(IF(G46&gt;$H$14,"20％以上増","　")," ")</f>
        <v xml:space="preserve"> </v>
      </c>
      <c r="I46" s="275"/>
      <c r="J46" s="18" t="str">
        <f>IFERROR(IF(G46&lt;$J$14,"20％以上減","　")," ")</f>
        <v xml:space="preserve"> </v>
      </c>
      <c r="K46" s="275"/>
      <c r="L46" s="275"/>
      <c r="M46" s="276"/>
    </row>
    <row r="47" spans="1:13" ht="21.75" hidden="1" customHeight="1">
      <c r="A47" s="239"/>
      <c r="B47" s="272" t="str">
        <f ca="1">IF(入力シート!B46=0," ",入力シート!B46)</f>
        <v/>
      </c>
      <c r="C47" s="13">
        <f>IF(入力シート!C46=" "," ",入力シート!C46)</f>
        <v>0</v>
      </c>
      <c r="D47" s="240" t="str">
        <f>IF(入力シート!D46=0," ",入力シート!D46)</f>
        <v xml:space="preserve"> </v>
      </c>
      <c r="E47" s="19">
        <f>IF(入力シート!I46=" "," ",ROUNDUP(入力シート!I46,-3)/1000)</f>
        <v>0</v>
      </c>
      <c r="F47" s="65">
        <f>IF(入力シート!I47=" "," ",ROUNDDOWN(入力シート!I47,-3)/1000)</f>
        <v>0</v>
      </c>
      <c r="G47" s="14">
        <f>E48-E47</f>
        <v>0</v>
      </c>
      <c r="H47" s="17" t="str">
        <f>IFERROR(IF(G47&gt;$H$13,"20万円以上増","　")," ")</f>
        <v>　</v>
      </c>
      <c r="I47" s="274" t="str">
        <f t="shared" si="10"/>
        <v xml:space="preserve"> </v>
      </c>
      <c r="J47" s="17" t="str">
        <f>IFERROR(IF(G47&lt;$J$13,"20万円以上減","　")," ")</f>
        <v>　</v>
      </c>
      <c r="K47" s="274" t="str">
        <f t="shared" ref="K47" si="28">IFERROR(IF((AND(G47&lt;$J$13,G48&lt;$J$14)),"変更申請"," ")," ")</f>
        <v xml:space="preserve"> </v>
      </c>
      <c r="L47" s="274" t="str">
        <f>IF((AND(E47&gt;1,E48=0)),"変更申請"," ")</f>
        <v xml:space="preserve"> </v>
      </c>
      <c r="M47" s="276" t="str">
        <f t="shared" ref="M47" si="29">IF((OR(I47="変更申請",K47="変更申請",L47="変更申請")),"〇"," ")</f>
        <v xml:space="preserve"> </v>
      </c>
    </row>
    <row r="48" spans="1:13" ht="21.75" hidden="1" customHeight="1" thickBot="1">
      <c r="A48" s="239"/>
      <c r="B48" s="273"/>
      <c r="C48" s="13" t="str">
        <f>IF(入力シート!C47=0," ",入力シート!C47)</f>
        <v xml:space="preserve"> </v>
      </c>
      <c r="D48" s="241"/>
      <c r="E48" s="20">
        <f>IF(入力シート!J46=" "," ",ROUNDUP(入力シート!J46,-3)/1000)</f>
        <v>0</v>
      </c>
      <c r="F48" s="64">
        <f>IF(入力シート!J47=" "," ",ROUNDDOWN(入力シート!J47,-3)/1000)</f>
        <v>0</v>
      </c>
      <c r="G48" s="15" t="e">
        <f>ROUND(G47/E47,3)</f>
        <v>#DIV/0!</v>
      </c>
      <c r="H48" s="18" t="str">
        <f>IFERROR(IF(G48&gt;$H$14,"20％以上増","　")," ")</f>
        <v xml:space="preserve"> </v>
      </c>
      <c r="I48" s="275"/>
      <c r="J48" s="18" t="str">
        <f>IFERROR(IF(G48&lt;$J$14,"20％以上減","　")," ")</f>
        <v xml:space="preserve"> </v>
      </c>
      <c r="K48" s="275"/>
      <c r="L48" s="275"/>
      <c r="M48" s="276"/>
    </row>
    <row r="49" spans="1:13" ht="21.75" hidden="1" customHeight="1">
      <c r="A49" s="239"/>
      <c r="B49" s="272" t="str">
        <f ca="1">IF(入力シート!B48=0," ",入力シート!B48)</f>
        <v/>
      </c>
      <c r="C49" s="13">
        <f>IF(入力シート!C48=" "," ",入力シート!C48)</f>
        <v>0</v>
      </c>
      <c r="D49" s="240" t="str">
        <f>IF(入力シート!D48=0," ",入力シート!D48)</f>
        <v xml:space="preserve"> </v>
      </c>
      <c r="E49" s="19">
        <f>IF(入力シート!I48=" "," ",ROUNDUP(入力シート!I48,-3)/1000)</f>
        <v>0</v>
      </c>
      <c r="F49" s="65">
        <f>IF(入力シート!I49=" "," ",ROUNDDOWN(入力シート!I49,-3)/1000)</f>
        <v>0</v>
      </c>
      <c r="G49" s="14">
        <f>E50-E49</f>
        <v>0</v>
      </c>
      <c r="H49" s="17" t="str">
        <f>IFERROR(IF(G49&gt;$H$13,"20万円以上増","　")," ")</f>
        <v>　</v>
      </c>
      <c r="I49" s="274" t="str">
        <f t="shared" si="10"/>
        <v xml:space="preserve"> </v>
      </c>
      <c r="J49" s="17" t="str">
        <f>IFERROR(IF(G49&lt;$J$13,"20万円以上減","　")," ")</f>
        <v>　</v>
      </c>
      <c r="K49" s="274" t="str">
        <f>IFERROR(IF((AND(G49&lt;$J$13,G50&lt;$J$14)),"変更申請"," ")," ")</f>
        <v xml:space="preserve"> </v>
      </c>
      <c r="L49" s="274" t="str">
        <f t="shared" ref="L49" si="30">IF((AND(E49&gt;1,E50=0)),"変更申請"," ")</f>
        <v xml:space="preserve"> </v>
      </c>
      <c r="M49" s="276" t="str">
        <f t="shared" ref="M49" si="31">IF((OR(I49="変更申請",K49="変更申請",L49="変更申請")),"〇"," ")</f>
        <v xml:space="preserve"> </v>
      </c>
    </row>
    <row r="50" spans="1:13" ht="21.75" hidden="1" customHeight="1" thickBot="1">
      <c r="A50" s="239"/>
      <c r="B50" s="273"/>
      <c r="C50" s="13" t="str">
        <f>IF(入力シート!C49=0," ",入力シート!C49)</f>
        <v xml:space="preserve"> </v>
      </c>
      <c r="D50" s="241"/>
      <c r="E50" s="20">
        <f>IF(入力シート!J48=" "," ",ROUNDUP(入力シート!J48,-3)/1000)</f>
        <v>0</v>
      </c>
      <c r="F50" s="64">
        <f>IF(入力シート!J49=" "," ",ROUNDDOWN(入力シート!J49,-3)/1000)</f>
        <v>0</v>
      </c>
      <c r="G50" s="15" t="e">
        <f>ROUND(G49/E49,3)</f>
        <v>#DIV/0!</v>
      </c>
      <c r="H50" s="18" t="str">
        <f>IFERROR(IF(G50&gt;$H$14,"20％以上増","　")," ")</f>
        <v xml:space="preserve"> </v>
      </c>
      <c r="I50" s="275"/>
      <c r="J50" s="18" t="str">
        <f>IFERROR(IF(G50&lt;$J$14,"20％以上減","　")," ")</f>
        <v xml:space="preserve"> </v>
      </c>
      <c r="K50" s="275"/>
      <c r="L50" s="275"/>
      <c r="M50" s="276"/>
    </row>
    <row r="51" spans="1:13" ht="21.75" hidden="1" customHeight="1">
      <c r="A51" s="239"/>
      <c r="B51" s="272" t="str">
        <f ca="1">IF(入力シート!B50=0," ",入力シート!B50)</f>
        <v/>
      </c>
      <c r="C51" s="13">
        <f>IF(入力シート!C50=" "," ",入力シート!C50)</f>
        <v>0</v>
      </c>
      <c r="D51" s="240" t="str">
        <f>IF(入力シート!D50=0," ",入力シート!D50)</f>
        <v xml:space="preserve"> </v>
      </c>
      <c r="E51" s="19">
        <f>IF(入力シート!I50=" "," ",ROUNDUP(入力シート!I50,-3)/1000)</f>
        <v>0</v>
      </c>
      <c r="F51" s="65">
        <f>IF(入力シート!I51=" "," ",ROUNDDOWN(入力シート!I51,-3)/1000)</f>
        <v>0</v>
      </c>
      <c r="G51" s="14">
        <f>E52-E51</f>
        <v>0</v>
      </c>
      <c r="H51" s="17" t="str">
        <f>IFERROR(IF(G51&gt;$H$13,"20万円以上増","　")," ")</f>
        <v>　</v>
      </c>
      <c r="I51" s="274" t="str">
        <f t="shared" si="10"/>
        <v xml:space="preserve"> </v>
      </c>
      <c r="J51" s="17" t="str">
        <f>IFERROR(IF(G51&lt;$J$13,"20万円以上減","　")," ")</f>
        <v>　</v>
      </c>
      <c r="K51" s="274" t="str">
        <f t="shared" ref="K51" si="32">IFERROR(IF((AND(G51&lt;$J$13,G52&lt;$J$14)),"変更申請"," ")," ")</f>
        <v xml:space="preserve"> </v>
      </c>
      <c r="L51" s="274" t="str">
        <f t="shared" ref="L51" si="33">IF((AND(E51&gt;1,E52=0)),"変更申請"," ")</f>
        <v xml:space="preserve"> </v>
      </c>
      <c r="M51" s="276" t="str">
        <f t="shared" ref="M51" si="34">IF((OR(I51="変更申請",K51="変更申請",L51="変更申請")),"〇"," ")</f>
        <v xml:space="preserve"> </v>
      </c>
    </row>
    <row r="52" spans="1:13" ht="21.75" hidden="1" customHeight="1" thickBot="1">
      <c r="A52" s="239"/>
      <c r="B52" s="273"/>
      <c r="C52" s="13" t="str">
        <f>IF(入力シート!C51=0," ",入力シート!C51)</f>
        <v xml:space="preserve"> </v>
      </c>
      <c r="D52" s="241"/>
      <c r="E52" s="20">
        <f>IF(入力シート!J50=" "," ",ROUNDUP(入力シート!J50,-3)/1000)</f>
        <v>0</v>
      </c>
      <c r="F52" s="64">
        <f>IF(入力シート!J51=" "," ",ROUNDDOWN(入力シート!J51,-3)/1000)</f>
        <v>0</v>
      </c>
      <c r="G52" s="15" t="e">
        <f>ROUND(G51/E51,3)</f>
        <v>#DIV/0!</v>
      </c>
      <c r="H52" s="18" t="str">
        <f>IFERROR(IF(G52&gt;$H$14,"20％以上増","　")," ")</f>
        <v xml:space="preserve"> </v>
      </c>
      <c r="I52" s="275"/>
      <c r="J52" s="18" t="str">
        <f>IFERROR(IF(G52&lt;$J$14,"20％以上減","　")," ")</f>
        <v xml:space="preserve"> </v>
      </c>
      <c r="K52" s="275"/>
      <c r="L52" s="275"/>
      <c r="M52" s="276"/>
    </row>
    <row r="53" spans="1:13" ht="21.75" hidden="1" customHeight="1">
      <c r="A53" s="239"/>
      <c r="B53" s="272" t="str">
        <f ca="1">IF(入力シート!B52=0," ",入力シート!B52)</f>
        <v/>
      </c>
      <c r="C53" s="13">
        <f>IF(入力シート!C52=" "," ",入力シート!C52)</f>
        <v>0</v>
      </c>
      <c r="D53" s="240" t="str">
        <f>IF(入力シート!D52=0," ",入力シート!D52)</f>
        <v xml:space="preserve"> </v>
      </c>
      <c r="E53" s="19">
        <f>IF(入力シート!I52=" "," ",ROUNDUP(入力シート!I52,-3)/1000)</f>
        <v>0</v>
      </c>
      <c r="F53" s="65">
        <f>IF(入力シート!I53=" "," ",ROUNDDOWN(入力シート!I53,-3)/1000)</f>
        <v>0</v>
      </c>
      <c r="G53" s="14">
        <f>E54-E53</f>
        <v>0</v>
      </c>
      <c r="H53" s="17" t="str">
        <f>IFERROR(IF(G53&gt;$H$13,"20万円以上増","　")," ")</f>
        <v>　</v>
      </c>
      <c r="I53" s="274" t="str">
        <f t="shared" si="10"/>
        <v xml:space="preserve"> </v>
      </c>
      <c r="J53" s="17" t="str">
        <f>IFERROR(IF(G53&lt;$J$13,"20万円以上減","　")," ")</f>
        <v>　</v>
      </c>
      <c r="K53" s="274" t="str">
        <f t="shared" ref="K53" si="35">IFERROR(IF((AND(G53&lt;$J$13,G54&lt;$J$14)),"変更申請"," ")," ")</f>
        <v xml:space="preserve"> </v>
      </c>
      <c r="L53" s="274" t="str">
        <f t="shared" ref="L53" si="36">IF((AND(E53&gt;1,E54=0)),"変更申請"," ")</f>
        <v xml:space="preserve"> </v>
      </c>
      <c r="M53" s="276" t="str">
        <f t="shared" ref="M53" si="37">IF((OR(I53="変更申請",K53="変更申請",L53="変更申請")),"〇"," ")</f>
        <v xml:space="preserve"> </v>
      </c>
    </row>
    <row r="54" spans="1:13" ht="21.75" hidden="1" customHeight="1" thickBot="1">
      <c r="A54" s="239"/>
      <c r="B54" s="273"/>
      <c r="C54" s="13" t="str">
        <f>IF(入力シート!C53=0," ",入力シート!C53)</f>
        <v xml:space="preserve"> </v>
      </c>
      <c r="D54" s="241"/>
      <c r="E54" s="20">
        <f>IF(入力シート!J52=" "," ",ROUNDUP(入力シート!J52,-3)/1000)</f>
        <v>0</v>
      </c>
      <c r="F54" s="64">
        <f>IF(入力シート!J53=" "," ",ROUNDDOWN(入力シート!J53,-3)/1000)</f>
        <v>0</v>
      </c>
      <c r="G54" s="15" t="e">
        <f>ROUND(G53/E53,3)</f>
        <v>#DIV/0!</v>
      </c>
      <c r="H54" s="18" t="str">
        <f>IFERROR(IF(G54&gt;$H$14,"20％以上増","　")," ")</f>
        <v xml:space="preserve"> </v>
      </c>
      <c r="I54" s="275"/>
      <c r="J54" s="18" t="str">
        <f>IFERROR(IF(G54&lt;$J$14,"20％以上減","　")," ")</f>
        <v xml:space="preserve"> </v>
      </c>
      <c r="K54" s="275"/>
      <c r="L54" s="275"/>
      <c r="M54" s="276"/>
    </row>
    <row r="55" spans="1:13" ht="21.75" hidden="1" customHeight="1">
      <c r="A55" s="239"/>
      <c r="B55" s="272" t="str">
        <f ca="1">IF(入力シート!B54=0," ",入力シート!B54)</f>
        <v/>
      </c>
      <c r="C55" s="13">
        <f>IF(入力シート!C54=" "," ",入力シート!C54)</f>
        <v>0</v>
      </c>
      <c r="D55" s="240" t="str">
        <f>IF(入力シート!D54=0," ",入力シート!D54)</f>
        <v xml:space="preserve"> </v>
      </c>
      <c r="E55" s="19">
        <f>IF(入力シート!I54=" "," ",ROUNDUP(入力シート!I54,-3)/1000)</f>
        <v>0</v>
      </c>
      <c r="F55" s="65">
        <f>IF(入力シート!I55=" "," ",ROUNDDOWN(入力シート!I55,-3)/1000)</f>
        <v>0</v>
      </c>
      <c r="G55" s="14">
        <f>E56-E55</f>
        <v>0</v>
      </c>
      <c r="H55" s="17" t="str">
        <f>IFERROR(IF(G55&gt;$H$13,"20万円以上増","　")," ")</f>
        <v>　</v>
      </c>
      <c r="I55" s="274" t="str">
        <f t="shared" si="10"/>
        <v xml:space="preserve"> </v>
      </c>
      <c r="J55" s="17" t="str">
        <f>IFERROR(IF(G55&lt;$J$13,"20万円以上減","　")," ")</f>
        <v>　</v>
      </c>
      <c r="K55" s="274" t="str">
        <f>IFERROR(IF((AND(G55&lt;$J$13,G56&lt;$J$14)),"変更申請"," ")," ")</f>
        <v xml:space="preserve"> </v>
      </c>
      <c r="L55" s="274" t="str">
        <f t="shared" ref="L55" si="38">IF((AND(E55&gt;1,E56=0)),"変更申請"," ")</f>
        <v xml:space="preserve"> </v>
      </c>
      <c r="M55" s="276" t="str">
        <f t="shared" ref="M55" si="39">IF((OR(I55="変更申請",K55="変更申請",L55="変更申請")),"〇"," ")</f>
        <v xml:space="preserve"> </v>
      </c>
    </row>
    <row r="56" spans="1:13" ht="21.75" hidden="1" customHeight="1" thickBot="1">
      <c r="A56" s="239"/>
      <c r="B56" s="273"/>
      <c r="C56" s="13" t="str">
        <f>IF(入力シート!C55=0," ",入力シート!C55)</f>
        <v xml:space="preserve"> </v>
      </c>
      <c r="D56" s="241"/>
      <c r="E56" s="20">
        <f>IF(入力シート!J54=" "," ",ROUNDUP(入力シート!J54,-3)/1000)</f>
        <v>0</v>
      </c>
      <c r="F56" s="64">
        <f>IF(入力シート!J55=" "," ",ROUNDDOWN(入力シート!J55,-3)/1000)</f>
        <v>0</v>
      </c>
      <c r="G56" s="15" t="e">
        <f>ROUND(G55/E55,3)</f>
        <v>#DIV/0!</v>
      </c>
      <c r="H56" s="18" t="str">
        <f>IFERROR(IF(G56&gt;$H$14,"20％以上増","　")," ")</f>
        <v xml:space="preserve"> </v>
      </c>
      <c r="I56" s="275"/>
      <c r="J56" s="18" t="str">
        <f>IFERROR(IF(G56&lt;$J$14,"20％以上減","　")," ")</f>
        <v xml:space="preserve"> </v>
      </c>
      <c r="K56" s="275"/>
      <c r="L56" s="275"/>
      <c r="M56" s="276"/>
    </row>
    <row r="57" spans="1:13" ht="21.75" hidden="1" customHeight="1">
      <c r="A57" s="239"/>
      <c r="B57" s="272" t="str">
        <f ca="1">IF(入力シート!B56=0," ",入力シート!B56)</f>
        <v/>
      </c>
      <c r="C57" s="13">
        <f>IF(入力シート!C56=" "," ",入力シート!C56)</f>
        <v>0</v>
      </c>
      <c r="D57" s="240" t="str">
        <f>IF(入力シート!D56=0," ",入力シート!D56)</f>
        <v xml:space="preserve"> </v>
      </c>
      <c r="E57" s="19">
        <f>IF(入力シート!I56=" "," ",ROUNDUP(入力シート!I56,-3)/1000)</f>
        <v>0</v>
      </c>
      <c r="F57" s="65">
        <f>IF(入力シート!I57=" "," ",ROUNDDOWN(入力シート!I57,-3)/1000)</f>
        <v>0</v>
      </c>
      <c r="G57" s="14">
        <f>E58-E57</f>
        <v>0</v>
      </c>
      <c r="H57" s="17" t="str">
        <f>IFERROR(IF(G57&gt;$H$13,"20万円以上増","　")," ")</f>
        <v>　</v>
      </c>
      <c r="I57" s="274" t="str">
        <f t="shared" si="10"/>
        <v xml:space="preserve"> </v>
      </c>
      <c r="J57" s="17" t="str">
        <f>IFERROR(IF(G57&lt;$J$13,"20万円以上減","　")," ")</f>
        <v>　</v>
      </c>
      <c r="K57" s="274" t="str">
        <f t="shared" ref="K57" si="40">IFERROR(IF((AND(G57&lt;$J$13,G58&lt;$J$14)),"変更申請"," ")," ")</f>
        <v xml:space="preserve"> </v>
      </c>
      <c r="L57" s="274" t="str">
        <f t="shared" ref="L57" si="41">IF((AND(E57&gt;1,E58=0)),"変更申請"," ")</f>
        <v xml:space="preserve"> </v>
      </c>
      <c r="M57" s="276" t="str">
        <f t="shared" ref="M57" si="42">IF((OR(I57="変更申請",K57="変更申請",L57="変更申請")),"〇"," ")</f>
        <v xml:space="preserve"> </v>
      </c>
    </row>
    <row r="58" spans="1:13" ht="21.75" hidden="1" customHeight="1" thickBot="1">
      <c r="A58" s="239"/>
      <c r="B58" s="273"/>
      <c r="C58" s="13" t="str">
        <f>IF(入力シート!C57=0," ",入力シート!C57)</f>
        <v xml:space="preserve"> </v>
      </c>
      <c r="D58" s="241"/>
      <c r="E58" s="20">
        <f>IF(入力シート!J56=" "," ",ROUNDUP(入力シート!J56,-3)/1000)</f>
        <v>0</v>
      </c>
      <c r="F58" s="64">
        <f>IF(入力シート!J57=" "," ",ROUNDDOWN(入力シート!J57,-3)/1000)</f>
        <v>0</v>
      </c>
      <c r="G58" s="15" t="e">
        <f>ROUND(G57/E57,3)</f>
        <v>#DIV/0!</v>
      </c>
      <c r="H58" s="18" t="str">
        <f>IFERROR(IF(G58&gt;$H$14,"20％以上増","　")," ")</f>
        <v xml:space="preserve"> </v>
      </c>
      <c r="I58" s="275"/>
      <c r="J58" s="18" t="str">
        <f>IFERROR(IF(G58&lt;$J$14,"20％以上減","　")," ")</f>
        <v xml:space="preserve"> </v>
      </c>
      <c r="K58" s="275"/>
      <c r="L58" s="275"/>
      <c r="M58" s="276"/>
    </row>
    <row r="59" spans="1:13" ht="21.75" hidden="1" customHeight="1">
      <c r="A59" s="239"/>
      <c r="B59" s="272" t="str">
        <f ca="1">IF(入力シート!B58=0," ",入力シート!B58)</f>
        <v/>
      </c>
      <c r="C59" s="13">
        <f>IF(入力シート!C58=" "," ",入力シート!C58)</f>
        <v>0</v>
      </c>
      <c r="D59" s="240" t="str">
        <f>IF(入力シート!D58=0," ",入力シート!D58)</f>
        <v xml:space="preserve"> </v>
      </c>
      <c r="E59" s="19">
        <f>IF(入力シート!I58=" "," ",ROUNDUP(入力シート!I58,-3)/1000)</f>
        <v>0</v>
      </c>
      <c r="F59" s="65">
        <f>IF(入力シート!I59=" "," ",ROUNDDOWN(入力シート!I59,-3)/1000)</f>
        <v>0</v>
      </c>
      <c r="G59" s="14">
        <f>E60-E59</f>
        <v>0</v>
      </c>
      <c r="H59" s="17" t="str">
        <f>IFERROR(IF(G59&gt;$H$13,"20万円以上増","　")," ")</f>
        <v>　</v>
      </c>
      <c r="I59" s="274" t="str">
        <f t="shared" si="10"/>
        <v xml:space="preserve"> </v>
      </c>
      <c r="J59" s="17" t="str">
        <f>IFERROR(IF(G59&lt;$J$13,"20万円以上減","　")," ")</f>
        <v>　</v>
      </c>
      <c r="K59" s="274" t="str">
        <f t="shared" ref="K59" si="43">IFERROR(IF((AND(G59&lt;$J$13,G60&lt;$J$14)),"変更申請"," ")," ")</f>
        <v xml:space="preserve"> </v>
      </c>
      <c r="L59" s="274" t="str">
        <f t="shared" ref="L59" si="44">IF((AND(E59&gt;1,E60=0)),"変更申請"," ")</f>
        <v xml:space="preserve"> </v>
      </c>
      <c r="M59" s="276" t="str">
        <f t="shared" ref="M59" si="45">IF((OR(I59="変更申請",K59="変更申請",L59="変更申請")),"〇"," ")</f>
        <v xml:space="preserve"> </v>
      </c>
    </row>
    <row r="60" spans="1:13" ht="21.75" hidden="1" customHeight="1" thickBot="1">
      <c r="A60" s="239"/>
      <c r="B60" s="273"/>
      <c r="C60" s="13" t="str">
        <f>IF(入力シート!C59=0," ",入力シート!C59)</f>
        <v xml:space="preserve"> </v>
      </c>
      <c r="D60" s="241"/>
      <c r="E60" s="20">
        <f>IF(入力シート!J58=" "," ",ROUNDUP(入力シート!J58,-3)/1000)</f>
        <v>0</v>
      </c>
      <c r="F60" s="64">
        <f>IF(入力シート!J59=" "," ",ROUNDDOWN(入力シート!J59,-3)/1000)</f>
        <v>0</v>
      </c>
      <c r="G60" s="15" t="e">
        <f>ROUND(G59/E59,3)</f>
        <v>#DIV/0!</v>
      </c>
      <c r="H60" s="18" t="str">
        <f>IFERROR(IF(G60&gt;$H$14,"20％以上増","　")," ")</f>
        <v xml:space="preserve"> </v>
      </c>
      <c r="I60" s="275"/>
      <c r="J60" s="18" t="str">
        <f>IFERROR(IF(G60&lt;$J$14,"20％以上減","　")," ")</f>
        <v xml:space="preserve"> </v>
      </c>
      <c r="K60" s="275"/>
      <c r="L60" s="275"/>
      <c r="M60" s="276"/>
    </row>
    <row r="61" spans="1:13" ht="21.75" hidden="1" customHeight="1">
      <c r="A61" s="239"/>
      <c r="B61" s="272" t="str">
        <f ca="1">IF(入力シート!B60=0," ",入力シート!B60)</f>
        <v/>
      </c>
      <c r="C61" s="13">
        <f>IF(入力シート!C60=" "," ",入力シート!C60)</f>
        <v>0</v>
      </c>
      <c r="D61" s="240" t="str">
        <f>IF(入力シート!D60=0," ",入力シート!D60)</f>
        <v xml:space="preserve"> </v>
      </c>
      <c r="E61" s="19">
        <f>IF(入力シート!I60=" "," ",ROUNDUP(入力シート!I60,-3)/1000)</f>
        <v>0</v>
      </c>
      <c r="F61" s="65">
        <f>IF(入力シート!I61=" "," ",ROUNDDOWN(入力シート!I61,-3)/1000)</f>
        <v>0</v>
      </c>
      <c r="G61" s="14">
        <f>E62-E61</f>
        <v>0</v>
      </c>
      <c r="H61" s="17" t="str">
        <f>IFERROR(IF(G61&gt;$H$13,"20万円以上増","　")," ")</f>
        <v>　</v>
      </c>
      <c r="I61" s="274" t="str">
        <f t="shared" si="10"/>
        <v xml:space="preserve"> </v>
      </c>
      <c r="J61" s="17" t="str">
        <f>IFERROR(IF(G61&lt;$J$13,"20万円以上減","　")," ")</f>
        <v>　</v>
      </c>
      <c r="K61" s="274" t="str">
        <f t="shared" ref="K61" si="46">IFERROR(IF((AND(G61&lt;$J$13,G62&lt;$J$14)),"変更申請"," ")," ")</f>
        <v xml:space="preserve"> </v>
      </c>
      <c r="L61" s="274" t="str">
        <f t="shared" ref="L61" si="47">IF((AND(E61&gt;1,E62=0)),"変更申請"," ")</f>
        <v xml:space="preserve"> </v>
      </c>
      <c r="M61" s="276" t="str">
        <f t="shared" ref="M61" si="48">IF((OR(I61="変更申請",K61="変更申請",L61="変更申請")),"〇"," ")</f>
        <v xml:space="preserve"> </v>
      </c>
    </row>
    <row r="62" spans="1:13" ht="21.75" hidden="1" customHeight="1" thickBot="1">
      <c r="A62" s="239"/>
      <c r="B62" s="273"/>
      <c r="C62" s="13" t="str">
        <f>IF(入力シート!C61=0," ",入力シート!C61)</f>
        <v xml:space="preserve"> </v>
      </c>
      <c r="D62" s="241"/>
      <c r="E62" s="20">
        <f>IF(入力シート!J60=" "," ",ROUNDUP(入力シート!J60,-3)/1000)</f>
        <v>0</v>
      </c>
      <c r="F62" s="64">
        <f>IF(入力シート!J61=" "," ",ROUNDDOWN(入力シート!J61,-3)/1000)</f>
        <v>0</v>
      </c>
      <c r="G62" s="15" t="e">
        <f>ROUND(G61/E61,3)</f>
        <v>#DIV/0!</v>
      </c>
      <c r="H62" s="18" t="str">
        <f>IFERROR(IF(G62&gt;$H$14,"20％以上増","　")," ")</f>
        <v xml:space="preserve"> </v>
      </c>
      <c r="I62" s="275"/>
      <c r="J62" s="18" t="str">
        <f>IFERROR(IF(G62&lt;$J$14,"20％以上減","　")," ")</f>
        <v xml:space="preserve"> </v>
      </c>
      <c r="K62" s="275"/>
      <c r="L62" s="275"/>
      <c r="M62" s="276"/>
    </row>
    <row r="63" spans="1:13" ht="21.75" hidden="1" customHeight="1">
      <c r="A63" s="239"/>
      <c r="B63" s="272" t="str">
        <f ca="1">IF(入力シート!B62=0," ",入力シート!B62)</f>
        <v/>
      </c>
      <c r="C63" s="13">
        <f>IF(入力シート!C62=" "," ",入力シート!C62)</f>
        <v>0</v>
      </c>
      <c r="D63" s="240" t="str">
        <f>IF(入力シート!D62=0," ",入力シート!D62)</f>
        <v xml:space="preserve"> </v>
      </c>
      <c r="E63" s="19">
        <f>IF(入力シート!I62=" "," ",ROUNDUP(入力シート!I62,-3)/1000)</f>
        <v>0</v>
      </c>
      <c r="F63" s="65">
        <f>IF(入力シート!I63=" "," ",ROUNDDOWN(入力シート!I63,-3)/1000)</f>
        <v>0</v>
      </c>
      <c r="G63" s="14">
        <f>E64-E63</f>
        <v>0</v>
      </c>
      <c r="H63" s="17" t="str">
        <f>IFERROR(IF(G63&gt;$H$13,"20万円以上増","　")," ")</f>
        <v>　</v>
      </c>
      <c r="I63" s="274" t="str">
        <f t="shared" si="10"/>
        <v xml:space="preserve"> </v>
      </c>
      <c r="J63" s="17" t="str">
        <f>IFERROR(IF(G63&lt;$J$13,"20万円以上減","　")," ")</f>
        <v>　</v>
      </c>
      <c r="K63" s="274" t="str">
        <f>IFERROR(IF((AND(G63&lt;$J$13,G64&lt;$J$14)),"変更申請"," ")," ")</f>
        <v xml:space="preserve"> </v>
      </c>
      <c r="L63" s="274" t="str">
        <f t="shared" ref="L63" si="49">IF((AND(E63&gt;1,E64=0)),"変更申請"," ")</f>
        <v xml:space="preserve"> </v>
      </c>
      <c r="M63" s="276" t="str">
        <f>IF((OR(I63="変更申請",K63="変更申請",L63="変更申請")),"〇"," ")</f>
        <v xml:space="preserve"> </v>
      </c>
    </row>
    <row r="64" spans="1:13" ht="21.75" hidden="1" customHeight="1" thickBot="1">
      <c r="A64" s="239"/>
      <c r="B64" s="273"/>
      <c r="C64" s="13" t="str">
        <f>IF(入力シート!C63=0," ",入力シート!C63)</f>
        <v xml:space="preserve"> </v>
      </c>
      <c r="D64" s="241"/>
      <c r="E64" s="20">
        <f>IF(入力シート!J62=" "," ",ROUNDUP(入力シート!J62,-3)/1000)</f>
        <v>0</v>
      </c>
      <c r="F64" s="64">
        <f>IF(入力シート!J63=" "," ",ROUNDDOWN(入力シート!J63,-3)/1000)</f>
        <v>0</v>
      </c>
      <c r="G64" s="15" t="e">
        <f>ROUND(G63/E63,3)</f>
        <v>#DIV/0!</v>
      </c>
      <c r="H64" s="18" t="str">
        <f>IFERROR(IF(G64&gt;$H$14,"20％以上増","　")," ")</f>
        <v xml:space="preserve"> </v>
      </c>
      <c r="I64" s="275"/>
      <c r="J64" s="18" t="str">
        <f>IFERROR(IF(G64&lt;$J$14,"20％以上減","　")," ")</f>
        <v xml:space="preserve"> </v>
      </c>
      <c r="K64" s="275"/>
      <c r="L64" s="275"/>
      <c r="M64" s="276"/>
    </row>
    <row r="65" spans="1:13" ht="21.75" hidden="1" customHeight="1">
      <c r="A65" s="239"/>
      <c r="B65" s="272" t="str">
        <f ca="1">IF(入力シート!B64=0," ",入力シート!B64)</f>
        <v/>
      </c>
      <c r="C65" s="13">
        <f>IF(入力シート!C64=" "," ",入力シート!C64)</f>
        <v>0</v>
      </c>
      <c r="D65" s="240" t="str">
        <f>IF(入力シート!D64=0," ",入力シート!D64)</f>
        <v xml:space="preserve"> </v>
      </c>
      <c r="E65" s="19">
        <f>IF(入力シート!I64=" "," ",ROUNDUP(入力シート!I64,-3)/1000)</f>
        <v>0</v>
      </c>
      <c r="F65" s="65">
        <f>IF(入力シート!I65=" "," ",ROUNDDOWN(入力シート!I65,-3)/1000)</f>
        <v>0</v>
      </c>
      <c r="G65" s="14">
        <f>E66-E65</f>
        <v>0</v>
      </c>
      <c r="H65" s="17" t="str">
        <f>IFERROR(IF(G65&gt;$H$13,"20万円以上増","　")," ")</f>
        <v>　</v>
      </c>
      <c r="I65" s="274" t="str">
        <f t="shared" ref="I65" si="50">IFERROR(IF((AND(G65&gt;$H$13,G66&gt;$H$14)),"変更申請"," ")," ")</f>
        <v xml:space="preserve"> </v>
      </c>
      <c r="J65" s="17" t="str">
        <f>IFERROR(IF(G65&lt;$J$13,"20万円以上減","　")," ")</f>
        <v>　</v>
      </c>
      <c r="K65" s="274" t="str">
        <f>IFERROR(IF((AND(G65&lt;$J$13,G66&lt;$J$14)),"変更申請"," ")," ")</f>
        <v xml:space="preserve"> </v>
      </c>
      <c r="L65" s="274" t="str">
        <f>IF((AND(E65&gt;1,E66=0)),"変更申請"," ")</f>
        <v xml:space="preserve"> </v>
      </c>
      <c r="M65" s="276" t="str">
        <f t="shared" ref="M65" si="51">IF((OR(I65="変更申請",K65="変更申請",L65="変更申請")),"〇"," ")</f>
        <v xml:space="preserve"> </v>
      </c>
    </row>
    <row r="66" spans="1:13" ht="21.75" hidden="1" customHeight="1" thickBot="1">
      <c r="A66" s="239"/>
      <c r="B66" s="273"/>
      <c r="C66" s="13" t="str">
        <f>IF(入力シート!C65=0," ",入力シート!C65)</f>
        <v xml:space="preserve"> </v>
      </c>
      <c r="D66" s="241"/>
      <c r="E66" s="20">
        <f>IF(入力シート!J64=" "," ",ROUNDUP(入力シート!J64,-3)/1000)</f>
        <v>0</v>
      </c>
      <c r="F66" s="64">
        <f>IF(入力シート!J65=" "," ",ROUNDDOWN(入力シート!J65,-3)/1000)</f>
        <v>0</v>
      </c>
      <c r="G66" s="15" t="e">
        <f>ROUND(G65/E65,3)</f>
        <v>#DIV/0!</v>
      </c>
      <c r="H66" s="18" t="str">
        <f>IFERROR(IF(G66&gt;$H$14,"20％以上増","　")," ")</f>
        <v xml:space="preserve"> </v>
      </c>
      <c r="I66" s="275"/>
      <c r="J66" s="18" t="str">
        <f>IFERROR(IF(G66&lt;$J$14,"20％以上減","　")," ")</f>
        <v xml:space="preserve"> </v>
      </c>
      <c r="K66" s="275"/>
      <c r="L66" s="275"/>
      <c r="M66" s="276"/>
    </row>
    <row r="67" spans="1:13" ht="21.75" hidden="1" customHeight="1">
      <c r="A67" s="239"/>
      <c r="B67" s="272" t="str">
        <f ca="1">IF(入力シート!B66=0," ",入力シート!B66)</f>
        <v/>
      </c>
      <c r="C67" s="13">
        <f>IF(入力シート!C66=" "," ",入力シート!C66)</f>
        <v>0</v>
      </c>
      <c r="D67" s="240" t="str">
        <f>IF(入力シート!D66=0," ",入力シート!D66)</f>
        <v xml:space="preserve"> </v>
      </c>
      <c r="E67" s="19">
        <f>IF(入力シート!I66=" "," ",ROUNDUP(入力シート!I66,-3)/1000)</f>
        <v>0</v>
      </c>
      <c r="F67" s="65">
        <f>IF(入力シート!I67=" "," ",ROUNDDOWN(入力シート!I67,-3)/1000)</f>
        <v>0</v>
      </c>
      <c r="G67" s="14">
        <f>E68-E67</f>
        <v>0</v>
      </c>
      <c r="H67" s="17" t="str">
        <f>IFERROR(IF(G67&gt;$H$13,"20万円以上増","　")," ")</f>
        <v>　</v>
      </c>
      <c r="I67" s="274" t="str">
        <f t="shared" ref="I67" si="52">IFERROR(IF((AND(G67&gt;$H$13,G68&gt;$H$14)),"変更申請"," ")," ")</f>
        <v xml:space="preserve"> </v>
      </c>
      <c r="J67" s="17" t="str">
        <f>IFERROR(IF(G67&lt;$J$13,"20万円以上減","　")," ")</f>
        <v>　</v>
      </c>
      <c r="K67" s="274" t="str">
        <f t="shared" ref="K67" si="53">IFERROR(IF((AND(G67&lt;$J$13,G68&lt;$J$14)),"変更申請"," ")," ")</f>
        <v xml:space="preserve"> </v>
      </c>
      <c r="L67" s="274" t="str">
        <f>IF((AND(E67&gt;1,E68=0)),"変更申請"," ")</f>
        <v xml:space="preserve"> </v>
      </c>
      <c r="M67" s="276" t="str">
        <f t="shared" ref="M67" si="54">IF((OR(I67="変更申請",K67="変更申請",L67="変更申請")),"〇"," ")</f>
        <v xml:space="preserve"> </v>
      </c>
    </row>
    <row r="68" spans="1:13" ht="21.75" hidden="1" customHeight="1" thickBot="1">
      <c r="A68" s="239"/>
      <c r="B68" s="273"/>
      <c r="C68" s="13" t="str">
        <f>IF(入力シート!C67=0," ",入力シート!C67)</f>
        <v xml:space="preserve"> </v>
      </c>
      <c r="D68" s="241"/>
      <c r="E68" s="20">
        <f>IF(入力シート!J66=" "," ",ROUNDUP(入力シート!J66,-3)/1000)</f>
        <v>0</v>
      </c>
      <c r="F68" s="64">
        <f>IF(入力シート!J67=" "," ",ROUNDDOWN(入力シート!J67,-3)/1000)</f>
        <v>0</v>
      </c>
      <c r="G68" s="15" t="e">
        <f>ROUND(G67/E67,3)</f>
        <v>#DIV/0!</v>
      </c>
      <c r="H68" s="18" t="str">
        <f>IFERROR(IF(G68&gt;$H$14,"20％以上増","　")," ")</f>
        <v xml:space="preserve"> </v>
      </c>
      <c r="I68" s="275"/>
      <c r="J68" s="18" t="str">
        <f>IFERROR(IF(G68&lt;$J$14,"20％以上減","　")," ")</f>
        <v xml:space="preserve"> </v>
      </c>
      <c r="K68" s="275"/>
      <c r="L68" s="275"/>
      <c r="M68" s="276"/>
    </row>
    <row r="69" spans="1:13" ht="21.75" hidden="1" customHeight="1">
      <c r="A69" s="239"/>
      <c r="B69" s="272" t="str">
        <f ca="1">IF(入力シート!B68=0," ",入力シート!B68)</f>
        <v/>
      </c>
      <c r="C69" s="13">
        <f>IF(入力シート!C68=" "," ",入力シート!C68)</f>
        <v>0</v>
      </c>
      <c r="D69" s="240" t="str">
        <f>IF(入力シート!D68=0," ",入力シート!D68)</f>
        <v xml:space="preserve"> </v>
      </c>
      <c r="E69" s="19">
        <f>IF(入力シート!I68=" "," ",ROUNDUP(入力シート!I68,-3)/1000)</f>
        <v>0</v>
      </c>
      <c r="F69" s="65">
        <f>IF(入力シート!I69=" "," ",ROUNDDOWN(入力シート!I69,-3)/1000)</f>
        <v>0</v>
      </c>
      <c r="G69" s="14">
        <f>E70-E69</f>
        <v>0</v>
      </c>
      <c r="H69" s="17" t="str">
        <f>IFERROR(IF(G69&gt;$H$13,"20万円以上増","　")," ")</f>
        <v>　</v>
      </c>
      <c r="I69" s="274" t="str">
        <f t="shared" ref="I69" si="55">IFERROR(IF((AND(G69&gt;$H$13,G70&gt;$H$14)),"変更申請"," ")," ")</f>
        <v xml:space="preserve"> </v>
      </c>
      <c r="J69" s="17" t="str">
        <f>IFERROR(IF(G69&lt;$J$13,"20万円以上減","　")," ")</f>
        <v>　</v>
      </c>
      <c r="K69" s="274" t="str">
        <f>IFERROR(IF((AND(G69&lt;$J$13,G70&lt;$J$14)),"変更申請"," ")," ")</f>
        <v xml:space="preserve"> </v>
      </c>
      <c r="L69" s="274" t="str">
        <f t="shared" ref="L69" si="56">IF((AND(E69&gt;1,E70=0)),"変更申請"," ")</f>
        <v xml:space="preserve"> </v>
      </c>
      <c r="M69" s="276" t="str">
        <f t="shared" ref="M69" si="57">IF((OR(I69="変更申請",K69="変更申請",L69="変更申請")),"〇"," ")</f>
        <v xml:space="preserve"> </v>
      </c>
    </row>
    <row r="70" spans="1:13" ht="21.75" hidden="1" customHeight="1" thickBot="1">
      <c r="A70" s="239"/>
      <c r="B70" s="273"/>
      <c r="C70" s="13" t="str">
        <f>IF(入力シート!C69=0," ",入力シート!C69)</f>
        <v xml:space="preserve"> </v>
      </c>
      <c r="D70" s="241"/>
      <c r="E70" s="20">
        <f>IF(入力シート!J68=" "," ",ROUNDUP(入力シート!J68,-3)/1000)</f>
        <v>0</v>
      </c>
      <c r="F70" s="64">
        <f>IF(入力シート!J69=" "," ",ROUNDDOWN(入力シート!J69,-3)/1000)</f>
        <v>0</v>
      </c>
      <c r="G70" s="15" t="e">
        <f>ROUND(G69/E69,3)</f>
        <v>#DIV/0!</v>
      </c>
      <c r="H70" s="18" t="str">
        <f>IFERROR(IF(G70&gt;$H$14,"20％以上増","　")," ")</f>
        <v xml:space="preserve"> </v>
      </c>
      <c r="I70" s="275"/>
      <c r="J70" s="18" t="str">
        <f>IFERROR(IF(G70&lt;$J$14,"20％以上減","　")," ")</f>
        <v xml:space="preserve"> </v>
      </c>
      <c r="K70" s="275"/>
      <c r="L70" s="275"/>
      <c r="M70" s="276"/>
    </row>
    <row r="71" spans="1:13" ht="21.75" hidden="1" customHeight="1">
      <c r="A71" s="239"/>
      <c r="B71" s="272" t="str">
        <f ca="1">IF(入力シート!B70=0," ",入力シート!B70)</f>
        <v/>
      </c>
      <c r="C71" s="13">
        <f>IF(入力シート!C70=" "," ",入力シート!C70)</f>
        <v>0</v>
      </c>
      <c r="D71" s="240" t="str">
        <f>IF(入力シート!D70=0," ",入力シート!D70)</f>
        <v xml:space="preserve"> </v>
      </c>
      <c r="E71" s="19">
        <f>IF(入力シート!I70=" "," ",ROUNDUP(入力シート!I70,-3)/1000)</f>
        <v>0</v>
      </c>
      <c r="F71" s="65">
        <f>IF(入力シート!I71=" "," ",ROUNDDOWN(入力シート!I71,-3)/1000)</f>
        <v>0</v>
      </c>
      <c r="G71" s="14">
        <f>E72-E71</f>
        <v>0</v>
      </c>
      <c r="H71" s="17" t="str">
        <f>IFERROR(IF(G71&gt;$H$13,"20万円以上増","　")," ")</f>
        <v>　</v>
      </c>
      <c r="I71" s="274" t="str">
        <f t="shared" ref="I71" si="58">IFERROR(IF((AND(G71&gt;$H$13,G72&gt;$H$14)),"変更申請"," ")," ")</f>
        <v xml:space="preserve"> </v>
      </c>
      <c r="J71" s="17" t="str">
        <f>IFERROR(IF(G71&lt;$J$13,"20万円以上減","　")," ")</f>
        <v>　</v>
      </c>
      <c r="K71" s="274" t="str">
        <f t="shared" ref="K71" si="59">IFERROR(IF((AND(G71&lt;$J$13,G72&lt;$J$14)),"変更申請"," ")," ")</f>
        <v xml:space="preserve"> </v>
      </c>
      <c r="L71" s="274" t="str">
        <f t="shared" ref="L71" si="60">IF((AND(E71&gt;1,E72=0)),"変更申請"," ")</f>
        <v xml:space="preserve"> </v>
      </c>
      <c r="M71" s="276" t="str">
        <f t="shared" ref="M71" si="61">IF((OR(I71="変更申請",K71="変更申請",L71="変更申請")),"〇"," ")</f>
        <v xml:space="preserve"> </v>
      </c>
    </row>
    <row r="72" spans="1:13" ht="21.75" hidden="1" customHeight="1" thickBot="1">
      <c r="A72" s="239"/>
      <c r="B72" s="273"/>
      <c r="C72" s="13" t="str">
        <f>IF(入力シート!C71=0," ",入力シート!C71)</f>
        <v xml:space="preserve"> </v>
      </c>
      <c r="D72" s="241"/>
      <c r="E72" s="20">
        <f>IF(入力シート!J70=" "," ",ROUNDUP(入力シート!J70,-3)/1000)</f>
        <v>0</v>
      </c>
      <c r="F72" s="64">
        <f>IF(入力シート!J71=" "," ",ROUNDDOWN(入力シート!J71,-3)/1000)</f>
        <v>0</v>
      </c>
      <c r="G72" s="15" t="e">
        <f>ROUND(G71/E71,3)</f>
        <v>#DIV/0!</v>
      </c>
      <c r="H72" s="18" t="str">
        <f>IFERROR(IF(G72&gt;$H$14,"20％以上増","　")," ")</f>
        <v xml:space="preserve"> </v>
      </c>
      <c r="I72" s="275"/>
      <c r="J72" s="18" t="str">
        <f>IFERROR(IF(G72&lt;$J$14,"20％以上減","　")," ")</f>
        <v xml:space="preserve"> </v>
      </c>
      <c r="K72" s="275"/>
      <c r="L72" s="275"/>
      <c r="M72" s="276"/>
    </row>
    <row r="73" spans="1:13" ht="21.75" hidden="1" customHeight="1">
      <c r="A73" s="239"/>
      <c r="B73" s="272" t="str">
        <f ca="1">IF(入力シート!B72=0," ",入力シート!B72)</f>
        <v/>
      </c>
      <c r="C73" s="13">
        <f>IF(入力シート!C72=" "," ",入力シート!C72)</f>
        <v>0</v>
      </c>
      <c r="D73" s="240" t="str">
        <f>IF(入力シート!D72=0," ",入力シート!D72)</f>
        <v xml:space="preserve"> </v>
      </c>
      <c r="E73" s="19">
        <f>IF(入力シート!I72=" "," ",ROUNDUP(入力シート!I72,-3)/1000)</f>
        <v>0</v>
      </c>
      <c r="F73" s="65">
        <f>IF(入力シート!I73=" "," ",ROUNDDOWN(入力シート!I73,-3)/1000)</f>
        <v>0</v>
      </c>
      <c r="G73" s="14">
        <f>E74-E73</f>
        <v>0</v>
      </c>
      <c r="H73" s="17" t="str">
        <f>IFERROR(IF(G73&gt;$H$13,"20万円以上増","　")," ")</f>
        <v>　</v>
      </c>
      <c r="I73" s="274" t="str">
        <f t="shared" ref="I73" si="62">IFERROR(IF((AND(G73&gt;$H$13,G74&gt;$H$14)),"変更申請"," ")," ")</f>
        <v xml:space="preserve"> </v>
      </c>
      <c r="J73" s="17" t="str">
        <f>IFERROR(IF(G73&lt;$J$13,"20万円以上減","　")," ")</f>
        <v>　</v>
      </c>
      <c r="K73" s="274" t="str">
        <f t="shared" ref="K73" si="63">IFERROR(IF((AND(G73&lt;$J$13,G74&lt;$J$14)),"変更申請"," ")," ")</f>
        <v xml:space="preserve"> </v>
      </c>
      <c r="L73" s="274" t="str">
        <f t="shared" ref="L73" si="64">IF((AND(E73&gt;1,E74=0)),"変更申請"," ")</f>
        <v xml:space="preserve"> </v>
      </c>
      <c r="M73" s="276" t="str">
        <f t="shared" ref="M73" si="65">IF((OR(I73="変更申請",K73="変更申請",L73="変更申請")),"〇"," ")</f>
        <v xml:space="preserve"> </v>
      </c>
    </row>
    <row r="74" spans="1:13" ht="21.75" hidden="1" customHeight="1" thickBot="1">
      <c r="A74" s="239"/>
      <c r="B74" s="273"/>
      <c r="C74" s="13" t="str">
        <f>IF(入力シート!C73=0," ",入力シート!C73)</f>
        <v xml:space="preserve"> </v>
      </c>
      <c r="D74" s="241"/>
      <c r="E74" s="20">
        <f>IF(入力シート!J72=" "," ",ROUNDUP(入力シート!J72,-3)/1000)</f>
        <v>0</v>
      </c>
      <c r="F74" s="64">
        <f>IF(入力シート!J73=" "," ",ROUNDDOWN(入力シート!J73,-3)/1000)</f>
        <v>0</v>
      </c>
      <c r="G74" s="15" t="e">
        <f>ROUND(G73/E73,3)</f>
        <v>#DIV/0!</v>
      </c>
      <c r="H74" s="18" t="str">
        <f>IFERROR(IF(G74&gt;$H$14,"20％以上増","　")," ")</f>
        <v xml:space="preserve"> </v>
      </c>
      <c r="I74" s="275"/>
      <c r="J74" s="18" t="str">
        <f>IFERROR(IF(G74&lt;$J$14,"20％以上減","　")," ")</f>
        <v xml:space="preserve"> </v>
      </c>
      <c r="K74" s="275"/>
      <c r="L74" s="275"/>
      <c r="M74" s="276"/>
    </row>
    <row r="75" spans="1:13" ht="21.75" hidden="1" customHeight="1">
      <c r="A75" s="239"/>
      <c r="B75" s="272" t="str">
        <f ca="1">IF(入力シート!B74=0," ",入力シート!B74)</f>
        <v/>
      </c>
      <c r="C75" s="13">
        <f>IF(入力シート!C74=" "," ",入力シート!C74)</f>
        <v>0</v>
      </c>
      <c r="D75" s="240" t="str">
        <f>IF(入力シート!D74=0," ",入力シート!D74)</f>
        <v xml:space="preserve"> </v>
      </c>
      <c r="E75" s="19">
        <f>IF(入力シート!I74=" "," ",ROUNDUP(入力シート!I74,-3)/1000)</f>
        <v>0</v>
      </c>
      <c r="F75" s="65">
        <f>IF(入力シート!I75=" "," ",ROUNDDOWN(入力シート!I75,-3)/1000)</f>
        <v>0</v>
      </c>
      <c r="G75" s="14">
        <f>E76-E75</f>
        <v>0</v>
      </c>
      <c r="H75" s="17" t="str">
        <f>IFERROR(IF(G75&gt;$H$13,"20万円以上増","　")," ")</f>
        <v>　</v>
      </c>
      <c r="I75" s="274" t="str">
        <f t="shared" ref="I75" si="66">IFERROR(IF((AND(G75&gt;$H$13,G76&gt;$H$14)),"変更申請"," ")," ")</f>
        <v xml:space="preserve"> </v>
      </c>
      <c r="J75" s="17" t="str">
        <f>IFERROR(IF(G75&lt;$J$13,"20万円以上減","　")," ")</f>
        <v>　</v>
      </c>
      <c r="K75" s="274" t="str">
        <f>IFERROR(IF((AND(G75&lt;$J$13,G76&lt;$J$14)),"変更申請"," ")," ")</f>
        <v xml:space="preserve"> </v>
      </c>
      <c r="L75" s="274" t="str">
        <f t="shared" ref="L75" si="67">IF((AND(E75&gt;1,E76=0)),"変更申請"," ")</f>
        <v xml:space="preserve"> </v>
      </c>
      <c r="M75" s="276" t="str">
        <f t="shared" ref="M75" si="68">IF((OR(I75="変更申請",K75="変更申請",L75="変更申請")),"〇"," ")</f>
        <v xml:space="preserve"> </v>
      </c>
    </row>
    <row r="76" spans="1:13" ht="21.75" hidden="1" customHeight="1" thickBot="1">
      <c r="A76" s="239"/>
      <c r="B76" s="273"/>
      <c r="C76" s="13" t="str">
        <f>IF(入力シート!C75=0," ",入力シート!C75)</f>
        <v xml:space="preserve"> </v>
      </c>
      <c r="D76" s="241"/>
      <c r="E76" s="20">
        <f>IF(入力シート!J74=" "," ",ROUNDUP(入力シート!J74,-3)/1000)</f>
        <v>0</v>
      </c>
      <c r="F76" s="64">
        <f>IF(入力シート!J75=" "," ",ROUNDDOWN(入力シート!J75,-3)/1000)</f>
        <v>0</v>
      </c>
      <c r="G76" s="15" t="e">
        <f>ROUND(G75/E75,3)</f>
        <v>#DIV/0!</v>
      </c>
      <c r="H76" s="18" t="str">
        <f>IFERROR(IF(G76&gt;$H$14,"20％以上増","　")," ")</f>
        <v xml:space="preserve"> </v>
      </c>
      <c r="I76" s="275"/>
      <c r="J76" s="18" t="str">
        <f>IFERROR(IF(G76&lt;$J$14,"20％以上減","　")," ")</f>
        <v xml:space="preserve"> </v>
      </c>
      <c r="K76" s="275"/>
      <c r="L76" s="275"/>
      <c r="M76" s="276"/>
    </row>
    <row r="77" spans="1:13" ht="21.75" hidden="1" customHeight="1">
      <c r="A77" s="239"/>
      <c r="B77" s="272" t="str">
        <f ca="1">IF(入力シート!B76=0," ",入力シート!B76)</f>
        <v/>
      </c>
      <c r="C77" s="13">
        <f>IF(入力シート!C76=" "," ",入力シート!C76)</f>
        <v>0</v>
      </c>
      <c r="D77" s="240" t="str">
        <f>IF(入力シート!D76=0," ",入力シート!D76)</f>
        <v xml:space="preserve"> </v>
      </c>
      <c r="E77" s="19">
        <f>IF(入力シート!I76=" "," ",ROUNDUP(入力シート!I76,-3)/1000)</f>
        <v>0</v>
      </c>
      <c r="F77" s="65">
        <f>IF(入力シート!I77=" "," ",ROUNDDOWN(入力シート!I77,-3)/1000)</f>
        <v>0</v>
      </c>
      <c r="G77" s="14">
        <f>E78-E77</f>
        <v>0</v>
      </c>
      <c r="H77" s="17" t="str">
        <f>IFERROR(IF(G77&gt;$H$13,"20万円以上増","　")," ")</f>
        <v>　</v>
      </c>
      <c r="I77" s="274" t="str">
        <f t="shared" ref="I77" si="69">IFERROR(IF((AND(G77&gt;$H$13,G78&gt;$H$14)),"変更申請"," ")," ")</f>
        <v xml:space="preserve"> </v>
      </c>
      <c r="J77" s="17" t="str">
        <f>IFERROR(IF(G77&lt;$J$13,"20万円以上減","　")," ")</f>
        <v>　</v>
      </c>
      <c r="K77" s="274" t="str">
        <f t="shared" ref="K77" si="70">IFERROR(IF((AND(G77&lt;$J$13,G78&lt;$J$14)),"変更申請"," ")," ")</f>
        <v xml:space="preserve"> </v>
      </c>
      <c r="L77" s="274" t="str">
        <f t="shared" ref="L77" si="71">IF((AND(E77&gt;1,E78=0)),"変更申請"," ")</f>
        <v xml:space="preserve"> </v>
      </c>
      <c r="M77" s="276" t="str">
        <f t="shared" ref="M77" si="72">IF((OR(I77="変更申請",K77="変更申請",L77="変更申請")),"〇"," ")</f>
        <v xml:space="preserve"> </v>
      </c>
    </row>
    <row r="78" spans="1:13" ht="21.75" hidden="1" customHeight="1" thickBot="1">
      <c r="A78" s="239"/>
      <c r="B78" s="273"/>
      <c r="C78" s="13" t="str">
        <f>IF(入力シート!C77=0," ",入力シート!C77)</f>
        <v xml:space="preserve"> </v>
      </c>
      <c r="D78" s="241"/>
      <c r="E78" s="20">
        <f>IF(入力シート!J76=" "," ",ROUNDUP(入力シート!J76,-3)/1000)</f>
        <v>0</v>
      </c>
      <c r="F78" s="64">
        <f>IF(入力シート!J77=" "," ",ROUNDDOWN(入力シート!J77,-3)/1000)</f>
        <v>0</v>
      </c>
      <c r="G78" s="15" t="e">
        <f>ROUND(G77/E77,3)</f>
        <v>#DIV/0!</v>
      </c>
      <c r="H78" s="18" t="str">
        <f>IFERROR(IF(G78&gt;$H$14,"20％以上増","　")," ")</f>
        <v xml:space="preserve"> </v>
      </c>
      <c r="I78" s="275"/>
      <c r="J78" s="18" t="str">
        <f>IFERROR(IF(G78&lt;$J$14,"20％以上減","　")," ")</f>
        <v xml:space="preserve"> </v>
      </c>
      <c r="K78" s="275"/>
      <c r="L78" s="275"/>
      <c r="M78" s="276"/>
    </row>
    <row r="79" spans="1:13" ht="21.75" hidden="1" customHeight="1">
      <c r="A79" s="239"/>
      <c r="B79" s="272" t="str">
        <f ca="1">IF(入力シート!B78=0," ",入力シート!B78)</f>
        <v/>
      </c>
      <c r="C79" s="13">
        <f>IF(入力シート!C78=" "," ",入力シート!C78)</f>
        <v>0</v>
      </c>
      <c r="D79" s="240" t="str">
        <f>IF(入力シート!D78=0," ",入力シート!D78)</f>
        <v xml:space="preserve"> </v>
      </c>
      <c r="E79" s="19">
        <f>IF(入力シート!I78=" "," ",ROUNDUP(入力シート!I78,-3)/1000)</f>
        <v>0</v>
      </c>
      <c r="F79" s="65">
        <f>IF(入力シート!I79=" "," ",ROUNDDOWN(入力シート!I79,-3)/1000)</f>
        <v>0</v>
      </c>
      <c r="G79" s="14">
        <f>E80-E79</f>
        <v>0</v>
      </c>
      <c r="H79" s="17" t="str">
        <f>IFERROR(IF(G79&gt;$H$13,"20万円以上増","　")," ")</f>
        <v>　</v>
      </c>
      <c r="I79" s="274" t="str">
        <f t="shared" ref="I79" si="73">IFERROR(IF((AND(G79&gt;$H$13,G80&gt;$H$14)),"変更申請"," ")," ")</f>
        <v xml:space="preserve"> </v>
      </c>
      <c r="J79" s="17" t="str">
        <f>IFERROR(IF(G79&lt;$J$13,"20万円以上減","　")," ")</f>
        <v>　</v>
      </c>
      <c r="K79" s="274" t="str">
        <f t="shared" ref="K79" si="74">IFERROR(IF((AND(G79&lt;$J$13,G80&lt;$J$14)),"変更申請"," ")," ")</f>
        <v xml:space="preserve"> </v>
      </c>
      <c r="L79" s="274" t="str">
        <f t="shared" ref="L79" si="75">IF((AND(E79&gt;1,E80=0)),"変更申請"," ")</f>
        <v xml:space="preserve"> </v>
      </c>
      <c r="M79" s="276" t="str">
        <f t="shared" ref="M79" si="76">IF((OR(I79="変更申請",K79="変更申請",L79="変更申請")),"〇"," ")</f>
        <v xml:space="preserve"> </v>
      </c>
    </row>
    <row r="80" spans="1:13" ht="21.75" hidden="1" customHeight="1" thickBot="1">
      <c r="A80" s="239"/>
      <c r="B80" s="273"/>
      <c r="C80" s="13" t="str">
        <f>IF(入力シート!C79=0," ",入力シート!C79)</f>
        <v xml:space="preserve"> </v>
      </c>
      <c r="D80" s="241"/>
      <c r="E80" s="20">
        <f>IF(入力シート!J78=" "," ",ROUNDUP(入力シート!J78,-3)/1000)</f>
        <v>0</v>
      </c>
      <c r="F80" s="64">
        <f>IF(入力シート!J79=" "," ",ROUNDDOWN(入力シート!J79,-3)/1000)</f>
        <v>0</v>
      </c>
      <c r="G80" s="15" t="e">
        <f>ROUND(G79/E79,3)</f>
        <v>#DIV/0!</v>
      </c>
      <c r="H80" s="18" t="str">
        <f>IFERROR(IF(G80&gt;$H$14,"20％以上増","　")," ")</f>
        <v xml:space="preserve"> </v>
      </c>
      <c r="I80" s="275"/>
      <c r="J80" s="18" t="str">
        <f>IFERROR(IF(G80&lt;$J$14,"20％以上減","　")," ")</f>
        <v xml:space="preserve"> </v>
      </c>
      <c r="K80" s="275"/>
      <c r="L80" s="275"/>
      <c r="M80" s="276"/>
    </row>
    <row r="81" spans="1:13" ht="21.75" hidden="1" customHeight="1">
      <c r="A81" s="239"/>
      <c r="B81" s="272" t="str">
        <f ca="1">IF(入力シート!B80=0," ",入力シート!B80)</f>
        <v/>
      </c>
      <c r="C81" s="13">
        <f>IF(入力シート!C80=" "," ",入力シート!C80)</f>
        <v>0</v>
      </c>
      <c r="D81" s="240" t="str">
        <f>IF(入力シート!D80=0," ",入力シート!D80)</f>
        <v xml:space="preserve"> </v>
      </c>
      <c r="E81" s="19">
        <f>IF(入力シート!I80=" "," ",ROUNDUP(入力シート!I80,-3)/1000)</f>
        <v>0</v>
      </c>
      <c r="F81" s="65">
        <f>IF(入力シート!I81=" "," ",ROUNDDOWN(入力シート!I81,-3)/1000)</f>
        <v>0</v>
      </c>
      <c r="G81" s="14">
        <f>E82-E81</f>
        <v>0</v>
      </c>
      <c r="H81" s="17" t="str">
        <f>IFERROR(IF(G81&gt;$H$13,"20万円以上増","　")," ")</f>
        <v>　</v>
      </c>
      <c r="I81" s="274" t="str">
        <f t="shared" ref="I81" si="77">IFERROR(IF((AND(G81&gt;$H$13,G82&gt;$H$14)),"変更申請"," ")," ")</f>
        <v xml:space="preserve"> </v>
      </c>
      <c r="J81" s="17" t="str">
        <f>IFERROR(IF(G81&lt;$J$13,"20万円以上減","　")," ")</f>
        <v>　</v>
      </c>
      <c r="K81" s="274" t="str">
        <f t="shared" ref="K81" si="78">IFERROR(IF((AND(G81&lt;$J$13,G82&lt;$J$14)),"変更申請"," ")," ")</f>
        <v xml:space="preserve"> </v>
      </c>
      <c r="L81" s="274" t="str">
        <f t="shared" ref="L81" si="79">IF((AND(E81&gt;1,E82=0)),"変更申請"," ")</f>
        <v xml:space="preserve"> </v>
      </c>
      <c r="M81" s="276" t="str">
        <f t="shared" ref="M81" si="80">IF((OR(I81="変更申請",K81="変更申請",L81="変更申請")),"〇"," ")</f>
        <v xml:space="preserve"> </v>
      </c>
    </row>
    <row r="82" spans="1:13" ht="21.75" hidden="1" customHeight="1" thickBot="1">
      <c r="A82" s="239"/>
      <c r="B82" s="273"/>
      <c r="C82" s="13" t="str">
        <f>IF(入力シート!C81=0," ",入力シート!C81)</f>
        <v xml:space="preserve"> </v>
      </c>
      <c r="D82" s="241"/>
      <c r="E82" s="20">
        <f>IF(入力シート!J80=" "," ",ROUNDUP(入力シート!J80,-3)/1000)</f>
        <v>0</v>
      </c>
      <c r="F82" s="64">
        <f>IF(入力シート!J81=" "," ",ROUNDDOWN(入力シート!J81,-3)/1000)</f>
        <v>0</v>
      </c>
      <c r="G82" s="15" t="e">
        <f>ROUND(G81/E81,3)</f>
        <v>#DIV/0!</v>
      </c>
      <c r="H82" s="18" t="str">
        <f>IFERROR(IF(G82&gt;$H$14,"20％以上増","　")," ")</f>
        <v xml:space="preserve"> </v>
      </c>
      <c r="I82" s="275"/>
      <c r="J82" s="18" t="str">
        <f>IFERROR(IF(G82&lt;$J$14,"20％以上減","　")," ")</f>
        <v xml:space="preserve"> </v>
      </c>
      <c r="K82" s="275"/>
      <c r="L82" s="275"/>
      <c r="M82" s="276"/>
    </row>
    <row r="83" spans="1:13" ht="21.75" hidden="1" customHeight="1">
      <c r="A83" s="239"/>
      <c r="B83" s="272" t="str">
        <f ca="1">IF(入力シート!B82=0," ",入力シート!B82)</f>
        <v/>
      </c>
      <c r="C83" s="13">
        <f>IF(入力シート!C82=" "," ",入力シート!C82)</f>
        <v>0</v>
      </c>
      <c r="D83" s="240" t="str">
        <f>IF(入力シート!D82=0," ",入力シート!D82)</f>
        <v xml:space="preserve"> </v>
      </c>
      <c r="E83" s="19">
        <f>IF(入力シート!I82=" "," ",ROUNDUP(入力シート!I82,-3)/1000)</f>
        <v>0</v>
      </c>
      <c r="F83" s="65">
        <f>IF(入力シート!I83=" "," ",ROUNDDOWN(入力シート!I83,-3)/1000)</f>
        <v>0</v>
      </c>
      <c r="G83" s="14">
        <f>E84-E83</f>
        <v>0</v>
      </c>
      <c r="H83" s="17" t="str">
        <f>IFERROR(IF(G83&gt;$H$13,"20万円以上増","　")," ")</f>
        <v>　</v>
      </c>
      <c r="I83" s="274" t="str">
        <f t="shared" ref="I83" si="81">IFERROR(IF((AND(G83&gt;$H$13,G84&gt;$H$14)),"変更申請"," ")," ")</f>
        <v xml:space="preserve"> </v>
      </c>
      <c r="J83" s="17" t="str">
        <f>IFERROR(IF(G83&lt;$J$13,"20万円以上減","　")," ")</f>
        <v>　</v>
      </c>
      <c r="K83" s="274" t="str">
        <f>IFERROR(IF((AND(G83&lt;$J$13,G84&lt;$J$14)),"変更申請"," ")," ")</f>
        <v xml:space="preserve"> </v>
      </c>
      <c r="L83" s="274" t="str">
        <f t="shared" ref="L83" si="82">IF((AND(E83&gt;1,E84=0)),"変更申請"," ")</f>
        <v xml:space="preserve"> </v>
      </c>
      <c r="M83" s="276" t="str">
        <f>IF((OR(I83="変更申請",K83="変更申請",L83="変更申請")),"〇"," ")</f>
        <v xml:space="preserve"> </v>
      </c>
    </row>
    <row r="84" spans="1:13" ht="21.75" hidden="1" customHeight="1" thickBot="1">
      <c r="A84" s="239"/>
      <c r="B84" s="273"/>
      <c r="C84" s="13" t="str">
        <f>IF(入力シート!C83=0," ",入力シート!C83)</f>
        <v xml:space="preserve"> </v>
      </c>
      <c r="D84" s="241"/>
      <c r="E84" s="20">
        <f>IF(入力シート!J82=" "," ",ROUNDUP(入力シート!J82,-3)/1000)</f>
        <v>0</v>
      </c>
      <c r="F84" s="64">
        <f>IF(入力シート!J83=" "," ",ROUNDDOWN(入力シート!J83,-3)/1000)</f>
        <v>0</v>
      </c>
      <c r="G84" s="15" t="e">
        <f>ROUND(G83/E83,3)</f>
        <v>#DIV/0!</v>
      </c>
      <c r="H84" s="18" t="str">
        <f>IFERROR(IF(G84&gt;$H$14,"20％以上増","　")," ")</f>
        <v xml:space="preserve"> </v>
      </c>
      <c r="I84" s="275"/>
      <c r="J84" s="18" t="str">
        <f>IFERROR(IF(G84&lt;$J$14,"20％以上減","　")," ")</f>
        <v xml:space="preserve"> </v>
      </c>
      <c r="K84" s="275"/>
      <c r="L84" s="275"/>
      <c r="M84" s="276"/>
    </row>
    <row r="85" spans="1:13" ht="21.75" customHeight="1" thickBot="1">
      <c r="A85" s="277" t="s">
        <v>3</v>
      </c>
      <c r="B85" s="278"/>
      <c r="C85" s="279"/>
      <c r="D85" s="283"/>
      <c r="E85" s="21">
        <f>SUM(E15,E17,E19,E21,E23,E25,E27,E29,E31,E33,E35,E37,E39,E41,E43,E45,E47,E49,E51,E53,E55,E57,E59,E61,E63)+SUM(E65,E67,E69,E71,E73,E75,E77,E79,E81,E83)</f>
        <v>0</v>
      </c>
      <c r="F85" s="98">
        <f>SUM(F15,F17,F19,F21,F23,F25,F27,F29,F31,F33,F35,F37,F39,F41,F43,F45,F47,F49,F51,F53,F55,F57,F59,F61,F63)+SUM(F65,F67,F69,F71,F73,F75,F77,F79,F81,F83)</f>
        <v>0</v>
      </c>
      <c r="G85" s="14">
        <f>F86-F85</f>
        <v>0</v>
      </c>
      <c r="H85" s="15">
        <v>-9.9000000000000005E-2</v>
      </c>
    </row>
    <row r="86" spans="1:13" ht="29.25" customHeight="1" thickBot="1">
      <c r="A86" s="280"/>
      <c r="B86" s="281"/>
      <c r="C86" s="282"/>
      <c r="D86" s="284"/>
      <c r="E86" s="100">
        <f>SUM(E16,E18,E20,E22,E24,E26,E28,E30,E32,E34,E36,E38,E40,E42,E44,E46,E48,E50,E52,E54,E56,E58,E60,E62,E64)+SUM(E66,E68,E70,E72,E74,E76,E78,E80,E82,E84)</f>
        <v>0</v>
      </c>
      <c r="F86" s="101">
        <f>SUM(F16,F18,F20,F22,F24,F26,F28,F30,F32,F34,F36,F38,F40,F42,F44,F46,F48,F50,F52,F54,F56,F58,F60,F62,F64)+SUM(F66,F68,F70,F72,F74,F76,F78,F80,F82,F84)</f>
        <v>0</v>
      </c>
      <c r="G86" s="15" t="e">
        <f>ROUND(G85/F85,3)</f>
        <v>#DIV/0!</v>
      </c>
      <c r="H86" s="26" t="str">
        <f>IFERROR(IF(G86&lt;H85,"10％以上減","　")," ")</f>
        <v xml:space="preserve"> </v>
      </c>
      <c r="I86" s="27" t="str">
        <f>IFERROR(IF(G86&lt;$H$85,"変更申請"," ")," ")</f>
        <v xml:space="preserve"> </v>
      </c>
    </row>
    <row r="88" spans="1:13">
      <c r="A88" s="244" t="s">
        <v>14</v>
      </c>
      <c r="B88" s="244"/>
      <c r="C88" s="244"/>
      <c r="D88" s="244"/>
      <c r="E88" s="244"/>
      <c r="F88" s="244"/>
      <c r="G88" s="244"/>
    </row>
    <row r="89" spans="1:13">
      <c r="A89" s="244" t="s">
        <v>15</v>
      </c>
      <c r="B89" s="244"/>
      <c r="C89" s="244"/>
      <c r="D89" s="244"/>
      <c r="E89" s="244"/>
      <c r="F89" s="244"/>
      <c r="G89" s="244"/>
    </row>
  </sheetData>
  <sheetProtection sheet="1" formatCells="0" formatColumns="0" formatRows="0"/>
  <mergeCells count="263">
    <mergeCell ref="M27:M28"/>
    <mergeCell ref="M25:M26"/>
    <mergeCell ref="M23:M24"/>
    <mergeCell ref="M21:M22"/>
    <mergeCell ref="M19:M20"/>
    <mergeCell ref="M17:M18"/>
    <mergeCell ref="M15:M16"/>
    <mergeCell ref="M45:M46"/>
    <mergeCell ref="M43:M44"/>
    <mergeCell ref="M41:M42"/>
    <mergeCell ref="M39:M40"/>
    <mergeCell ref="M37:M38"/>
    <mergeCell ref="M35:M36"/>
    <mergeCell ref="M33:M34"/>
    <mergeCell ref="M31:M32"/>
    <mergeCell ref="M29:M30"/>
    <mergeCell ref="M63:M64"/>
    <mergeCell ref="M61:M62"/>
    <mergeCell ref="M59:M60"/>
    <mergeCell ref="M57:M58"/>
    <mergeCell ref="M55:M56"/>
    <mergeCell ref="M53:M54"/>
    <mergeCell ref="M51:M52"/>
    <mergeCell ref="M49:M50"/>
    <mergeCell ref="M47:M48"/>
    <mergeCell ref="A85:C86"/>
    <mergeCell ref="D85:D86"/>
    <mergeCell ref="A88:G88"/>
    <mergeCell ref="A89:G89"/>
    <mergeCell ref="A63:A64"/>
    <mergeCell ref="B63:B64"/>
    <mergeCell ref="D63:D64"/>
    <mergeCell ref="I63:I64"/>
    <mergeCell ref="K63:K64"/>
    <mergeCell ref="A65:A66"/>
    <mergeCell ref="B65:B66"/>
    <mergeCell ref="D65:D66"/>
    <mergeCell ref="I65:I66"/>
    <mergeCell ref="K65:K66"/>
    <mergeCell ref="A69:A70"/>
    <mergeCell ref="B69:B70"/>
    <mergeCell ref="D69:D70"/>
    <mergeCell ref="I69:I70"/>
    <mergeCell ref="K69:K70"/>
    <mergeCell ref="A73:A74"/>
    <mergeCell ref="B73:B74"/>
    <mergeCell ref="D73:D74"/>
    <mergeCell ref="I73:I74"/>
    <mergeCell ref="K73:K74"/>
    <mergeCell ref="L63:L64"/>
    <mergeCell ref="A61:A62"/>
    <mergeCell ref="B61:B62"/>
    <mergeCell ref="D61:D62"/>
    <mergeCell ref="I61:I62"/>
    <mergeCell ref="K61:K62"/>
    <mergeCell ref="L61:L62"/>
    <mergeCell ref="A59:A60"/>
    <mergeCell ref="B59:B60"/>
    <mergeCell ref="D59:D60"/>
    <mergeCell ref="I59:I60"/>
    <mergeCell ref="K59:K60"/>
    <mergeCell ref="L59:L60"/>
    <mergeCell ref="A57:A58"/>
    <mergeCell ref="B57:B58"/>
    <mergeCell ref="D57:D58"/>
    <mergeCell ref="I57:I58"/>
    <mergeCell ref="K57:K58"/>
    <mergeCell ref="L57:L58"/>
    <mergeCell ref="A55:A56"/>
    <mergeCell ref="B55:B56"/>
    <mergeCell ref="D55:D56"/>
    <mergeCell ref="I55:I56"/>
    <mergeCell ref="K55:K56"/>
    <mergeCell ref="L55:L56"/>
    <mergeCell ref="A53:A54"/>
    <mergeCell ref="B53:B54"/>
    <mergeCell ref="D53:D54"/>
    <mergeCell ref="I53:I54"/>
    <mergeCell ref="K53:K54"/>
    <mergeCell ref="L53:L54"/>
    <mergeCell ref="A51:A52"/>
    <mergeCell ref="B51:B52"/>
    <mergeCell ref="D51:D52"/>
    <mergeCell ref="I51:I52"/>
    <mergeCell ref="K51:K52"/>
    <mergeCell ref="L51:L52"/>
    <mergeCell ref="A49:A50"/>
    <mergeCell ref="B49:B50"/>
    <mergeCell ref="D49:D50"/>
    <mergeCell ref="I49:I50"/>
    <mergeCell ref="K49:K50"/>
    <mergeCell ref="L49:L50"/>
    <mergeCell ref="A47:A48"/>
    <mergeCell ref="B47:B48"/>
    <mergeCell ref="D47:D48"/>
    <mergeCell ref="I47:I48"/>
    <mergeCell ref="K47:K48"/>
    <mergeCell ref="L47:L48"/>
    <mergeCell ref="A45:A46"/>
    <mergeCell ref="B45:B46"/>
    <mergeCell ref="D45:D46"/>
    <mergeCell ref="I45:I46"/>
    <mergeCell ref="K45:K46"/>
    <mergeCell ref="L45:L46"/>
    <mergeCell ref="A43:A44"/>
    <mergeCell ref="B43:B44"/>
    <mergeCell ref="D43:D44"/>
    <mergeCell ref="I43:I44"/>
    <mergeCell ref="K43:K44"/>
    <mergeCell ref="L43:L44"/>
    <mergeCell ref="A41:A42"/>
    <mergeCell ref="B41:B42"/>
    <mergeCell ref="D41:D42"/>
    <mergeCell ref="I41:I42"/>
    <mergeCell ref="K41:K42"/>
    <mergeCell ref="L41:L42"/>
    <mergeCell ref="A39:A40"/>
    <mergeCell ref="B39:B40"/>
    <mergeCell ref="D39:D40"/>
    <mergeCell ref="I39:I40"/>
    <mergeCell ref="K39:K40"/>
    <mergeCell ref="L39:L40"/>
    <mergeCell ref="A37:A38"/>
    <mergeCell ref="B37:B38"/>
    <mergeCell ref="D37:D38"/>
    <mergeCell ref="I37:I38"/>
    <mergeCell ref="K37:K38"/>
    <mergeCell ref="L37:L38"/>
    <mergeCell ref="A35:A36"/>
    <mergeCell ref="B35:B36"/>
    <mergeCell ref="D35:D36"/>
    <mergeCell ref="I35:I36"/>
    <mergeCell ref="K35:K36"/>
    <mergeCell ref="L35:L36"/>
    <mergeCell ref="A33:A34"/>
    <mergeCell ref="B33:B34"/>
    <mergeCell ref="D33:D34"/>
    <mergeCell ref="I33:I34"/>
    <mergeCell ref="K33:K34"/>
    <mergeCell ref="L33:L34"/>
    <mergeCell ref="A31:A32"/>
    <mergeCell ref="B31:B32"/>
    <mergeCell ref="D31:D32"/>
    <mergeCell ref="I31:I32"/>
    <mergeCell ref="K31:K32"/>
    <mergeCell ref="L31:L32"/>
    <mergeCell ref="A29:A30"/>
    <mergeCell ref="B29:B30"/>
    <mergeCell ref="D29:D30"/>
    <mergeCell ref="I29:I30"/>
    <mergeCell ref="K29:K30"/>
    <mergeCell ref="L29:L30"/>
    <mergeCell ref="A27:A28"/>
    <mergeCell ref="B27:B28"/>
    <mergeCell ref="D27:D28"/>
    <mergeCell ref="I27:I28"/>
    <mergeCell ref="K27:K28"/>
    <mergeCell ref="L27:L28"/>
    <mergeCell ref="A25:A26"/>
    <mergeCell ref="B25:B26"/>
    <mergeCell ref="D25:D26"/>
    <mergeCell ref="I25:I26"/>
    <mergeCell ref="K25:K26"/>
    <mergeCell ref="L25:L26"/>
    <mergeCell ref="A23:A24"/>
    <mergeCell ref="B23:B24"/>
    <mergeCell ref="D23:D24"/>
    <mergeCell ref="I23:I24"/>
    <mergeCell ref="K23:K24"/>
    <mergeCell ref="L23:L24"/>
    <mergeCell ref="A21:A22"/>
    <mergeCell ref="B21:B22"/>
    <mergeCell ref="D21:D22"/>
    <mergeCell ref="I21:I22"/>
    <mergeCell ref="K21:K22"/>
    <mergeCell ref="L21:L22"/>
    <mergeCell ref="A19:A20"/>
    <mergeCell ref="B19:B20"/>
    <mergeCell ref="D19:D20"/>
    <mergeCell ref="I19:I20"/>
    <mergeCell ref="K19:K20"/>
    <mergeCell ref="L19:L20"/>
    <mergeCell ref="A17:A18"/>
    <mergeCell ref="B17:B18"/>
    <mergeCell ref="D17:D18"/>
    <mergeCell ref="I17:I18"/>
    <mergeCell ref="K17:K18"/>
    <mergeCell ref="L17:L18"/>
    <mergeCell ref="A15:A16"/>
    <mergeCell ref="B15:B16"/>
    <mergeCell ref="D15:D16"/>
    <mergeCell ref="I15:I16"/>
    <mergeCell ref="K15:K16"/>
    <mergeCell ref="L15:L16"/>
    <mergeCell ref="A12:A14"/>
    <mergeCell ref="B12:C12"/>
    <mergeCell ref="D12:D14"/>
    <mergeCell ref="E12:E14"/>
    <mergeCell ref="F12:F14"/>
    <mergeCell ref="B13:B14"/>
    <mergeCell ref="A3:F3"/>
    <mergeCell ref="A5:B6"/>
    <mergeCell ref="C5:D6"/>
    <mergeCell ref="E5:E6"/>
    <mergeCell ref="F5:F6"/>
    <mergeCell ref="A8:B9"/>
    <mergeCell ref="C8:C9"/>
    <mergeCell ref="D8:D9"/>
    <mergeCell ref="L65:L66"/>
    <mergeCell ref="M65:M66"/>
    <mergeCell ref="A67:A68"/>
    <mergeCell ref="B67:B68"/>
    <mergeCell ref="D67:D68"/>
    <mergeCell ref="I67:I68"/>
    <mergeCell ref="K67:K68"/>
    <mergeCell ref="L67:L68"/>
    <mergeCell ref="M67:M68"/>
    <mergeCell ref="L69:L70"/>
    <mergeCell ref="M69:M70"/>
    <mergeCell ref="A71:A72"/>
    <mergeCell ref="B71:B72"/>
    <mergeCell ref="D71:D72"/>
    <mergeCell ref="I71:I72"/>
    <mergeCell ref="K71:K72"/>
    <mergeCell ref="L71:L72"/>
    <mergeCell ref="M71:M72"/>
    <mergeCell ref="L73:L74"/>
    <mergeCell ref="M73:M74"/>
    <mergeCell ref="A75:A76"/>
    <mergeCell ref="B75:B76"/>
    <mergeCell ref="D75:D76"/>
    <mergeCell ref="I75:I76"/>
    <mergeCell ref="K75:K76"/>
    <mergeCell ref="L75:L76"/>
    <mergeCell ref="M75:M76"/>
    <mergeCell ref="A77:A78"/>
    <mergeCell ref="B77:B78"/>
    <mergeCell ref="D77:D78"/>
    <mergeCell ref="I77:I78"/>
    <mergeCell ref="K77:K78"/>
    <mergeCell ref="L77:L78"/>
    <mergeCell ref="M77:M78"/>
    <mergeCell ref="A79:A80"/>
    <mergeCell ref="B79:B80"/>
    <mergeCell ref="D79:D80"/>
    <mergeCell ref="I79:I80"/>
    <mergeCell ref="K79:K80"/>
    <mergeCell ref="L79:L80"/>
    <mergeCell ref="M79:M80"/>
    <mergeCell ref="A81:A82"/>
    <mergeCell ref="B81:B82"/>
    <mergeCell ref="D81:D82"/>
    <mergeCell ref="I81:I82"/>
    <mergeCell ref="K81:K82"/>
    <mergeCell ref="L81:L82"/>
    <mergeCell ref="M81:M82"/>
    <mergeCell ref="A83:A84"/>
    <mergeCell ref="B83:B84"/>
    <mergeCell ref="D83:D84"/>
    <mergeCell ref="I83:I84"/>
    <mergeCell ref="K83:K84"/>
    <mergeCell ref="L83:L84"/>
    <mergeCell ref="M83:M84"/>
  </mergeCells>
  <phoneticPr fontId="6"/>
  <conditionalFormatting sqref="E16:F16 E18:F18 E20:F20 E22:F22 E24:F24 E26:F26 E28:F28 E30:F30 E32:F32 E34:F34 E36:F36 E38:F38 E40:F40 E42:F42 E44:F44 E46:F46 E48:F48 E50:F50 E52:F52 E54:F54 E56:F56 E58:F58 E60:F60 E62:F62 E64:F64">
    <cfRule type="expression" dxfId="147" priority="4">
      <formula>L15="〇"</formula>
    </cfRule>
  </conditionalFormatting>
  <conditionalFormatting sqref="E66:F66 E68:F68 E70:F70 E72:F72 E74:F74 E76:F76 E78:F78 E80:F80 E82:F82 E84:F84">
    <cfRule type="expression" dxfId="146" priority="1">
      <formula>L65="〇"</formula>
    </cfRule>
  </conditionalFormatting>
  <pageMargins left="1.0629921259842521" right="0.35433070866141736" top="0.82677165354330717" bottom="0.35433070866141736" header="0.31496062992125984" footer="0.31496062992125984"/>
  <pageSetup paperSize="9"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M89"/>
  <sheetViews>
    <sheetView view="pageBreakPreview" zoomScaleNormal="100" zoomScaleSheetLayoutView="100" workbookViewId="0">
      <pane ySplit="14" topLeftCell="A15" activePane="bottomLeft" state="frozen"/>
      <selection pane="bottomLeft" activeCell="A15" sqref="A15:A16"/>
    </sheetView>
  </sheetViews>
  <sheetFormatPr defaultRowHeight="12"/>
  <cols>
    <col min="1" max="2" width="5" style="1" bestFit="1" customWidth="1"/>
    <col min="3" max="3" width="43.125" style="1" customWidth="1"/>
    <col min="4" max="4" width="7.625" style="1" customWidth="1"/>
    <col min="5" max="7" width="11.125" style="1" customWidth="1"/>
    <col min="8" max="8" width="12.25" style="1" customWidth="1"/>
    <col min="9" max="9" width="11.125" style="1" customWidth="1"/>
    <col min="10" max="10" width="12.25" style="1" customWidth="1"/>
    <col min="11" max="11" width="11.125" style="1" customWidth="1"/>
    <col min="12" max="12" width="9" style="1"/>
    <col min="13" max="13" width="8.5" style="25" bestFit="1" customWidth="1"/>
    <col min="14" max="16384" width="9" style="1"/>
  </cols>
  <sheetData>
    <row r="1" spans="1:13">
      <c r="A1" s="1" t="s">
        <v>13</v>
      </c>
    </row>
    <row r="3" spans="1:13">
      <c r="A3" s="256" t="s">
        <v>12</v>
      </c>
      <c r="B3" s="256"/>
      <c r="C3" s="256"/>
      <c r="D3" s="256"/>
      <c r="E3" s="256"/>
      <c r="F3" s="256"/>
    </row>
    <row r="5" spans="1:13">
      <c r="A5" s="245" t="s">
        <v>7</v>
      </c>
      <c r="B5" s="245"/>
      <c r="C5" s="213" t="str">
        <f>入力シート!$C$5</f>
        <v>〇〇市</v>
      </c>
      <c r="D5" s="214"/>
      <c r="E5" s="257" t="s">
        <v>5</v>
      </c>
      <c r="F5" s="245" t="str">
        <f>入力シート!$C$7</f>
        <v>令和７年度</v>
      </c>
    </row>
    <row r="6" spans="1:13">
      <c r="A6" s="246"/>
      <c r="B6" s="246"/>
      <c r="C6" s="215"/>
      <c r="D6" s="216"/>
      <c r="E6" s="258"/>
      <c r="F6" s="246"/>
    </row>
    <row r="8" spans="1:13">
      <c r="A8" s="245" t="s">
        <v>9</v>
      </c>
      <c r="B8" s="245"/>
      <c r="C8" s="247">
        <f>F86</f>
        <v>0</v>
      </c>
      <c r="D8" s="249" t="s">
        <v>10</v>
      </c>
    </row>
    <row r="9" spans="1:13">
      <c r="A9" s="246"/>
      <c r="B9" s="246"/>
      <c r="C9" s="248"/>
      <c r="D9" s="250"/>
    </row>
    <row r="11" spans="1:13" ht="12.75" thickBot="1">
      <c r="A11" s="1" t="s">
        <v>8</v>
      </c>
      <c r="F11" s="4" t="s">
        <v>18</v>
      </c>
    </row>
    <row r="12" spans="1:13">
      <c r="A12" s="259" t="s">
        <v>4</v>
      </c>
      <c r="B12" s="262" t="s">
        <v>27</v>
      </c>
      <c r="C12" s="262"/>
      <c r="D12" s="262" t="s">
        <v>28</v>
      </c>
      <c r="E12" s="262" t="s">
        <v>29</v>
      </c>
      <c r="F12" s="265" t="s">
        <v>0</v>
      </c>
      <c r="H12" s="1" t="s">
        <v>57</v>
      </c>
      <c r="J12" s="1" t="s">
        <v>58</v>
      </c>
      <c r="L12" s="38" t="s">
        <v>70</v>
      </c>
      <c r="M12" s="25" t="s">
        <v>71</v>
      </c>
    </row>
    <row r="13" spans="1:13">
      <c r="A13" s="260"/>
      <c r="B13" s="263" t="s">
        <v>1</v>
      </c>
      <c r="C13" s="2" t="s">
        <v>30</v>
      </c>
      <c r="D13" s="263"/>
      <c r="E13" s="263"/>
      <c r="F13" s="266"/>
      <c r="H13" s="16">
        <v>199</v>
      </c>
      <c r="J13" s="16">
        <v>-199</v>
      </c>
    </row>
    <row r="14" spans="1:13" ht="12.75" thickBot="1">
      <c r="A14" s="285"/>
      <c r="B14" s="287"/>
      <c r="C14" s="22" t="s">
        <v>31</v>
      </c>
      <c r="D14" s="286"/>
      <c r="E14" s="287"/>
      <c r="F14" s="288"/>
      <c r="H14" s="15">
        <v>0.19900000000000001</v>
      </c>
      <c r="J14" s="15">
        <v>-0.19900000000000001</v>
      </c>
    </row>
    <row r="15" spans="1:13" ht="21.75" customHeight="1">
      <c r="A15" s="289"/>
      <c r="B15" s="262" t="str">
        <f ca="1">IF(入力シート!B14=0," ",入力シート!B14)</f>
        <v/>
      </c>
      <c r="C15" s="23">
        <f>IF(入力シート!C14=" "," ",入力シート!C14)</f>
        <v>0</v>
      </c>
      <c r="D15" s="240" t="str">
        <f>IF(入力シート!D14=0," ",入力シート!D14)</f>
        <v xml:space="preserve"> </v>
      </c>
      <c r="E15" s="24">
        <f>IF(入力シート!J14=" "," ",ROUNDUP(入力シート!J14,-3)/1000)</f>
        <v>0</v>
      </c>
      <c r="F15" s="63">
        <f>IF(入力シート!J15=" "," ",ROUNDDOWN(入力シート!J15,-3)/1000)</f>
        <v>0</v>
      </c>
      <c r="G15" s="14">
        <f>E16-E15</f>
        <v>0</v>
      </c>
      <c r="H15" s="17" t="str">
        <f>IFERROR(IF(G15&gt;$H$13,"20万円以上増","　")," ")</f>
        <v>　</v>
      </c>
      <c r="I15" s="274" t="str">
        <f>IFERROR(IF((AND(G15&gt;$H$13,G16&gt;$H$14)),"変更申請"," ")," ")</f>
        <v xml:space="preserve"> </v>
      </c>
      <c r="J15" s="17" t="str">
        <f>IFERROR(IF(G15&lt;$J$13,"20万円以上減","　")," ")</f>
        <v>　</v>
      </c>
      <c r="K15" s="274" t="str">
        <f>IFERROR(IF((AND(G15&lt;$J$13,G16&lt;$J$14)),"変更申請"," ")," ")</f>
        <v xml:space="preserve"> </v>
      </c>
      <c r="L15" s="274" t="str">
        <f>IF((AND(E15&gt;1,E16=0)),"変更申請"," ")</f>
        <v xml:space="preserve"> </v>
      </c>
      <c r="M15" s="276" t="str">
        <f>IF((OR(I15="変更申請",K15="変更申請",L15="変更申請")),"〇"," ")</f>
        <v xml:space="preserve"> </v>
      </c>
    </row>
    <row r="16" spans="1:13" ht="21.75" customHeight="1" thickBot="1">
      <c r="A16" s="239"/>
      <c r="B16" s="273"/>
      <c r="C16" s="13" t="str">
        <f>IF(入力シート!C15=0," ",入力シート!C15)</f>
        <v xml:space="preserve"> </v>
      </c>
      <c r="D16" s="241"/>
      <c r="E16" s="20">
        <f>IF(入力シート!K14=" "," ",ROUNDUP(入力シート!K14,-3)/1000)</f>
        <v>0</v>
      </c>
      <c r="F16" s="64">
        <f>IF(入力シート!K15=" "," ",ROUNDDOWN(入力シート!K15,-3)/1000)</f>
        <v>0</v>
      </c>
      <c r="G16" s="15" t="e">
        <f>ROUND(G15/E15,3)</f>
        <v>#DIV/0!</v>
      </c>
      <c r="H16" s="18" t="str">
        <f>IFERROR(IF(G16&gt;$H$14,"20％以上増","　")," ")</f>
        <v xml:space="preserve"> </v>
      </c>
      <c r="I16" s="275"/>
      <c r="J16" s="18" t="str">
        <f>IFERROR(IF(G16&lt;$J$14,"20％以上減","　")," ")</f>
        <v xml:space="preserve"> </v>
      </c>
      <c r="K16" s="275"/>
      <c r="L16" s="275"/>
      <c r="M16" s="276"/>
    </row>
    <row r="17" spans="1:13" ht="21.75" customHeight="1">
      <c r="A17" s="239"/>
      <c r="B17" s="272" t="str">
        <f ca="1">IF(入力シート!B16=0," ",入力シート!B16)</f>
        <v/>
      </c>
      <c r="C17" s="13">
        <f>IF(入力シート!C16=" "," ",入力シート!C16)</f>
        <v>0</v>
      </c>
      <c r="D17" s="240" t="str">
        <f>IF(入力シート!D16=0," ",入力シート!D16)</f>
        <v xml:space="preserve"> </v>
      </c>
      <c r="E17" s="19">
        <f>IF(入力シート!J16=" "," ",ROUNDUP(入力シート!J16,-3)/1000)</f>
        <v>0</v>
      </c>
      <c r="F17" s="65">
        <f>IF(入力シート!J17=" "," ",ROUNDDOWN(入力シート!J17,-3)/1000)</f>
        <v>0</v>
      </c>
      <c r="G17" s="14">
        <f>E18-E17</f>
        <v>0</v>
      </c>
      <c r="H17" s="17" t="str">
        <f>IFERROR(IF(G17&gt;$H$13,"20万円以上増","　")," ")</f>
        <v>　</v>
      </c>
      <c r="I17" s="274" t="str">
        <f>IFERROR(IF((AND(G17&gt;$H$13,G18&gt;$H$14)),"変更申請"," ")," ")</f>
        <v xml:space="preserve"> </v>
      </c>
      <c r="J17" s="17" t="str">
        <f>IFERROR(IF(G17&lt;$J$13,"20万円以上減","　")," ")</f>
        <v>　</v>
      </c>
      <c r="K17" s="274" t="str">
        <f t="shared" ref="K17" si="0">IFERROR(IF((AND(G17&lt;$J$13,G18&lt;$J$14)),"変更申請"," ")," ")</f>
        <v xml:space="preserve"> </v>
      </c>
      <c r="L17" s="274" t="str">
        <f>IF((AND(E17&gt;1,E18=0)),"変更申請"," ")</f>
        <v xml:space="preserve"> </v>
      </c>
      <c r="M17" s="276" t="str">
        <f t="shared" ref="M17" si="1">IF((OR(I17="変更申請",K17="変更申請",L17="変更申請")),"〇"," ")</f>
        <v xml:space="preserve"> </v>
      </c>
    </row>
    <row r="18" spans="1:13" ht="21.75" customHeight="1" thickBot="1">
      <c r="A18" s="239"/>
      <c r="B18" s="273"/>
      <c r="C18" s="13" t="str">
        <f>IF(入力シート!C17=0," ",入力シート!C17)</f>
        <v xml:space="preserve"> </v>
      </c>
      <c r="D18" s="241"/>
      <c r="E18" s="20">
        <f>IF(入力シート!K16=" "," ",ROUNDUP(入力シート!K16,-3)/1000)</f>
        <v>0</v>
      </c>
      <c r="F18" s="64">
        <f>IF(入力シート!K17=" "," ",ROUNDDOWN(入力シート!K17,-3)/1000)</f>
        <v>0</v>
      </c>
      <c r="G18" s="15" t="e">
        <f>ROUND(G17/E17,3)</f>
        <v>#DIV/0!</v>
      </c>
      <c r="H18" s="18" t="str">
        <f>IFERROR(IF(G18&gt;$H$14,"20％以上増","　")," ")</f>
        <v xml:space="preserve"> </v>
      </c>
      <c r="I18" s="275"/>
      <c r="J18" s="18" t="str">
        <f>IFERROR(IF(G18&lt;$J$14,"20％以上減","　")," ")</f>
        <v xml:space="preserve"> </v>
      </c>
      <c r="K18" s="275"/>
      <c r="L18" s="275"/>
      <c r="M18" s="276"/>
    </row>
    <row r="19" spans="1:13" ht="21.75" customHeight="1">
      <c r="A19" s="239"/>
      <c r="B19" s="272" t="str">
        <f ca="1">IF(入力シート!B18=0," ",入力シート!B18)</f>
        <v/>
      </c>
      <c r="C19" s="13">
        <f>IF(入力シート!C18=" "," ",入力シート!C18)</f>
        <v>0</v>
      </c>
      <c r="D19" s="240" t="str">
        <f>IF(入力シート!D18=0," ",入力シート!D18)</f>
        <v xml:space="preserve"> </v>
      </c>
      <c r="E19" s="19">
        <f>IF(入力シート!J18=" "," ",ROUNDUP(入力シート!J18,-3)/1000)</f>
        <v>0</v>
      </c>
      <c r="F19" s="65">
        <f>IF(入力シート!J19=" "," ",ROUNDDOWN(入力シート!J19,-3)/1000)</f>
        <v>0</v>
      </c>
      <c r="G19" s="14">
        <f>E20-E19</f>
        <v>0</v>
      </c>
      <c r="H19" s="17" t="str">
        <f>IFERROR(IF(G19&gt;$H$13,"20万円以上増","　")," ")</f>
        <v>　</v>
      </c>
      <c r="I19" s="274" t="str">
        <f>IFERROR(IF((AND(G19&gt;$H$13,G20&gt;$H$14)),"変更申請"," ")," ")</f>
        <v xml:space="preserve"> </v>
      </c>
      <c r="J19" s="17" t="str">
        <f>IFERROR(IF(G19&lt;$J$13,"20万円以上減","　")," ")</f>
        <v>　</v>
      </c>
      <c r="K19" s="274" t="str">
        <f t="shared" ref="K19" si="2">IFERROR(IF((AND(G19&lt;$J$13,G20&lt;$J$14)),"変更申請"," ")," ")</f>
        <v xml:space="preserve"> </v>
      </c>
      <c r="L19" s="274" t="str">
        <f>IF((AND(E19&gt;1,E20=0)),"変更申請"," ")</f>
        <v xml:space="preserve"> </v>
      </c>
      <c r="M19" s="276" t="str">
        <f t="shared" ref="M19" si="3">IF((OR(I19="変更申請",K19="変更申請",L19="変更申請")),"〇"," ")</f>
        <v xml:space="preserve"> </v>
      </c>
    </row>
    <row r="20" spans="1:13" ht="21.75" customHeight="1" thickBot="1">
      <c r="A20" s="239"/>
      <c r="B20" s="273"/>
      <c r="C20" s="13" t="str">
        <f>IF(入力シート!C19=0," ",入力シート!C19)</f>
        <v xml:space="preserve"> </v>
      </c>
      <c r="D20" s="241"/>
      <c r="E20" s="20">
        <f>IF(入力シート!K18=" "," ",ROUNDUP(入力シート!K18,-3)/1000)</f>
        <v>0</v>
      </c>
      <c r="F20" s="64">
        <f>IF(入力シート!K19=" "," ",ROUNDDOWN(入力シート!K19,-3)/1000)</f>
        <v>0</v>
      </c>
      <c r="G20" s="15" t="e">
        <f>ROUND(G19/E19,3)</f>
        <v>#DIV/0!</v>
      </c>
      <c r="H20" s="18" t="str">
        <f>IFERROR(IF(G20&gt;$H$14,"20％以上増","　")," ")</f>
        <v xml:space="preserve"> </v>
      </c>
      <c r="I20" s="275"/>
      <c r="J20" s="18" t="str">
        <f>IFERROR(IF(G20&lt;$J$14,"20％以上減","　")," ")</f>
        <v xml:space="preserve"> </v>
      </c>
      <c r="K20" s="275"/>
      <c r="L20" s="275"/>
      <c r="M20" s="276"/>
    </row>
    <row r="21" spans="1:13" ht="21.75" customHeight="1">
      <c r="A21" s="239"/>
      <c r="B21" s="272" t="str">
        <f ca="1">IF(入力シート!B20=0," ",入力シート!B20)</f>
        <v/>
      </c>
      <c r="C21" s="13">
        <f>IF(入力シート!C20=" "," ",入力シート!C20)</f>
        <v>0</v>
      </c>
      <c r="D21" s="240" t="str">
        <f>IF(入力シート!D20=0," ",入力シート!D20)</f>
        <v xml:space="preserve"> </v>
      </c>
      <c r="E21" s="19">
        <f>IF(入力シート!J20=" "," ",ROUNDUP(入力シート!J20,-3)/1000)</f>
        <v>0</v>
      </c>
      <c r="F21" s="65">
        <f>IF(入力シート!J21=" "," ",ROUNDDOWN(入力シート!J21,-3)/1000)</f>
        <v>0</v>
      </c>
      <c r="G21" s="14">
        <f>E22-E21</f>
        <v>0</v>
      </c>
      <c r="H21" s="17" t="str">
        <f>IFERROR(IF(G21&gt;$H$13,"20万円以上増","　")," ")</f>
        <v>　</v>
      </c>
      <c r="I21" s="274" t="str">
        <f>IFERROR(IF((AND(G21&gt;$H$13,G22&gt;$H$14)),"変更申請"," ")," ")</f>
        <v xml:space="preserve"> </v>
      </c>
      <c r="J21" s="17" t="str">
        <f>IFERROR(IF(G21&lt;$J$13,"20万円以上減","　")," ")</f>
        <v>　</v>
      </c>
      <c r="K21" s="274" t="str">
        <f t="shared" ref="K21" si="4">IFERROR(IF((AND(G21&lt;$J$13,G22&lt;$J$14)),"変更申請"," ")," ")</f>
        <v xml:space="preserve"> </v>
      </c>
      <c r="L21" s="274" t="str">
        <f>IF((AND(E21&gt;1,E22=0)),"変更申請"," ")</f>
        <v xml:space="preserve"> </v>
      </c>
      <c r="M21" s="276" t="str">
        <f t="shared" ref="M21" si="5">IF((OR(I21="変更申請",K21="変更申請",L21="変更申請")),"〇"," ")</f>
        <v xml:space="preserve"> </v>
      </c>
    </row>
    <row r="22" spans="1:13" ht="21.75" customHeight="1" thickBot="1">
      <c r="A22" s="239"/>
      <c r="B22" s="273"/>
      <c r="C22" s="13" t="str">
        <f>IF(入力シート!C21=0," ",入力シート!C21)</f>
        <v xml:space="preserve"> </v>
      </c>
      <c r="D22" s="241"/>
      <c r="E22" s="20">
        <f>IF(入力シート!K20=" "," ",ROUNDUP(入力シート!K20,-3)/1000)</f>
        <v>0</v>
      </c>
      <c r="F22" s="64">
        <f>IF(入力シート!K21=" "," ",ROUNDDOWN(入力シート!K21,-3)/1000)</f>
        <v>0</v>
      </c>
      <c r="G22" s="15" t="e">
        <f>ROUND(G21/E21,3)</f>
        <v>#DIV/0!</v>
      </c>
      <c r="H22" s="18" t="str">
        <f>IFERROR(IF(G22&gt;$H$14,"20％以上増","　")," ")</f>
        <v xml:space="preserve"> </v>
      </c>
      <c r="I22" s="275"/>
      <c r="J22" s="18" t="str">
        <f>IFERROR(IF(G22&lt;$J$14,"20％以上減","　")," ")</f>
        <v xml:space="preserve"> </v>
      </c>
      <c r="K22" s="275"/>
      <c r="L22" s="275"/>
      <c r="M22" s="276"/>
    </row>
    <row r="23" spans="1:13" ht="21.75" customHeight="1">
      <c r="A23" s="239"/>
      <c r="B23" s="272" t="str">
        <f ca="1">IF(入力シート!B22=0," ",入力シート!B22)</f>
        <v/>
      </c>
      <c r="C23" s="13">
        <f>IF(入力シート!C22=" "," ",入力シート!C22)</f>
        <v>0</v>
      </c>
      <c r="D23" s="240" t="str">
        <f>IF(入力シート!D22=0," ",入力シート!D22)</f>
        <v xml:space="preserve"> </v>
      </c>
      <c r="E23" s="19">
        <f>IF(入力シート!J22=" "," ",ROUNDUP(入力シート!J22,-3)/1000)</f>
        <v>0</v>
      </c>
      <c r="F23" s="65">
        <f>IF(入力シート!J23=" "," ",ROUNDDOWN(入力シート!J23,-3)/1000)</f>
        <v>0</v>
      </c>
      <c r="G23" s="14">
        <f>E24-E23</f>
        <v>0</v>
      </c>
      <c r="H23" s="17" t="str">
        <f>IFERROR(IF(G23&gt;$H$13,"20万円以上増","　")," ")</f>
        <v>　</v>
      </c>
      <c r="I23" s="274" t="str">
        <f>IFERROR(IF((AND(G23&gt;$H$13,G24&gt;$H$14)),"変更申請"," ")," ")</f>
        <v xml:space="preserve"> </v>
      </c>
      <c r="J23" s="17" t="str">
        <f>IFERROR(IF(G23&lt;$J$13,"20万円以上減","　")," ")</f>
        <v>　</v>
      </c>
      <c r="K23" s="274" t="str">
        <f>IFERROR(IF((AND(G23&lt;$J$13,G24&lt;$J$14)),"変更申請"," ")," ")</f>
        <v xml:space="preserve"> </v>
      </c>
      <c r="L23" s="274" t="str">
        <f>IF((AND(E23&gt;1,E24=0)),"変更申請"," ")</f>
        <v xml:space="preserve"> </v>
      </c>
      <c r="M23" s="276" t="str">
        <f t="shared" ref="M23" si="6">IF((OR(I23="変更申請",K23="変更申請",L23="変更申請")),"〇"," ")</f>
        <v xml:space="preserve"> </v>
      </c>
    </row>
    <row r="24" spans="1:13" ht="21.75" customHeight="1" thickBot="1">
      <c r="A24" s="239"/>
      <c r="B24" s="273"/>
      <c r="C24" s="13" t="str">
        <f>IF(入力シート!C23=0," ",入力シート!C23)</f>
        <v xml:space="preserve"> </v>
      </c>
      <c r="D24" s="241"/>
      <c r="E24" s="20">
        <f>IF(入力シート!K22=" "," ",ROUNDUP(入力シート!K22,-3)/1000)</f>
        <v>0</v>
      </c>
      <c r="F24" s="64">
        <f>IF(入力シート!K23=" "," ",ROUNDDOWN(入力シート!K23,-3)/1000)</f>
        <v>0</v>
      </c>
      <c r="G24" s="15" t="e">
        <f>ROUND(G23/E23,3)</f>
        <v>#DIV/0!</v>
      </c>
      <c r="H24" s="18" t="str">
        <f>IFERROR(IF(G24&gt;$H$14,"20％以上増","　")," ")</f>
        <v xml:space="preserve"> </v>
      </c>
      <c r="I24" s="275"/>
      <c r="J24" s="18" t="str">
        <f>IFERROR(IF(G24&lt;$J$14,"20％以上減","　")," ")</f>
        <v xml:space="preserve"> </v>
      </c>
      <c r="K24" s="275"/>
      <c r="L24" s="275"/>
      <c r="M24" s="276"/>
    </row>
    <row r="25" spans="1:13" ht="21.75" customHeight="1">
      <c r="A25" s="239"/>
      <c r="B25" s="272" t="str">
        <f ca="1">IF(入力シート!B24=0," ",入力シート!B24)</f>
        <v/>
      </c>
      <c r="C25" s="13">
        <f>IF(入力シート!C24=" "," ",入力シート!C24)</f>
        <v>0</v>
      </c>
      <c r="D25" s="240" t="str">
        <f>IF(入力シート!D24=0," ",入力シート!D24)</f>
        <v xml:space="preserve"> </v>
      </c>
      <c r="E25" s="19">
        <f>IF(入力シート!J24=" "," ",ROUNDUP(入力シート!J24,-3)/1000)</f>
        <v>0</v>
      </c>
      <c r="F25" s="65">
        <f>IF(入力シート!J25=" "," ",ROUNDDOWN(入力シート!J25,-3)/1000)</f>
        <v>0</v>
      </c>
      <c r="G25" s="14">
        <f>E26-E25</f>
        <v>0</v>
      </c>
      <c r="H25" s="17" t="str">
        <f>IFERROR(IF(G25&gt;$H$13,"20万円以上増","　")," ")</f>
        <v>　</v>
      </c>
      <c r="I25" s="274" t="str">
        <f t="shared" ref="I25" si="7">IFERROR(IF((AND(G25&gt;$H$13,G26&gt;$H$14)),"変更申請"," ")," ")</f>
        <v xml:space="preserve"> </v>
      </c>
      <c r="J25" s="17" t="str">
        <f>IFERROR(IF(G25&lt;$J$13,"20万円以上減","　")," ")</f>
        <v>　</v>
      </c>
      <c r="K25" s="274" t="str">
        <f t="shared" ref="K25" si="8">IFERROR(IF((AND(G25&lt;$J$13,G26&lt;$J$14)),"変更申請"," ")," ")</f>
        <v xml:space="preserve"> </v>
      </c>
      <c r="L25" s="274" t="str">
        <f>IF((AND(E25&gt;1,E26=0)),"変更申請"," ")</f>
        <v xml:space="preserve"> </v>
      </c>
      <c r="M25" s="276" t="str">
        <f t="shared" ref="M25" si="9">IF((OR(I25="変更申請",K25="変更申請",L25="変更申請")),"〇"," ")</f>
        <v xml:space="preserve"> </v>
      </c>
    </row>
    <row r="26" spans="1:13" ht="21.75" customHeight="1" thickBot="1">
      <c r="A26" s="239"/>
      <c r="B26" s="273"/>
      <c r="C26" s="13" t="str">
        <f>IF(入力シート!C25=0," ",入力シート!C25)</f>
        <v xml:space="preserve"> </v>
      </c>
      <c r="D26" s="241"/>
      <c r="E26" s="20">
        <f>IF(入力シート!K24=" "," ",ROUNDUP(入力シート!K24,-3)/1000)</f>
        <v>0</v>
      </c>
      <c r="F26" s="64">
        <f>IF(入力シート!K25=" "," ",ROUNDDOWN(入力シート!K25,-3)/1000)</f>
        <v>0</v>
      </c>
      <c r="G26" s="15" t="e">
        <f>ROUND(G25/E25,3)</f>
        <v>#DIV/0!</v>
      </c>
      <c r="H26" s="18" t="str">
        <f>IFERROR(IF(G26&gt;$H$14,"20％以上増","　")," ")</f>
        <v xml:space="preserve"> </v>
      </c>
      <c r="I26" s="275"/>
      <c r="J26" s="18" t="str">
        <f>IFERROR(IF(G26&lt;$J$14,"20％以上減","　")," ")</f>
        <v xml:space="preserve"> </v>
      </c>
      <c r="K26" s="275"/>
      <c r="L26" s="275"/>
      <c r="M26" s="276"/>
    </row>
    <row r="27" spans="1:13" ht="21.75" customHeight="1">
      <c r="A27" s="239"/>
      <c r="B27" s="272" t="str">
        <f ca="1">IF(入力シート!B26=0," ",入力シート!B26)</f>
        <v/>
      </c>
      <c r="C27" s="13">
        <f>IF(入力シート!C26=" "," ",入力シート!C26)</f>
        <v>0</v>
      </c>
      <c r="D27" s="240" t="str">
        <f>IF(入力シート!D26=0," ",入力シート!D26)</f>
        <v xml:space="preserve"> </v>
      </c>
      <c r="E27" s="19">
        <f>IF(入力シート!J26=" "," ",ROUNDUP(入力シート!J26,-3)/1000)</f>
        <v>0</v>
      </c>
      <c r="F27" s="65">
        <f>IF(入力シート!J27=" "," ",ROUNDDOWN(入力シート!J27,-3)/1000)</f>
        <v>0</v>
      </c>
      <c r="G27" s="14">
        <f>E28-E27</f>
        <v>0</v>
      </c>
      <c r="H27" s="17" t="str">
        <f>IFERROR(IF(G27&gt;$H$13,"20万円以上増","　")," ")</f>
        <v>　</v>
      </c>
      <c r="I27" s="274" t="str">
        <f t="shared" ref="I27:I63" si="10">IFERROR(IF((AND(G27&gt;$H$13,G28&gt;$H$14)),"変更申請"," ")," ")</f>
        <v xml:space="preserve"> </v>
      </c>
      <c r="J27" s="17" t="str">
        <f>IFERROR(IF(G27&lt;$J$13,"20万円以上減","　")," ")</f>
        <v>　</v>
      </c>
      <c r="K27" s="274" t="str">
        <f t="shared" ref="K27" si="11">IFERROR(IF((AND(G27&lt;$J$13,G28&lt;$J$14)),"変更申請"," ")," ")</f>
        <v xml:space="preserve"> </v>
      </c>
      <c r="L27" s="274" t="str">
        <f>IF((AND(E27&gt;1,E28=0)),"変更申請"," ")</f>
        <v xml:space="preserve"> </v>
      </c>
      <c r="M27" s="276" t="str">
        <f t="shared" ref="M27" si="12">IF((OR(I27="変更申請",K27="変更申請",L27="変更申請")),"〇"," ")</f>
        <v xml:space="preserve"> </v>
      </c>
    </row>
    <row r="28" spans="1:13" ht="21.75" customHeight="1" thickBot="1">
      <c r="A28" s="239"/>
      <c r="B28" s="273"/>
      <c r="C28" s="13" t="str">
        <f>IF(入力シート!C27=0," ",入力シート!C27)</f>
        <v xml:space="preserve"> </v>
      </c>
      <c r="D28" s="241"/>
      <c r="E28" s="20">
        <f>IF(入力シート!K26=" "," ",ROUNDUP(入力シート!K26,-3)/1000)</f>
        <v>0</v>
      </c>
      <c r="F28" s="64">
        <f>IF(入力シート!K27=" "," ",ROUNDDOWN(入力シート!K27,-3)/1000)</f>
        <v>0</v>
      </c>
      <c r="G28" s="15" t="e">
        <f>ROUND(G27/E27,3)</f>
        <v>#DIV/0!</v>
      </c>
      <c r="H28" s="18" t="str">
        <f>IFERROR(IF(G28&gt;$H$14,"20％以上増","　")," ")</f>
        <v xml:space="preserve"> </v>
      </c>
      <c r="I28" s="275"/>
      <c r="J28" s="18" t="str">
        <f>IFERROR(IF(G28&lt;$J$14,"20％以上減","　")," ")</f>
        <v xml:space="preserve"> </v>
      </c>
      <c r="K28" s="275"/>
      <c r="L28" s="275"/>
      <c r="M28" s="276"/>
    </row>
    <row r="29" spans="1:13" ht="21.75" customHeight="1">
      <c r="A29" s="239"/>
      <c r="B29" s="272" t="str">
        <f ca="1">IF(入力シート!B28=0," ",入力シート!B28)</f>
        <v/>
      </c>
      <c r="C29" s="13">
        <f>IF(入力シート!C28=" "," ",入力シート!C28)</f>
        <v>0</v>
      </c>
      <c r="D29" s="240" t="str">
        <f>IF(入力シート!D28=0," ",入力シート!D28)</f>
        <v xml:space="preserve"> </v>
      </c>
      <c r="E29" s="19">
        <f>IF(入力シート!J28=" "," ",ROUNDUP(入力シート!J28,-3)/1000)</f>
        <v>0</v>
      </c>
      <c r="F29" s="65">
        <f>IF(入力シート!J29=" "," ",ROUNDDOWN(入力シート!J29,-3)/1000)</f>
        <v>0</v>
      </c>
      <c r="G29" s="14">
        <f>E30-E29</f>
        <v>0</v>
      </c>
      <c r="H29" s="17" t="str">
        <f>IFERROR(IF(G29&gt;$H$13,"20万円以上増","　")," ")</f>
        <v>　</v>
      </c>
      <c r="I29" s="274" t="str">
        <f t="shared" si="10"/>
        <v xml:space="preserve"> </v>
      </c>
      <c r="J29" s="17" t="str">
        <f>IFERROR(IF(G29&lt;$J$13,"20万円以上減","　")," ")</f>
        <v>　</v>
      </c>
      <c r="K29" s="274" t="str">
        <f>IFERROR(IF((AND(G29&lt;$J$13,G30&lt;$J$14)),"変更申請"," ")," ")</f>
        <v xml:space="preserve"> </v>
      </c>
      <c r="L29" s="274" t="str">
        <f>IF((AND(E29&gt;1,E30=0)),"変更申請"," ")</f>
        <v xml:space="preserve"> </v>
      </c>
      <c r="M29" s="276" t="str">
        <f t="shared" ref="M29" si="13">IF((OR(I29="変更申請",K29="変更申請",L29="変更申請")),"〇"," ")</f>
        <v xml:space="preserve"> </v>
      </c>
    </row>
    <row r="30" spans="1:13" ht="21.75" customHeight="1" thickBot="1">
      <c r="A30" s="239"/>
      <c r="B30" s="273"/>
      <c r="C30" s="13" t="str">
        <f>IF(入力シート!C29=0," ",入力シート!C29)</f>
        <v xml:space="preserve"> </v>
      </c>
      <c r="D30" s="241"/>
      <c r="E30" s="20">
        <f>IF(入力シート!K28=" "," ",ROUNDUP(入力シート!K28,-3)/1000)</f>
        <v>0</v>
      </c>
      <c r="F30" s="64">
        <f>IF(入力シート!K29=" "," ",ROUNDDOWN(入力シート!K29,-3)/1000)</f>
        <v>0</v>
      </c>
      <c r="G30" s="15" t="e">
        <f>ROUND(G29/E29,3)</f>
        <v>#DIV/0!</v>
      </c>
      <c r="H30" s="18" t="str">
        <f>IFERROR(IF(G30&gt;$H$14,"20％以上増","　")," ")</f>
        <v xml:space="preserve"> </v>
      </c>
      <c r="I30" s="275"/>
      <c r="J30" s="18" t="str">
        <f>IFERROR(IF(G30&lt;$J$14,"20％以上減","　")," ")</f>
        <v xml:space="preserve"> </v>
      </c>
      <c r="K30" s="275"/>
      <c r="L30" s="275"/>
      <c r="M30" s="276"/>
    </row>
    <row r="31" spans="1:13" ht="21.75" customHeight="1">
      <c r="A31" s="239"/>
      <c r="B31" s="272" t="str">
        <f ca="1">IF(入力シート!B30=0," ",入力シート!B30)</f>
        <v/>
      </c>
      <c r="C31" s="13">
        <f>IF(入力シート!C30=" "," ",入力シート!C30)</f>
        <v>0</v>
      </c>
      <c r="D31" s="240" t="str">
        <f>IF(入力シート!D30=0," ",入力シート!D30)</f>
        <v xml:space="preserve"> </v>
      </c>
      <c r="E31" s="19">
        <f>IF(入力シート!J30=" "," ",ROUNDUP(入力シート!J30,-3)/1000)</f>
        <v>0</v>
      </c>
      <c r="F31" s="65">
        <f>IF(入力シート!J31=" "," ",ROUNDDOWN(入力シート!J31,-3)/1000)</f>
        <v>0</v>
      </c>
      <c r="G31" s="14">
        <f>E32-E31</f>
        <v>0</v>
      </c>
      <c r="H31" s="17" t="str">
        <f>IFERROR(IF(G31&gt;$H$13,"20万円以上増","　")," ")</f>
        <v>　</v>
      </c>
      <c r="I31" s="274" t="str">
        <f t="shared" si="10"/>
        <v xml:space="preserve"> </v>
      </c>
      <c r="J31" s="17" t="str">
        <f>IFERROR(IF(G31&lt;$J$13,"20万円以上減","　")," ")</f>
        <v>　</v>
      </c>
      <c r="K31" s="274" t="str">
        <f t="shared" ref="K31" si="14">IFERROR(IF((AND(G31&lt;$J$13,G32&lt;$J$14)),"変更申請"," ")," ")</f>
        <v xml:space="preserve"> </v>
      </c>
      <c r="L31" s="274" t="str">
        <f>IF((AND(E31&gt;1,E32=0)),"変更申請"," ")</f>
        <v xml:space="preserve"> </v>
      </c>
      <c r="M31" s="276" t="str">
        <f t="shared" ref="M31" si="15">IF((OR(I31="変更申請",K31="変更申請",L31="変更申請")),"〇"," ")</f>
        <v xml:space="preserve"> </v>
      </c>
    </row>
    <row r="32" spans="1:13" ht="21.75" customHeight="1" thickBot="1">
      <c r="A32" s="239"/>
      <c r="B32" s="273"/>
      <c r="C32" s="13" t="str">
        <f>IF(入力シート!C31=0," ",入力シート!C31)</f>
        <v xml:space="preserve"> </v>
      </c>
      <c r="D32" s="241"/>
      <c r="E32" s="20">
        <f>IF(入力シート!K30=" "," ",ROUNDUP(入力シート!K30,-3)/1000)</f>
        <v>0</v>
      </c>
      <c r="F32" s="64">
        <f>IF(入力シート!K31=" "," ",ROUNDDOWN(入力シート!K31,-3)/1000)</f>
        <v>0</v>
      </c>
      <c r="G32" s="15" t="e">
        <f>ROUND(G31/E31,3)</f>
        <v>#DIV/0!</v>
      </c>
      <c r="H32" s="18" t="str">
        <f>IFERROR(IF(G32&gt;$H$14,"20％以上増","　")," ")</f>
        <v xml:space="preserve"> </v>
      </c>
      <c r="I32" s="275"/>
      <c r="J32" s="18" t="str">
        <f>IFERROR(IF(G32&lt;$J$14,"20％以上減","　")," ")</f>
        <v xml:space="preserve"> </v>
      </c>
      <c r="K32" s="275"/>
      <c r="L32" s="275"/>
      <c r="M32" s="276"/>
    </row>
    <row r="33" spans="1:13" ht="21.75" customHeight="1">
      <c r="A33" s="239"/>
      <c r="B33" s="272" t="str">
        <f ca="1">IF(入力シート!B32=0," ",入力シート!B32)</f>
        <v/>
      </c>
      <c r="C33" s="13">
        <f>IF(入力シート!C32=" "," ",入力シート!C32)</f>
        <v>0</v>
      </c>
      <c r="D33" s="240" t="str">
        <f>IF(入力シート!D32=0," ",入力シート!D32)</f>
        <v xml:space="preserve"> </v>
      </c>
      <c r="E33" s="19">
        <f>IF(入力シート!J32=" "," ",ROUNDUP(入力シート!J32,-3)/1000)</f>
        <v>0</v>
      </c>
      <c r="F33" s="65">
        <f>IF(入力シート!J33=" "," ",ROUNDDOWN(入力シート!J33,-3)/1000)</f>
        <v>0</v>
      </c>
      <c r="G33" s="14">
        <f>E34-E33</f>
        <v>0</v>
      </c>
      <c r="H33" s="17" t="str">
        <f>IFERROR(IF(G33&gt;$H$13,"20万円以上増","　")," ")</f>
        <v>　</v>
      </c>
      <c r="I33" s="274" t="str">
        <f t="shared" si="10"/>
        <v xml:space="preserve"> </v>
      </c>
      <c r="J33" s="17" t="str">
        <f>IFERROR(IF(G33&lt;$J$13,"20万円以上減","　")," ")</f>
        <v>　</v>
      </c>
      <c r="K33" s="274" t="str">
        <f t="shared" ref="K33" si="16">IFERROR(IF((AND(G33&lt;$J$13,G34&lt;$J$14)),"変更申請"," ")," ")</f>
        <v xml:space="preserve"> </v>
      </c>
      <c r="L33" s="274" t="str">
        <f>IF((AND(E33&gt;1,E34=0)),"変更申請"," ")</f>
        <v xml:space="preserve"> </v>
      </c>
      <c r="M33" s="276" t="str">
        <f t="shared" ref="M33" si="17">IF((OR(I33="変更申請",K33="変更申請",L33="変更申請")),"〇"," ")</f>
        <v xml:space="preserve"> </v>
      </c>
    </row>
    <row r="34" spans="1:13" ht="21.75" customHeight="1" thickBot="1">
      <c r="A34" s="239"/>
      <c r="B34" s="273"/>
      <c r="C34" s="13" t="str">
        <f>IF(入力シート!C33=0," ",入力シート!C33)</f>
        <v xml:space="preserve"> </v>
      </c>
      <c r="D34" s="241"/>
      <c r="E34" s="20">
        <f>IF(入力シート!K32=" "," ",ROUNDUP(入力シート!K32,-3)/1000)</f>
        <v>0</v>
      </c>
      <c r="F34" s="64">
        <f>IF(入力シート!K33=" "," ",ROUNDDOWN(入力シート!K33,-3)/1000)</f>
        <v>0</v>
      </c>
      <c r="G34" s="15" t="e">
        <f>ROUND(G33/E33,3)</f>
        <v>#DIV/0!</v>
      </c>
      <c r="H34" s="18" t="str">
        <f>IFERROR(IF(G34&gt;$H$14,"20％以上増","　")," ")</f>
        <v xml:space="preserve"> </v>
      </c>
      <c r="I34" s="275"/>
      <c r="J34" s="18" t="str">
        <f>IFERROR(IF(G34&lt;$J$14,"20％以上減","　")," ")</f>
        <v xml:space="preserve"> </v>
      </c>
      <c r="K34" s="275"/>
      <c r="L34" s="275"/>
      <c r="M34" s="276"/>
    </row>
    <row r="35" spans="1:13" ht="21.75" customHeight="1">
      <c r="A35" s="239"/>
      <c r="B35" s="272" t="str">
        <f ca="1">IF(入力シート!B34=0," ",入力シート!B34)</f>
        <v/>
      </c>
      <c r="C35" s="13">
        <f>IF(入力シート!C34=" "," ",入力シート!C34)</f>
        <v>0</v>
      </c>
      <c r="D35" s="240" t="str">
        <f>IF(入力シート!D34=0," ",入力シート!D34)</f>
        <v xml:space="preserve"> </v>
      </c>
      <c r="E35" s="19">
        <f>IF(入力シート!J34=" "," ",ROUNDUP(入力シート!J34,-3)/1000)</f>
        <v>0</v>
      </c>
      <c r="F35" s="65">
        <f>IF(入力シート!J35=" "," ",ROUNDDOWN(入力シート!J35,-3)/1000)</f>
        <v>0</v>
      </c>
      <c r="G35" s="14">
        <f>E36-E35</f>
        <v>0</v>
      </c>
      <c r="H35" s="17" t="str">
        <f>IFERROR(IF(G35&gt;$H$13,"20万円以上増","　")," ")</f>
        <v>　</v>
      </c>
      <c r="I35" s="274" t="str">
        <f t="shared" si="10"/>
        <v xml:space="preserve"> </v>
      </c>
      <c r="J35" s="17" t="str">
        <f>IFERROR(IF(G35&lt;$J$13,"20万円以上減","　")," ")</f>
        <v>　</v>
      </c>
      <c r="K35" s="274" t="str">
        <f t="shared" ref="K35" si="18">IFERROR(IF((AND(G35&lt;$J$13,G36&lt;$J$14)),"変更申請"," ")," ")</f>
        <v xml:space="preserve"> </v>
      </c>
      <c r="L35" s="274" t="str">
        <f>IF((AND(E35&gt;1,E36=0)),"変更申請"," ")</f>
        <v xml:space="preserve"> </v>
      </c>
      <c r="M35" s="276" t="str">
        <f t="shared" ref="M35" si="19">IF((OR(I35="変更申請",K35="変更申請",L35="変更申請")),"〇"," ")</f>
        <v xml:space="preserve"> </v>
      </c>
    </row>
    <row r="36" spans="1:13" ht="21.75" customHeight="1" thickBot="1">
      <c r="A36" s="239"/>
      <c r="B36" s="273"/>
      <c r="C36" s="13" t="str">
        <f>IF(入力シート!C35=0," ",入力シート!C35)</f>
        <v xml:space="preserve"> </v>
      </c>
      <c r="D36" s="241"/>
      <c r="E36" s="20">
        <f>IF(入力シート!K34=" "," ",ROUNDUP(入力シート!K34,-3)/1000)</f>
        <v>0</v>
      </c>
      <c r="F36" s="64">
        <f>IF(入力シート!K35=" "," ",ROUNDDOWN(入力シート!K35,-3)/1000)</f>
        <v>0</v>
      </c>
      <c r="G36" s="15" t="e">
        <f>ROUND(G35/E35,3)</f>
        <v>#DIV/0!</v>
      </c>
      <c r="H36" s="18" t="str">
        <f>IFERROR(IF(G36&gt;$H$14,"20％以上増","　")," ")</f>
        <v xml:space="preserve"> </v>
      </c>
      <c r="I36" s="275"/>
      <c r="J36" s="18" t="str">
        <f>IFERROR(IF(G36&lt;$J$14,"20％以上減","　")," ")</f>
        <v xml:space="preserve"> </v>
      </c>
      <c r="K36" s="275"/>
      <c r="L36" s="275"/>
      <c r="M36" s="276"/>
    </row>
    <row r="37" spans="1:13" ht="21.75" customHeight="1">
      <c r="A37" s="239"/>
      <c r="B37" s="272" t="str">
        <f ca="1">IF(入力シート!B36=0," ",入力シート!B36)</f>
        <v/>
      </c>
      <c r="C37" s="13">
        <f>IF(入力シート!C36=" "," ",入力シート!C36)</f>
        <v>0</v>
      </c>
      <c r="D37" s="240" t="str">
        <f>IF(入力シート!D36=0," ",入力シート!D36)</f>
        <v xml:space="preserve"> </v>
      </c>
      <c r="E37" s="19">
        <f>IF(入力シート!J36=" "," ",ROUNDUP(入力シート!J36,-3)/1000)</f>
        <v>0</v>
      </c>
      <c r="F37" s="65">
        <f>IF(入力シート!J37=" "," ",ROUNDDOWN(入力シート!J37,-3)/1000)</f>
        <v>0</v>
      </c>
      <c r="G37" s="14">
        <f>E38-E37</f>
        <v>0</v>
      </c>
      <c r="H37" s="17" t="str">
        <f>IFERROR(IF(G37&gt;$H$13,"20万円以上増","　")," ")</f>
        <v>　</v>
      </c>
      <c r="I37" s="274" t="str">
        <f t="shared" si="10"/>
        <v xml:space="preserve"> </v>
      </c>
      <c r="J37" s="17" t="str">
        <f>IFERROR(IF(G37&lt;$J$13,"20万円以上減","　")," ")</f>
        <v>　</v>
      </c>
      <c r="K37" s="274" t="str">
        <f>IFERROR(IF((AND(G37&lt;$J$13,G38&lt;$J$14)),"変更申請"," ")," ")</f>
        <v xml:space="preserve"> </v>
      </c>
      <c r="L37" s="274" t="str">
        <f>IF((AND(E37&gt;1,E38=0)),"変更申請"," ")</f>
        <v xml:space="preserve"> </v>
      </c>
      <c r="M37" s="276" t="str">
        <f t="shared" ref="M37" si="20">IF((OR(I37="変更申請",K37="変更申請",L37="変更申請")),"〇"," ")</f>
        <v xml:space="preserve"> </v>
      </c>
    </row>
    <row r="38" spans="1:13" ht="21.75" customHeight="1" thickBot="1">
      <c r="A38" s="239"/>
      <c r="B38" s="273"/>
      <c r="C38" s="13" t="str">
        <f>IF(入力シート!C37=0," ",入力シート!C37)</f>
        <v xml:space="preserve"> </v>
      </c>
      <c r="D38" s="241"/>
      <c r="E38" s="20">
        <f>IF(入力シート!K36=" "," ",ROUNDUP(入力シート!K36,-3)/1000)</f>
        <v>0</v>
      </c>
      <c r="F38" s="64">
        <f>IF(入力シート!K37=" "," ",ROUNDDOWN(入力シート!K37,-3)/1000)</f>
        <v>0</v>
      </c>
      <c r="G38" s="15" t="e">
        <f>ROUND(G37/E37,3)</f>
        <v>#DIV/0!</v>
      </c>
      <c r="H38" s="18" t="str">
        <f>IFERROR(IF(G38&gt;$H$14,"20％以上増","　")," ")</f>
        <v xml:space="preserve"> </v>
      </c>
      <c r="I38" s="275"/>
      <c r="J38" s="18" t="str">
        <f>IFERROR(IF(G38&lt;$J$14,"20％以上減","　")," ")</f>
        <v xml:space="preserve"> </v>
      </c>
      <c r="K38" s="275"/>
      <c r="L38" s="275"/>
      <c r="M38" s="276"/>
    </row>
    <row r="39" spans="1:13" ht="21.75" customHeight="1">
      <c r="A39" s="239"/>
      <c r="B39" s="272" t="str">
        <f ca="1">IF(入力シート!B38=0," ",入力シート!B38)</f>
        <v/>
      </c>
      <c r="C39" s="13">
        <f>IF(入力シート!C38=" "," ",入力シート!C38)</f>
        <v>0</v>
      </c>
      <c r="D39" s="240" t="str">
        <f>IF(入力シート!D38=0," ",入力シート!D38)</f>
        <v xml:space="preserve"> </v>
      </c>
      <c r="E39" s="19">
        <f>IF(入力シート!J38=" "," ",ROUNDUP(入力シート!J38,-3)/1000)</f>
        <v>0</v>
      </c>
      <c r="F39" s="65">
        <f>IF(入力シート!J39=" "," ",ROUNDDOWN(入力シート!J39,-3)/1000)</f>
        <v>0</v>
      </c>
      <c r="G39" s="14">
        <f>E40-E39</f>
        <v>0</v>
      </c>
      <c r="H39" s="17" t="str">
        <f>IFERROR(IF(G39&gt;$H$13,"20万円以上増","　")," ")</f>
        <v>　</v>
      </c>
      <c r="I39" s="274" t="str">
        <f t="shared" si="10"/>
        <v xml:space="preserve"> </v>
      </c>
      <c r="J39" s="17" t="str">
        <f>IFERROR(IF(G39&lt;$J$13,"20万円以上減","　")," ")</f>
        <v>　</v>
      </c>
      <c r="K39" s="274" t="str">
        <f t="shared" ref="K39" si="21">IFERROR(IF((AND(G39&lt;$J$13,G40&lt;$J$14)),"変更申請"," ")," ")</f>
        <v xml:space="preserve"> </v>
      </c>
      <c r="L39" s="274" t="str">
        <f>IF((AND(E39&gt;1,E40=0)),"変更申請"," ")</f>
        <v xml:space="preserve"> </v>
      </c>
      <c r="M39" s="276" t="str">
        <f t="shared" ref="M39" si="22">IF((OR(I39="変更申請",K39="変更申請",L39="変更申請")),"〇"," ")</f>
        <v xml:space="preserve"> </v>
      </c>
    </row>
    <row r="40" spans="1:13" ht="21.75" customHeight="1" thickBot="1">
      <c r="A40" s="239"/>
      <c r="B40" s="273"/>
      <c r="C40" s="13" t="str">
        <f>IF(入力シート!C39=0," ",入力シート!C39)</f>
        <v xml:space="preserve"> </v>
      </c>
      <c r="D40" s="241"/>
      <c r="E40" s="20">
        <f>IF(入力シート!K38=" "," ",ROUNDUP(入力シート!K38,-3)/1000)</f>
        <v>0</v>
      </c>
      <c r="F40" s="64">
        <f>IF(入力シート!K39=" "," ",ROUNDDOWN(入力シート!K39,-3)/1000)</f>
        <v>0</v>
      </c>
      <c r="G40" s="15" t="e">
        <f>ROUND(G39/E39,3)</f>
        <v>#DIV/0!</v>
      </c>
      <c r="H40" s="18" t="str">
        <f>IFERROR(IF(G40&gt;$H$14,"20％以上増","　")," ")</f>
        <v xml:space="preserve"> </v>
      </c>
      <c r="I40" s="275"/>
      <c r="J40" s="18" t="str">
        <f>IFERROR(IF(G40&lt;$J$14,"20％以上減","　")," ")</f>
        <v xml:space="preserve"> </v>
      </c>
      <c r="K40" s="275"/>
      <c r="L40" s="275"/>
      <c r="M40" s="276"/>
    </row>
    <row r="41" spans="1:13" ht="21.75" hidden="1" customHeight="1">
      <c r="A41" s="239"/>
      <c r="B41" s="272" t="str">
        <f ca="1">IF(入力シート!B40=0," ",入力シート!B40)</f>
        <v/>
      </c>
      <c r="C41" s="13">
        <f>IF(入力シート!C40=" "," ",入力シート!C40)</f>
        <v>0</v>
      </c>
      <c r="D41" s="240" t="str">
        <f>IF(入力シート!D40=0," ",入力シート!D40)</f>
        <v xml:space="preserve"> </v>
      </c>
      <c r="E41" s="19">
        <f>IF(入力シート!J40=" "," ",ROUNDUP(入力シート!J40,-3)/1000)</f>
        <v>0</v>
      </c>
      <c r="F41" s="65">
        <f>IF(入力シート!J41=" "," ",ROUNDDOWN(入力シート!J41,-3)/1000)</f>
        <v>0</v>
      </c>
      <c r="G41" s="14">
        <f>E42-E41</f>
        <v>0</v>
      </c>
      <c r="H41" s="17" t="str">
        <f>IFERROR(IF(G41&gt;$H$13,"20万円以上増","　")," ")</f>
        <v>　</v>
      </c>
      <c r="I41" s="274" t="str">
        <f t="shared" si="10"/>
        <v xml:space="preserve"> </v>
      </c>
      <c r="J41" s="17" t="str">
        <f>IFERROR(IF(G41&lt;$J$13,"20万円以上減","　")," ")</f>
        <v>　</v>
      </c>
      <c r="K41" s="274" t="str">
        <f t="shared" ref="K41" si="23">IFERROR(IF((AND(G41&lt;$J$13,G42&lt;$J$14)),"変更申請"," ")," ")</f>
        <v xml:space="preserve"> </v>
      </c>
      <c r="L41" s="274" t="str">
        <f>IF((AND(E41&gt;1,E42=0)),"変更申請"," ")</f>
        <v xml:space="preserve"> </v>
      </c>
      <c r="M41" s="276" t="str">
        <f t="shared" ref="M41" si="24">IF((OR(I41="変更申請",K41="変更申請",L41="変更申請")),"〇"," ")</f>
        <v xml:space="preserve"> </v>
      </c>
    </row>
    <row r="42" spans="1:13" ht="21.75" hidden="1" customHeight="1" thickBot="1">
      <c r="A42" s="239"/>
      <c r="B42" s="273"/>
      <c r="C42" s="13" t="str">
        <f>IF(入力シート!C41=0," ",入力シート!C41)</f>
        <v xml:space="preserve"> </v>
      </c>
      <c r="D42" s="241"/>
      <c r="E42" s="20">
        <f>IF(入力シート!K40=" "," ",ROUNDUP(入力シート!K40,-3)/1000)</f>
        <v>0</v>
      </c>
      <c r="F42" s="64">
        <f>IF(入力シート!K41=" "," ",ROUNDDOWN(入力シート!K41,-3)/1000)</f>
        <v>0</v>
      </c>
      <c r="G42" s="15" t="e">
        <f>ROUND(G41/E41,3)</f>
        <v>#DIV/0!</v>
      </c>
      <c r="H42" s="18" t="str">
        <f>IFERROR(IF(G42&gt;$H$14,"20％以上増","　")," ")</f>
        <v xml:space="preserve"> </v>
      </c>
      <c r="I42" s="275"/>
      <c r="J42" s="18" t="str">
        <f>IFERROR(IF(G42&lt;$J$14,"20％以上減","　")," ")</f>
        <v xml:space="preserve"> </v>
      </c>
      <c r="K42" s="275"/>
      <c r="L42" s="275"/>
      <c r="M42" s="276"/>
    </row>
    <row r="43" spans="1:13" ht="21.75" hidden="1" customHeight="1">
      <c r="A43" s="239"/>
      <c r="B43" s="272" t="str">
        <f ca="1">IF(入力シート!B42=0," ",入力シート!B42)</f>
        <v/>
      </c>
      <c r="C43" s="13">
        <f>IF(入力シート!C42=" "," ",入力シート!C42)</f>
        <v>0</v>
      </c>
      <c r="D43" s="240" t="str">
        <f>IF(入力シート!D42=0," ",入力シート!D42)</f>
        <v xml:space="preserve"> </v>
      </c>
      <c r="E43" s="19">
        <f>IF(入力シート!J42=" "," ",ROUNDUP(入力シート!J42,-3)/1000)</f>
        <v>0</v>
      </c>
      <c r="F43" s="65">
        <f>IF(入力シート!J43=" "," ",ROUNDDOWN(入力シート!J43,-3)/1000)</f>
        <v>0</v>
      </c>
      <c r="G43" s="14">
        <f>E44-E43</f>
        <v>0</v>
      </c>
      <c r="H43" s="17" t="str">
        <f>IFERROR(IF(G43&gt;$H$13,"20万円以上増","　")," ")</f>
        <v>　</v>
      </c>
      <c r="I43" s="274" t="str">
        <f t="shared" si="10"/>
        <v xml:space="preserve"> </v>
      </c>
      <c r="J43" s="17" t="str">
        <f>IFERROR(IF(G43&lt;$J$13,"20万円以上減","　")," ")</f>
        <v>　</v>
      </c>
      <c r="K43" s="274" t="str">
        <f t="shared" ref="K43" si="25">IFERROR(IF((AND(G43&lt;$J$13,G44&lt;$J$14)),"変更申請"," ")," ")</f>
        <v xml:space="preserve"> </v>
      </c>
      <c r="L43" s="274" t="str">
        <f>IF((AND(E43&gt;1,E44=0)),"変更申請"," ")</f>
        <v xml:space="preserve"> </v>
      </c>
      <c r="M43" s="276" t="str">
        <f t="shared" ref="M43" si="26">IF((OR(I43="変更申請",K43="変更申請",L43="変更申請")),"〇"," ")</f>
        <v xml:space="preserve"> </v>
      </c>
    </row>
    <row r="44" spans="1:13" ht="21.75" hidden="1" customHeight="1" thickBot="1">
      <c r="A44" s="239"/>
      <c r="B44" s="273"/>
      <c r="C44" s="13" t="str">
        <f>IF(入力シート!C43=0," ",入力シート!C43)</f>
        <v xml:space="preserve"> </v>
      </c>
      <c r="D44" s="241"/>
      <c r="E44" s="20">
        <f>IF(入力シート!K42=" "," ",ROUNDUP(入力シート!K42,-3)/1000)</f>
        <v>0</v>
      </c>
      <c r="F44" s="64">
        <f>IF(入力シート!K43=" "," ",ROUNDDOWN(入力シート!K43,-3)/1000)</f>
        <v>0</v>
      </c>
      <c r="G44" s="15" t="e">
        <f>ROUND(G43/E43,3)</f>
        <v>#DIV/0!</v>
      </c>
      <c r="H44" s="18" t="str">
        <f>IFERROR(IF(G44&gt;$H$14,"20％以上増","　")," ")</f>
        <v xml:space="preserve"> </v>
      </c>
      <c r="I44" s="275"/>
      <c r="J44" s="18" t="str">
        <f>IFERROR(IF(G44&lt;$J$14,"20％以上減","　")," ")</f>
        <v xml:space="preserve"> </v>
      </c>
      <c r="K44" s="275"/>
      <c r="L44" s="275"/>
      <c r="M44" s="276"/>
    </row>
    <row r="45" spans="1:13" ht="21.75" hidden="1" customHeight="1">
      <c r="A45" s="239"/>
      <c r="B45" s="272" t="str">
        <f ca="1">IF(入力シート!B44=0," ",入力シート!B44)</f>
        <v/>
      </c>
      <c r="C45" s="13">
        <f>IF(入力シート!C44=" "," ",入力シート!C44)</f>
        <v>0</v>
      </c>
      <c r="D45" s="240" t="str">
        <f>IF(入力シート!D44=0," ",入力シート!D44)</f>
        <v xml:space="preserve"> </v>
      </c>
      <c r="E45" s="19">
        <f>IF(入力シート!J44=" "," ",ROUNDUP(入力シート!J44,-3)/1000)</f>
        <v>0</v>
      </c>
      <c r="F45" s="65">
        <f>IF(入力シート!J45=" "," ",ROUNDDOWN(入力シート!J45,-3)/1000)</f>
        <v>0</v>
      </c>
      <c r="G45" s="14">
        <f>E46-E45</f>
        <v>0</v>
      </c>
      <c r="H45" s="17" t="str">
        <f>IFERROR(IF(G45&gt;$H$13,"20万円以上増","　")," ")</f>
        <v>　</v>
      </c>
      <c r="I45" s="274" t="str">
        <f t="shared" si="10"/>
        <v xml:space="preserve"> </v>
      </c>
      <c r="J45" s="17" t="str">
        <f>IFERROR(IF(G45&lt;$J$13,"20万円以上減","　")," ")</f>
        <v>　</v>
      </c>
      <c r="K45" s="274" t="str">
        <f>IFERROR(IF((AND(G45&lt;$J$13,G46&lt;$J$14)),"変更申請"," ")," ")</f>
        <v xml:space="preserve"> </v>
      </c>
      <c r="L45" s="274" t="str">
        <f>IF((AND(E45&gt;1,E46=0)),"変更申請"," ")</f>
        <v xml:space="preserve"> </v>
      </c>
      <c r="M45" s="276" t="str">
        <f t="shared" ref="M45" si="27">IF((OR(I45="変更申請",K45="変更申請",L45="変更申請")),"〇"," ")</f>
        <v xml:space="preserve"> </v>
      </c>
    </row>
    <row r="46" spans="1:13" ht="21.75" hidden="1" customHeight="1" thickBot="1">
      <c r="A46" s="239"/>
      <c r="B46" s="273"/>
      <c r="C46" s="13" t="str">
        <f>IF(入力シート!C45=0," ",入力シート!C45)</f>
        <v xml:space="preserve"> </v>
      </c>
      <c r="D46" s="241"/>
      <c r="E46" s="20">
        <f>IF(入力シート!K44=" "," ",ROUNDUP(入力シート!K44,-3)/1000)</f>
        <v>0</v>
      </c>
      <c r="F46" s="64">
        <f>IF(入力シート!K45=" "," ",ROUNDDOWN(入力シート!K45,-3)/1000)</f>
        <v>0</v>
      </c>
      <c r="G46" s="15" t="e">
        <f>ROUND(G45/E45,3)</f>
        <v>#DIV/0!</v>
      </c>
      <c r="H46" s="18" t="str">
        <f>IFERROR(IF(G46&gt;$H$14,"20％以上増","　")," ")</f>
        <v xml:space="preserve"> </v>
      </c>
      <c r="I46" s="275"/>
      <c r="J46" s="18" t="str">
        <f>IFERROR(IF(G46&lt;$J$14,"20％以上減","　")," ")</f>
        <v xml:space="preserve"> </v>
      </c>
      <c r="K46" s="275"/>
      <c r="L46" s="275"/>
      <c r="M46" s="276"/>
    </row>
    <row r="47" spans="1:13" ht="21.75" hidden="1" customHeight="1">
      <c r="A47" s="239"/>
      <c r="B47" s="272" t="str">
        <f ca="1">IF(入力シート!B46=0," ",入力シート!B46)</f>
        <v/>
      </c>
      <c r="C47" s="13">
        <f>IF(入力シート!C46=" "," ",入力シート!C46)</f>
        <v>0</v>
      </c>
      <c r="D47" s="240" t="str">
        <f>IF(入力シート!D46=0," ",入力シート!D46)</f>
        <v xml:space="preserve"> </v>
      </c>
      <c r="E47" s="19">
        <f>IF(入力シート!J46=" "," ",ROUNDUP(入力シート!J46,-3)/1000)</f>
        <v>0</v>
      </c>
      <c r="F47" s="65">
        <f>IF(入力シート!J47=" "," ",ROUNDDOWN(入力シート!J47,-3)/1000)</f>
        <v>0</v>
      </c>
      <c r="G47" s="14">
        <f>E48-E47</f>
        <v>0</v>
      </c>
      <c r="H47" s="17" t="str">
        <f>IFERROR(IF(G47&gt;$H$13,"20万円以上増","　")," ")</f>
        <v>　</v>
      </c>
      <c r="I47" s="274" t="str">
        <f t="shared" si="10"/>
        <v xml:space="preserve"> </v>
      </c>
      <c r="J47" s="17" t="str">
        <f>IFERROR(IF(G47&lt;$J$13,"20万円以上減","　")," ")</f>
        <v>　</v>
      </c>
      <c r="K47" s="274" t="str">
        <f t="shared" ref="K47" si="28">IFERROR(IF((AND(G47&lt;$J$13,G48&lt;$J$14)),"変更申請"," ")," ")</f>
        <v xml:space="preserve"> </v>
      </c>
      <c r="L47" s="274" t="str">
        <f>IF((AND(E47&gt;1,E48=0)),"変更申請"," ")</f>
        <v xml:space="preserve"> </v>
      </c>
      <c r="M47" s="276" t="str">
        <f t="shared" ref="M47" si="29">IF((OR(I47="変更申請",K47="変更申請",L47="変更申請")),"〇"," ")</f>
        <v xml:space="preserve"> </v>
      </c>
    </row>
    <row r="48" spans="1:13" ht="21.75" hidden="1" customHeight="1" thickBot="1">
      <c r="A48" s="239"/>
      <c r="B48" s="273"/>
      <c r="C48" s="13" t="str">
        <f>IF(入力シート!C47=0," ",入力シート!C47)</f>
        <v xml:space="preserve"> </v>
      </c>
      <c r="D48" s="241"/>
      <c r="E48" s="20">
        <f>IF(入力シート!K46=" "," ",ROUNDUP(入力シート!K46,-3)/1000)</f>
        <v>0</v>
      </c>
      <c r="F48" s="64">
        <f>IF(入力シート!K47=" "," ",ROUNDDOWN(入力シート!K47,-3)/1000)</f>
        <v>0</v>
      </c>
      <c r="G48" s="15" t="e">
        <f>ROUND(G47/E47,3)</f>
        <v>#DIV/0!</v>
      </c>
      <c r="H48" s="18" t="str">
        <f>IFERROR(IF(G48&gt;$H$14,"20％以上増","　")," ")</f>
        <v xml:space="preserve"> </v>
      </c>
      <c r="I48" s="275"/>
      <c r="J48" s="18" t="str">
        <f>IFERROR(IF(G48&lt;$J$14,"20％以上減","　")," ")</f>
        <v xml:space="preserve"> </v>
      </c>
      <c r="K48" s="275"/>
      <c r="L48" s="275"/>
      <c r="M48" s="276"/>
    </row>
    <row r="49" spans="1:13" ht="21.75" hidden="1" customHeight="1">
      <c r="A49" s="239"/>
      <c r="B49" s="272" t="str">
        <f ca="1">IF(入力シート!B48=0," ",入力シート!B48)</f>
        <v/>
      </c>
      <c r="C49" s="13">
        <f>IF(入力シート!C48=" "," ",入力シート!C48)</f>
        <v>0</v>
      </c>
      <c r="D49" s="240" t="str">
        <f>IF(入力シート!D48=0," ",入力シート!D48)</f>
        <v xml:space="preserve"> </v>
      </c>
      <c r="E49" s="19">
        <f>IF(入力シート!J48=" "," ",ROUNDUP(入力シート!J48,-3)/1000)</f>
        <v>0</v>
      </c>
      <c r="F49" s="65">
        <f>IF(入力シート!J49=" "," ",ROUNDDOWN(入力シート!J49,-3)/1000)</f>
        <v>0</v>
      </c>
      <c r="G49" s="14">
        <f>E50-E49</f>
        <v>0</v>
      </c>
      <c r="H49" s="17" t="str">
        <f>IFERROR(IF(G49&gt;$H$13,"20万円以上増","　")," ")</f>
        <v>　</v>
      </c>
      <c r="I49" s="274" t="str">
        <f t="shared" si="10"/>
        <v xml:space="preserve"> </v>
      </c>
      <c r="J49" s="17" t="str">
        <f>IFERROR(IF(G49&lt;$J$13,"20万円以上減","　")," ")</f>
        <v>　</v>
      </c>
      <c r="K49" s="274" t="str">
        <f>IFERROR(IF((AND(G49&lt;$J$13,G50&lt;$J$14)),"変更申請"," ")," ")</f>
        <v xml:space="preserve"> </v>
      </c>
      <c r="L49" s="274" t="str">
        <f t="shared" ref="L49" si="30">IF((AND(E49&gt;1,E50=0)),"変更申請"," ")</f>
        <v xml:space="preserve"> </v>
      </c>
      <c r="M49" s="276" t="str">
        <f t="shared" ref="M49" si="31">IF((OR(I49="変更申請",K49="変更申請",L49="変更申請")),"〇"," ")</f>
        <v xml:space="preserve"> </v>
      </c>
    </row>
    <row r="50" spans="1:13" ht="21.75" hidden="1" customHeight="1" thickBot="1">
      <c r="A50" s="239"/>
      <c r="B50" s="273"/>
      <c r="C50" s="13" t="str">
        <f>IF(入力シート!C49=0," ",入力シート!C49)</f>
        <v xml:space="preserve"> </v>
      </c>
      <c r="D50" s="241"/>
      <c r="E50" s="20">
        <f>IF(入力シート!K48=" "," ",ROUNDUP(入力シート!K48,-3)/1000)</f>
        <v>0</v>
      </c>
      <c r="F50" s="64">
        <f>IF(入力シート!K49=" "," ",ROUNDDOWN(入力シート!K49,-3)/1000)</f>
        <v>0</v>
      </c>
      <c r="G50" s="15" t="e">
        <f>ROUND(G49/E49,3)</f>
        <v>#DIV/0!</v>
      </c>
      <c r="H50" s="18" t="str">
        <f>IFERROR(IF(G50&gt;$H$14,"20％以上増","　")," ")</f>
        <v xml:space="preserve"> </v>
      </c>
      <c r="I50" s="275"/>
      <c r="J50" s="18" t="str">
        <f>IFERROR(IF(G50&lt;$J$14,"20％以上減","　")," ")</f>
        <v xml:space="preserve"> </v>
      </c>
      <c r="K50" s="275"/>
      <c r="L50" s="275"/>
      <c r="M50" s="276"/>
    </row>
    <row r="51" spans="1:13" ht="21.75" hidden="1" customHeight="1">
      <c r="A51" s="239"/>
      <c r="B51" s="272" t="str">
        <f ca="1">IF(入力シート!B50=0," ",入力シート!B50)</f>
        <v/>
      </c>
      <c r="C51" s="13">
        <f>IF(入力シート!C50=" "," ",入力シート!C50)</f>
        <v>0</v>
      </c>
      <c r="D51" s="240" t="str">
        <f>IF(入力シート!D50=0," ",入力シート!D50)</f>
        <v xml:space="preserve"> </v>
      </c>
      <c r="E51" s="19">
        <f>IF(入力シート!J50=" "," ",ROUNDUP(入力シート!J50,-3)/1000)</f>
        <v>0</v>
      </c>
      <c r="F51" s="65">
        <f>IF(入力シート!J51=" "," ",ROUNDDOWN(入力シート!J51,-3)/1000)</f>
        <v>0</v>
      </c>
      <c r="G51" s="14">
        <f>E52-E51</f>
        <v>0</v>
      </c>
      <c r="H51" s="17" t="str">
        <f>IFERROR(IF(G51&gt;$H$13,"20万円以上増","　")," ")</f>
        <v>　</v>
      </c>
      <c r="I51" s="274" t="str">
        <f t="shared" si="10"/>
        <v xml:space="preserve"> </v>
      </c>
      <c r="J51" s="17" t="str">
        <f>IFERROR(IF(G51&lt;$J$13,"20万円以上減","　")," ")</f>
        <v>　</v>
      </c>
      <c r="K51" s="274" t="str">
        <f t="shared" ref="K51" si="32">IFERROR(IF((AND(G51&lt;$J$13,G52&lt;$J$14)),"変更申請"," ")," ")</f>
        <v xml:space="preserve"> </v>
      </c>
      <c r="L51" s="274" t="str">
        <f t="shared" ref="L51" si="33">IF((AND(E51&gt;1,E52=0)),"変更申請"," ")</f>
        <v xml:space="preserve"> </v>
      </c>
      <c r="M51" s="276" t="str">
        <f t="shared" ref="M51" si="34">IF((OR(I51="変更申請",K51="変更申請",L51="変更申請")),"〇"," ")</f>
        <v xml:space="preserve"> </v>
      </c>
    </row>
    <row r="52" spans="1:13" ht="21.75" hidden="1" customHeight="1" thickBot="1">
      <c r="A52" s="239"/>
      <c r="B52" s="273"/>
      <c r="C52" s="13" t="str">
        <f>IF(入力シート!C51=0," ",入力シート!C51)</f>
        <v xml:space="preserve"> </v>
      </c>
      <c r="D52" s="241"/>
      <c r="E52" s="20">
        <f>IF(入力シート!K50=" "," ",ROUNDUP(入力シート!K50,-3)/1000)</f>
        <v>0</v>
      </c>
      <c r="F52" s="64">
        <f>IF(入力シート!K51=" "," ",ROUNDDOWN(入力シート!K51,-3)/1000)</f>
        <v>0</v>
      </c>
      <c r="G52" s="15" t="e">
        <f>ROUND(G51/E51,3)</f>
        <v>#DIV/0!</v>
      </c>
      <c r="H52" s="18" t="str">
        <f>IFERROR(IF(G52&gt;$H$14,"20％以上増","　")," ")</f>
        <v xml:space="preserve"> </v>
      </c>
      <c r="I52" s="275"/>
      <c r="J52" s="18" t="str">
        <f>IFERROR(IF(G52&lt;$J$14,"20％以上減","　")," ")</f>
        <v xml:space="preserve"> </v>
      </c>
      <c r="K52" s="275"/>
      <c r="L52" s="275"/>
      <c r="M52" s="276"/>
    </row>
    <row r="53" spans="1:13" ht="21.75" hidden="1" customHeight="1">
      <c r="A53" s="239"/>
      <c r="B53" s="272" t="str">
        <f ca="1">IF(入力シート!B52=0," ",入力シート!B52)</f>
        <v/>
      </c>
      <c r="C53" s="13">
        <f>IF(入力シート!C52=" "," ",入力シート!C52)</f>
        <v>0</v>
      </c>
      <c r="D53" s="240" t="str">
        <f>IF(入力シート!D52=0," ",入力シート!D52)</f>
        <v xml:space="preserve"> </v>
      </c>
      <c r="E53" s="19">
        <f>IF(入力シート!J52=" "," ",ROUNDUP(入力シート!J52,-3)/1000)</f>
        <v>0</v>
      </c>
      <c r="F53" s="65">
        <f>IF(入力シート!J53=" "," ",ROUNDDOWN(入力シート!J53,-3)/1000)</f>
        <v>0</v>
      </c>
      <c r="G53" s="14">
        <f>E54-E53</f>
        <v>0</v>
      </c>
      <c r="H53" s="17" t="str">
        <f>IFERROR(IF(G53&gt;$H$13,"20万円以上増","　")," ")</f>
        <v>　</v>
      </c>
      <c r="I53" s="274" t="str">
        <f t="shared" si="10"/>
        <v xml:space="preserve"> </v>
      </c>
      <c r="J53" s="17" t="str">
        <f>IFERROR(IF(G53&lt;$J$13,"20万円以上減","　")," ")</f>
        <v>　</v>
      </c>
      <c r="K53" s="274" t="str">
        <f t="shared" ref="K53" si="35">IFERROR(IF((AND(G53&lt;$J$13,G54&lt;$J$14)),"変更申請"," ")," ")</f>
        <v xml:space="preserve"> </v>
      </c>
      <c r="L53" s="274" t="str">
        <f t="shared" ref="L53" si="36">IF((AND(E53&gt;1,E54=0)),"変更申請"," ")</f>
        <v xml:space="preserve"> </v>
      </c>
      <c r="M53" s="276" t="str">
        <f t="shared" ref="M53" si="37">IF((OR(I53="変更申請",K53="変更申請",L53="変更申請")),"〇"," ")</f>
        <v xml:space="preserve"> </v>
      </c>
    </row>
    <row r="54" spans="1:13" ht="21.75" hidden="1" customHeight="1" thickBot="1">
      <c r="A54" s="239"/>
      <c r="B54" s="273"/>
      <c r="C54" s="13" t="str">
        <f>IF(入力シート!C53=0," ",入力シート!C53)</f>
        <v xml:space="preserve"> </v>
      </c>
      <c r="D54" s="241"/>
      <c r="E54" s="20">
        <f>IF(入力シート!K52=" "," ",ROUNDUP(入力シート!K52,-3)/1000)</f>
        <v>0</v>
      </c>
      <c r="F54" s="64">
        <f>IF(入力シート!K53=" "," ",ROUNDDOWN(入力シート!K53,-3)/1000)</f>
        <v>0</v>
      </c>
      <c r="G54" s="15" t="e">
        <f>ROUND(G53/E53,3)</f>
        <v>#DIV/0!</v>
      </c>
      <c r="H54" s="18" t="str">
        <f>IFERROR(IF(G54&gt;$H$14,"20％以上増","　")," ")</f>
        <v xml:space="preserve"> </v>
      </c>
      <c r="I54" s="275"/>
      <c r="J54" s="18" t="str">
        <f>IFERROR(IF(G54&lt;$J$14,"20％以上減","　")," ")</f>
        <v xml:space="preserve"> </v>
      </c>
      <c r="K54" s="275"/>
      <c r="L54" s="275"/>
      <c r="M54" s="276"/>
    </row>
    <row r="55" spans="1:13" ht="21.75" hidden="1" customHeight="1">
      <c r="A55" s="239"/>
      <c r="B55" s="272" t="str">
        <f ca="1">IF(入力シート!B54=0," ",入力シート!B54)</f>
        <v/>
      </c>
      <c r="C55" s="13">
        <f>IF(入力シート!C54=" "," ",入力シート!C54)</f>
        <v>0</v>
      </c>
      <c r="D55" s="240" t="str">
        <f>IF(入力シート!D54=0," ",入力シート!D54)</f>
        <v xml:space="preserve"> </v>
      </c>
      <c r="E55" s="19">
        <f>IF(入力シート!J54=" "," ",ROUNDUP(入力シート!J54,-3)/1000)</f>
        <v>0</v>
      </c>
      <c r="F55" s="65">
        <f>IF(入力シート!J55=" "," ",ROUNDDOWN(入力シート!J55,-3)/1000)</f>
        <v>0</v>
      </c>
      <c r="G55" s="14">
        <f>E56-E55</f>
        <v>0</v>
      </c>
      <c r="H55" s="17" t="str">
        <f>IFERROR(IF(G55&gt;$H$13,"20万円以上増","　")," ")</f>
        <v>　</v>
      </c>
      <c r="I55" s="274" t="str">
        <f t="shared" si="10"/>
        <v xml:space="preserve"> </v>
      </c>
      <c r="J55" s="17" t="str">
        <f>IFERROR(IF(G55&lt;$J$13,"20万円以上減","　")," ")</f>
        <v>　</v>
      </c>
      <c r="K55" s="274" t="str">
        <f>IFERROR(IF((AND(G55&lt;$J$13,G56&lt;$J$14)),"変更申請"," ")," ")</f>
        <v xml:space="preserve"> </v>
      </c>
      <c r="L55" s="274" t="str">
        <f t="shared" ref="L55" si="38">IF((AND(E55&gt;1,E56=0)),"変更申請"," ")</f>
        <v xml:space="preserve"> </v>
      </c>
      <c r="M55" s="276" t="str">
        <f t="shared" ref="M55" si="39">IF((OR(I55="変更申請",K55="変更申請",L55="変更申請")),"〇"," ")</f>
        <v xml:space="preserve"> </v>
      </c>
    </row>
    <row r="56" spans="1:13" ht="21.75" hidden="1" customHeight="1" thickBot="1">
      <c r="A56" s="239"/>
      <c r="B56" s="273"/>
      <c r="C56" s="13" t="str">
        <f>IF(入力シート!C55=0," ",入力シート!C55)</f>
        <v xml:space="preserve"> </v>
      </c>
      <c r="D56" s="241"/>
      <c r="E56" s="20">
        <f>IF(入力シート!K54=" "," ",ROUNDUP(入力シート!K54,-3)/1000)</f>
        <v>0</v>
      </c>
      <c r="F56" s="64">
        <f>IF(入力シート!K55=" "," ",ROUNDDOWN(入力シート!K55,-3)/1000)</f>
        <v>0</v>
      </c>
      <c r="G56" s="15" t="e">
        <f>ROUND(G55/E55,3)</f>
        <v>#DIV/0!</v>
      </c>
      <c r="H56" s="18" t="str">
        <f>IFERROR(IF(G56&gt;$H$14,"20％以上増","　")," ")</f>
        <v xml:space="preserve"> </v>
      </c>
      <c r="I56" s="275"/>
      <c r="J56" s="18" t="str">
        <f>IFERROR(IF(G56&lt;$J$14,"20％以上減","　")," ")</f>
        <v xml:space="preserve"> </v>
      </c>
      <c r="K56" s="275"/>
      <c r="L56" s="275"/>
      <c r="M56" s="276"/>
    </row>
    <row r="57" spans="1:13" ht="21.75" hidden="1" customHeight="1">
      <c r="A57" s="239"/>
      <c r="B57" s="272" t="str">
        <f ca="1">IF(入力シート!B56=0," ",入力シート!B56)</f>
        <v/>
      </c>
      <c r="C57" s="13">
        <f>IF(入力シート!C56=" "," ",入力シート!C56)</f>
        <v>0</v>
      </c>
      <c r="D57" s="240" t="str">
        <f>IF(入力シート!D56=0," ",入力シート!D56)</f>
        <v xml:space="preserve"> </v>
      </c>
      <c r="E57" s="19">
        <f>IF(入力シート!J56=" "," ",ROUNDUP(入力シート!J56,-3)/1000)</f>
        <v>0</v>
      </c>
      <c r="F57" s="65">
        <f>IF(入力シート!J57=" "," ",ROUNDDOWN(入力シート!J57,-3)/1000)</f>
        <v>0</v>
      </c>
      <c r="G57" s="14">
        <f>E58-E57</f>
        <v>0</v>
      </c>
      <c r="H57" s="17" t="str">
        <f>IFERROR(IF(G57&gt;$H$13,"20万円以上増","　")," ")</f>
        <v>　</v>
      </c>
      <c r="I57" s="274" t="str">
        <f t="shared" si="10"/>
        <v xml:space="preserve"> </v>
      </c>
      <c r="J57" s="17" t="str">
        <f>IFERROR(IF(G57&lt;$J$13,"20万円以上減","　")," ")</f>
        <v>　</v>
      </c>
      <c r="K57" s="274" t="str">
        <f t="shared" ref="K57" si="40">IFERROR(IF((AND(G57&lt;$J$13,G58&lt;$J$14)),"変更申請"," ")," ")</f>
        <v xml:space="preserve"> </v>
      </c>
      <c r="L57" s="274" t="str">
        <f t="shared" ref="L57" si="41">IF((AND(E57&gt;1,E58=0)),"変更申請"," ")</f>
        <v xml:space="preserve"> </v>
      </c>
      <c r="M57" s="276" t="str">
        <f t="shared" ref="M57" si="42">IF((OR(I57="変更申請",K57="変更申請",L57="変更申請")),"〇"," ")</f>
        <v xml:space="preserve"> </v>
      </c>
    </row>
    <row r="58" spans="1:13" ht="21.75" hidden="1" customHeight="1" thickBot="1">
      <c r="A58" s="239"/>
      <c r="B58" s="273"/>
      <c r="C58" s="13" t="str">
        <f>IF(入力シート!C57=0," ",入力シート!C57)</f>
        <v xml:space="preserve"> </v>
      </c>
      <c r="D58" s="241"/>
      <c r="E58" s="20">
        <f>IF(入力シート!K56=" "," ",ROUNDUP(入力シート!K56,-3)/1000)</f>
        <v>0</v>
      </c>
      <c r="F58" s="64">
        <f>IF(入力シート!K57=" "," ",ROUNDDOWN(入力シート!K57,-3)/1000)</f>
        <v>0</v>
      </c>
      <c r="G58" s="15" t="e">
        <f>ROUND(G57/E57,3)</f>
        <v>#DIV/0!</v>
      </c>
      <c r="H58" s="18" t="str">
        <f>IFERROR(IF(G58&gt;$H$14,"20％以上増","　")," ")</f>
        <v xml:space="preserve"> </v>
      </c>
      <c r="I58" s="275"/>
      <c r="J58" s="18" t="str">
        <f>IFERROR(IF(G58&lt;$J$14,"20％以上減","　")," ")</f>
        <v xml:space="preserve"> </v>
      </c>
      <c r="K58" s="275"/>
      <c r="L58" s="275"/>
      <c r="M58" s="276"/>
    </row>
    <row r="59" spans="1:13" ht="21.75" hidden="1" customHeight="1">
      <c r="A59" s="239"/>
      <c r="B59" s="272" t="str">
        <f ca="1">IF(入力シート!B58=0," ",入力シート!B58)</f>
        <v/>
      </c>
      <c r="C59" s="13">
        <f>IF(入力シート!C58=" "," ",入力シート!C58)</f>
        <v>0</v>
      </c>
      <c r="D59" s="240" t="str">
        <f>IF(入力シート!D58=0," ",入力シート!D58)</f>
        <v xml:space="preserve"> </v>
      </c>
      <c r="E59" s="19">
        <f>IF(入力シート!J58=" "," ",ROUNDUP(入力シート!J58,-3)/1000)</f>
        <v>0</v>
      </c>
      <c r="F59" s="65">
        <f>IF(入力シート!J59=" "," ",ROUNDDOWN(入力シート!J59,-3)/1000)</f>
        <v>0</v>
      </c>
      <c r="G59" s="14">
        <f>E60-E59</f>
        <v>0</v>
      </c>
      <c r="H59" s="17" t="str">
        <f>IFERROR(IF(G59&gt;$H$13,"20万円以上増","　")," ")</f>
        <v>　</v>
      </c>
      <c r="I59" s="274" t="str">
        <f t="shared" si="10"/>
        <v xml:space="preserve"> </v>
      </c>
      <c r="J59" s="17" t="str">
        <f>IFERROR(IF(G59&lt;$J$13,"20万円以上減","　")," ")</f>
        <v>　</v>
      </c>
      <c r="K59" s="274" t="str">
        <f t="shared" ref="K59" si="43">IFERROR(IF((AND(G59&lt;$J$13,G60&lt;$J$14)),"変更申請"," ")," ")</f>
        <v xml:space="preserve"> </v>
      </c>
      <c r="L59" s="274" t="str">
        <f t="shared" ref="L59" si="44">IF((AND(E59&gt;1,E60=0)),"変更申請"," ")</f>
        <v xml:space="preserve"> </v>
      </c>
      <c r="M59" s="276" t="str">
        <f t="shared" ref="M59" si="45">IF((OR(I59="変更申請",K59="変更申請",L59="変更申請")),"〇"," ")</f>
        <v xml:space="preserve"> </v>
      </c>
    </row>
    <row r="60" spans="1:13" ht="21.75" hidden="1" customHeight="1" thickBot="1">
      <c r="A60" s="239"/>
      <c r="B60" s="273"/>
      <c r="C60" s="13" t="str">
        <f>IF(入力シート!C59=0," ",入力シート!C59)</f>
        <v xml:space="preserve"> </v>
      </c>
      <c r="D60" s="241"/>
      <c r="E60" s="20">
        <f>IF(入力シート!K58=" "," ",ROUNDUP(入力シート!K58,-3)/1000)</f>
        <v>0</v>
      </c>
      <c r="F60" s="64">
        <f>IF(入力シート!K59=" "," ",ROUNDDOWN(入力シート!K59,-3)/1000)</f>
        <v>0</v>
      </c>
      <c r="G60" s="15" t="e">
        <f>ROUND(G59/E59,3)</f>
        <v>#DIV/0!</v>
      </c>
      <c r="H60" s="18" t="str">
        <f>IFERROR(IF(G60&gt;$H$14,"20％以上増","　")," ")</f>
        <v xml:space="preserve"> </v>
      </c>
      <c r="I60" s="275"/>
      <c r="J60" s="18" t="str">
        <f>IFERROR(IF(G60&lt;$J$14,"20％以上減","　")," ")</f>
        <v xml:space="preserve"> </v>
      </c>
      <c r="K60" s="275"/>
      <c r="L60" s="275"/>
      <c r="M60" s="276"/>
    </row>
    <row r="61" spans="1:13" ht="21.75" hidden="1" customHeight="1">
      <c r="A61" s="239"/>
      <c r="B61" s="272" t="str">
        <f ca="1">IF(入力シート!B60=0," ",入力シート!B60)</f>
        <v/>
      </c>
      <c r="C61" s="13">
        <f>IF(入力シート!C60=" "," ",入力シート!C60)</f>
        <v>0</v>
      </c>
      <c r="D61" s="240" t="str">
        <f>IF(入力シート!D60=0," ",入力シート!D60)</f>
        <v xml:space="preserve"> </v>
      </c>
      <c r="E61" s="19">
        <f>IF(入力シート!J60=" "," ",ROUNDUP(入力シート!J60,-3)/1000)</f>
        <v>0</v>
      </c>
      <c r="F61" s="65">
        <f>IF(入力シート!J61=" "," ",ROUNDDOWN(入力シート!J61,-3)/1000)</f>
        <v>0</v>
      </c>
      <c r="G61" s="14">
        <f>E62-E61</f>
        <v>0</v>
      </c>
      <c r="H61" s="17" t="str">
        <f>IFERROR(IF(G61&gt;$H$13,"20万円以上増","　")," ")</f>
        <v>　</v>
      </c>
      <c r="I61" s="274" t="str">
        <f t="shared" si="10"/>
        <v xml:space="preserve"> </v>
      </c>
      <c r="J61" s="17" t="str">
        <f>IFERROR(IF(G61&lt;$J$13,"20万円以上減","　")," ")</f>
        <v>　</v>
      </c>
      <c r="K61" s="274" t="str">
        <f t="shared" ref="K61" si="46">IFERROR(IF((AND(G61&lt;$J$13,G62&lt;$J$14)),"変更申請"," ")," ")</f>
        <v xml:space="preserve"> </v>
      </c>
      <c r="L61" s="274" t="str">
        <f t="shared" ref="L61" si="47">IF((AND(E61&gt;1,E62=0)),"変更申請"," ")</f>
        <v xml:space="preserve"> </v>
      </c>
      <c r="M61" s="276" t="str">
        <f t="shared" ref="M61" si="48">IF((OR(I61="変更申請",K61="変更申請",L61="変更申請")),"〇"," ")</f>
        <v xml:space="preserve"> </v>
      </c>
    </row>
    <row r="62" spans="1:13" ht="21.75" hidden="1" customHeight="1" thickBot="1">
      <c r="A62" s="239"/>
      <c r="B62" s="273"/>
      <c r="C62" s="13" t="str">
        <f>IF(入力シート!C61=0," ",入力シート!C61)</f>
        <v xml:space="preserve"> </v>
      </c>
      <c r="D62" s="241"/>
      <c r="E62" s="20">
        <f>IF(入力シート!K60=" "," ",ROUNDUP(入力シート!K60,-3)/1000)</f>
        <v>0</v>
      </c>
      <c r="F62" s="64">
        <f>IF(入力シート!K61=" "," ",ROUNDDOWN(入力シート!K61,-3)/1000)</f>
        <v>0</v>
      </c>
      <c r="G62" s="15" t="e">
        <f>ROUND(G61/E61,3)</f>
        <v>#DIV/0!</v>
      </c>
      <c r="H62" s="18" t="str">
        <f>IFERROR(IF(G62&gt;$H$14,"20％以上増","　")," ")</f>
        <v xml:space="preserve"> </v>
      </c>
      <c r="I62" s="275"/>
      <c r="J62" s="18" t="str">
        <f>IFERROR(IF(G62&lt;$J$14,"20％以上減","　")," ")</f>
        <v xml:space="preserve"> </v>
      </c>
      <c r="K62" s="275"/>
      <c r="L62" s="275"/>
      <c r="M62" s="276"/>
    </row>
    <row r="63" spans="1:13" ht="21.75" hidden="1" customHeight="1">
      <c r="A63" s="239"/>
      <c r="B63" s="272" t="str">
        <f ca="1">IF(入力シート!B62=0," ",入力シート!B62)</f>
        <v/>
      </c>
      <c r="C63" s="13">
        <f>IF(入力シート!C62=" "," ",入力シート!C62)</f>
        <v>0</v>
      </c>
      <c r="D63" s="240" t="str">
        <f>IF(入力シート!D62=0," ",入力シート!D62)</f>
        <v xml:space="preserve"> </v>
      </c>
      <c r="E63" s="19">
        <f>IF(入力シート!J62=" "," ",ROUNDUP(入力シート!J62,-3)/1000)</f>
        <v>0</v>
      </c>
      <c r="F63" s="65">
        <f>IF(入力シート!J63=" "," ",ROUNDDOWN(入力シート!J63,-3)/1000)</f>
        <v>0</v>
      </c>
      <c r="G63" s="14">
        <f>E64-E63</f>
        <v>0</v>
      </c>
      <c r="H63" s="17" t="str">
        <f>IFERROR(IF(G63&gt;$H$13,"20万円以上増","　")," ")</f>
        <v>　</v>
      </c>
      <c r="I63" s="274" t="str">
        <f t="shared" si="10"/>
        <v xml:space="preserve"> </v>
      </c>
      <c r="J63" s="17" t="str">
        <f>IFERROR(IF(G63&lt;$J$13,"20万円以上減","　")," ")</f>
        <v>　</v>
      </c>
      <c r="K63" s="274" t="str">
        <f>IFERROR(IF((AND(G63&lt;$J$13,G64&lt;$J$14)),"変更申請"," ")," ")</f>
        <v xml:space="preserve"> </v>
      </c>
      <c r="L63" s="274" t="str">
        <f t="shared" ref="L63" si="49">IF((AND(E63&gt;1,E64=0)),"変更申請"," ")</f>
        <v xml:space="preserve"> </v>
      </c>
      <c r="M63" s="276" t="str">
        <f>IF((OR(I63="変更申請",K63="変更申請",L63="変更申請")),"〇"," ")</f>
        <v xml:space="preserve"> </v>
      </c>
    </row>
    <row r="64" spans="1:13" ht="21.75" hidden="1" customHeight="1" thickBot="1">
      <c r="A64" s="239"/>
      <c r="B64" s="273"/>
      <c r="C64" s="13" t="str">
        <f>IF(入力シート!C63=0," ",入力シート!C63)</f>
        <v xml:space="preserve"> </v>
      </c>
      <c r="D64" s="241"/>
      <c r="E64" s="20">
        <f>IF(入力シート!K62=" "," ",ROUNDUP(入力シート!K62,-3)/1000)</f>
        <v>0</v>
      </c>
      <c r="F64" s="64">
        <f>IF(入力シート!K63=" "," ",ROUNDDOWN(入力シート!K63,-3)/1000)</f>
        <v>0</v>
      </c>
      <c r="G64" s="15" t="e">
        <f>ROUND(G63/E63,3)</f>
        <v>#DIV/0!</v>
      </c>
      <c r="H64" s="18" t="str">
        <f>IFERROR(IF(G64&gt;$H$14,"20％以上増","　")," ")</f>
        <v xml:space="preserve"> </v>
      </c>
      <c r="I64" s="275"/>
      <c r="J64" s="18" t="str">
        <f>IFERROR(IF(G64&lt;$J$14,"20％以上減","　")," ")</f>
        <v xml:space="preserve"> </v>
      </c>
      <c r="K64" s="275"/>
      <c r="L64" s="275"/>
      <c r="M64" s="276"/>
    </row>
    <row r="65" spans="1:13" ht="21.75" hidden="1" customHeight="1">
      <c r="A65" s="239"/>
      <c r="B65" s="272" t="str">
        <f ca="1">IF(入力シート!B64=0," ",入力シート!B64)</f>
        <v/>
      </c>
      <c r="C65" s="13">
        <f>IF(入力シート!C64=" "," ",入力シート!C64)</f>
        <v>0</v>
      </c>
      <c r="D65" s="240" t="str">
        <f>IF(入力シート!D64=0," ",入力シート!D64)</f>
        <v xml:space="preserve"> </v>
      </c>
      <c r="E65" s="19">
        <f>IF(入力シート!J64=" "," ",ROUNDUP(入力シート!J64,-3)/1000)</f>
        <v>0</v>
      </c>
      <c r="F65" s="65">
        <f>IF(入力シート!J65=" "," ",ROUNDDOWN(入力シート!J65,-3)/1000)</f>
        <v>0</v>
      </c>
      <c r="G65" s="14">
        <f>E66-E65</f>
        <v>0</v>
      </c>
      <c r="H65" s="17" t="str">
        <f>IFERROR(IF(G65&gt;$H$13,"20万円以上増","　")," ")</f>
        <v>　</v>
      </c>
      <c r="I65" s="274" t="str">
        <f t="shared" ref="I65" si="50">IFERROR(IF((AND(G65&gt;$H$13,G66&gt;$H$14)),"変更申請"," ")," ")</f>
        <v xml:space="preserve"> </v>
      </c>
      <c r="J65" s="17" t="str">
        <f>IFERROR(IF(G65&lt;$J$13,"20万円以上減","　")," ")</f>
        <v>　</v>
      </c>
      <c r="K65" s="274" t="str">
        <f>IFERROR(IF((AND(G65&lt;$J$13,G66&lt;$J$14)),"変更申請"," ")," ")</f>
        <v xml:space="preserve"> </v>
      </c>
      <c r="L65" s="274" t="str">
        <f>IF((AND(E65&gt;1,E66=0)),"変更申請"," ")</f>
        <v xml:space="preserve"> </v>
      </c>
      <c r="M65" s="276" t="str">
        <f t="shared" ref="M65" si="51">IF((OR(I65="変更申請",K65="変更申請",L65="変更申請")),"〇"," ")</f>
        <v xml:space="preserve"> </v>
      </c>
    </row>
    <row r="66" spans="1:13" ht="21.75" hidden="1" customHeight="1" thickBot="1">
      <c r="A66" s="239"/>
      <c r="B66" s="273"/>
      <c r="C66" s="13" t="str">
        <f>IF(入力シート!C65=0," ",入力シート!C65)</f>
        <v xml:space="preserve"> </v>
      </c>
      <c r="D66" s="241"/>
      <c r="E66" s="20">
        <f>IF(入力シート!K64=" "," ",ROUNDUP(入力シート!K64,-3)/1000)</f>
        <v>0</v>
      </c>
      <c r="F66" s="64">
        <f>IF(入力シート!K65=" "," ",ROUNDDOWN(入力シート!K65,-3)/1000)</f>
        <v>0</v>
      </c>
      <c r="G66" s="15" t="e">
        <f>ROUND(G65/E65,3)</f>
        <v>#DIV/0!</v>
      </c>
      <c r="H66" s="18" t="str">
        <f>IFERROR(IF(G66&gt;$H$14,"20％以上増","　")," ")</f>
        <v xml:space="preserve"> </v>
      </c>
      <c r="I66" s="275"/>
      <c r="J66" s="18" t="str">
        <f>IFERROR(IF(G66&lt;$J$14,"20％以上減","　")," ")</f>
        <v xml:space="preserve"> </v>
      </c>
      <c r="K66" s="275"/>
      <c r="L66" s="275"/>
      <c r="M66" s="276"/>
    </row>
    <row r="67" spans="1:13" ht="21.75" hidden="1" customHeight="1">
      <c r="A67" s="239"/>
      <c r="B67" s="272" t="str">
        <f ca="1">IF(入力シート!B66=0," ",入力シート!B66)</f>
        <v/>
      </c>
      <c r="C67" s="13">
        <f>IF(入力シート!C66=" "," ",入力シート!C66)</f>
        <v>0</v>
      </c>
      <c r="D67" s="240" t="str">
        <f>IF(入力シート!D66=0," ",入力シート!D66)</f>
        <v xml:space="preserve"> </v>
      </c>
      <c r="E67" s="19">
        <f>IF(入力シート!J66=" "," ",ROUNDUP(入力シート!J66,-3)/1000)</f>
        <v>0</v>
      </c>
      <c r="F67" s="65">
        <f>IF(入力シート!J67=" "," ",ROUNDDOWN(入力シート!J67,-3)/1000)</f>
        <v>0</v>
      </c>
      <c r="G67" s="14">
        <f>E68-E67</f>
        <v>0</v>
      </c>
      <c r="H67" s="17" t="str">
        <f>IFERROR(IF(G67&gt;$H$13,"20万円以上増","　")," ")</f>
        <v>　</v>
      </c>
      <c r="I67" s="274" t="str">
        <f t="shared" ref="I67" si="52">IFERROR(IF((AND(G67&gt;$H$13,G68&gt;$H$14)),"変更申請"," ")," ")</f>
        <v xml:space="preserve"> </v>
      </c>
      <c r="J67" s="17" t="str">
        <f>IFERROR(IF(G67&lt;$J$13,"20万円以上減","　")," ")</f>
        <v>　</v>
      </c>
      <c r="K67" s="274" t="str">
        <f t="shared" ref="K67" si="53">IFERROR(IF((AND(G67&lt;$J$13,G68&lt;$J$14)),"変更申請"," ")," ")</f>
        <v xml:space="preserve"> </v>
      </c>
      <c r="L67" s="274" t="str">
        <f>IF((AND(E67&gt;1,E68=0)),"変更申請"," ")</f>
        <v xml:space="preserve"> </v>
      </c>
      <c r="M67" s="276" t="str">
        <f t="shared" ref="M67" si="54">IF((OR(I67="変更申請",K67="変更申請",L67="変更申請")),"〇"," ")</f>
        <v xml:space="preserve"> </v>
      </c>
    </row>
    <row r="68" spans="1:13" ht="21.75" hidden="1" customHeight="1" thickBot="1">
      <c r="A68" s="239"/>
      <c r="B68" s="273"/>
      <c r="C68" s="13" t="str">
        <f>IF(入力シート!C67=0," ",入力シート!C67)</f>
        <v xml:space="preserve"> </v>
      </c>
      <c r="D68" s="241"/>
      <c r="E68" s="20">
        <f>IF(入力シート!K66=" "," ",ROUNDUP(入力シート!K66,-3)/1000)</f>
        <v>0</v>
      </c>
      <c r="F68" s="64">
        <f>IF(入力シート!K67=" "," ",ROUNDDOWN(入力シート!K67,-3)/1000)</f>
        <v>0</v>
      </c>
      <c r="G68" s="15" t="e">
        <f>ROUND(G67/E67,3)</f>
        <v>#DIV/0!</v>
      </c>
      <c r="H68" s="18" t="str">
        <f>IFERROR(IF(G68&gt;$H$14,"20％以上増","　")," ")</f>
        <v xml:space="preserve"> </v>
      </c>
      <c r="I68" s="275"/>
      <c r="J68" s="18" t="str">
        <f>IFERROR(IF(G68&lt;$J$14,"20％以上減","　")," ")</f>
        <v xml:space="preserve"> </v>
      </c>
      <c r="K68" s="275"/>
      <c r="L68" s="275"/>
      <c r="M68" s="276"/>
    </row>
    <row r="69" spans="1:13" ht="21.75" hidden="1" customHeight="1">
      <c r="A69" s="239"/>
      <c r="B69" s="272" t="str">
        <f ca="1">IF(入力シート!B68=0," ",入力シート!B68)</f>
        <v/>
      </c>
      <c r="C69" s="13">
        <f>IF(入力シート!C68=" "," ",入力シート!C68)</f>
        <v>0</v>
      </c>
      <c r="D69" s="240" t="str">
        <f>IF(入力シート!D68=0," ",入力シート!D68)</f>
        <v xml:space="preserve"> </v>
      </c>
      <c r="E69" s="19">
        <f>IF(入力シート!J68=" "," ",ROUNDUP(入力シート!J68,-3)/1000)</f>
        <v>0</v>
      </c>
      <c r="F69" s="65">
        <f>IF(入力シート!J69=" "," ",ROUNDDOWN(入力シート!J69,-3)/1000)</f>
        <v>0</v>
      </c>
      <c r="G69" s="14">
        <f>E70-E69</f>
        <v>0</v>
      </c>
      <c r="H69" s="17" t="str">
        <f>IFERROR(IF(G69&gt;$H$13,"20万円以上増","　")," ")</f>
        <v>　</v>
      </c>
      <c r="I69" s="274" t="str">
        <f t="shared" ref="I69" si="55">IFERROR(IF((AND(G69&gt;$H$13,G70&gt;$H$14)),"変更申請"," ")," ")</f>
        <v xml:space="preserve"> </v>
      </c>
      <c r="J69" s="17" t="str">
        <f>IFERROR(IF(G69&lt;$J$13,"20万円以上減","　")," ")</f>
        <v>　</v>
      </c>
      <c r="K69" s="274" t="str">
        <f>IFERROR(IF((AND(G69&lt;$J$13,G70&lt;$J$14)),"変更申請"," ")," ")</f>
        <v xml:space="preserve"> </v>
      </c>
      <c r="L69" s="274" t="str">
        <f t="shared" ref="L69" si="56">IF((AND(E69&gt;1,E70=0)),"変更申請"," ")</f>
        <v xml:space="preserve"> </v>
      </c>
      <c r="M69" s="276" t="str">
        <f t="shared" ref="M69" si="57">IF((OR(I69="変更申請",K69="変更申請",L69="変更申請")),"〇"," ")</f>
        <v xml:space="preserve"> </v>
      </c>
    </row>
    <row r="70" spans="1:13" ht="21.75" hidden="1" customHeight="1" thickBot="1">
      <c r="A70" s="239"/>
      <c r="B70" s="273"/>
      <c r="C70" s="13" t="str">
        <f>IF(入力シート!C69=0," ",入力シート!C69)</f>
        <v xml:space="preserve"> </v>
      </c>
      <c r="D70" s="241"/>
      <c r="E70" s="20">
        <f>IF(入力シート!K68=" "," ",ROUNDUP(入力シート!K68,-3)/1000)</f>
        <v>0</v>
      </c>
      <c r="F70" s="64">
        <f>IF(入力シート!K69=" "," ",ROUNDDOWN(入力シート!K69,-3)/1000)</f>
        <v>0</v>
      </c>
      <c r="G70" s="15" t="e">
        <f>ROUND(G69/E69,3)</f>
        <v>#DIV/0!</v>
      </c>
      <c r="H70" s="18" t="str">
        <f>IFERROR(IF(G70&gt;$H$14,"20％以上増","　")," ")</f>
        <v xml:space="preserve"> </v>
      </c>
      <c r="I70" s="275"/>
      <c r="J70" s="18" t="str">
        <f>IFERROR(IF(G70&lt;$J$14,"20％以上減","　")," ")</f>
        <v xml:space="preserve"> </v>
      </c>
      <c r="K70" s="275"/>
      <c r="L70" s="275"/>
      <c r="M70" s="276"/>
    </row>
    <row r="71" spans="1:13" ht="21.75" hidden="1" customHeight="1">
      <c r="A71" s="239"/>
      <c r="B71" s="272" t="str">
        <f ca="1">IF(入力シート!B70=0," ",入力シート!B70)</f>
        <v/>
      </c>
      <c r="C71" s="13">
        <f>IF(入力シート!C70=" "," ",入力シート!C70)</f>
        <v>0</v>
      </c>
      <c r="D71" s="240" t="str">
        <f>IF(入力シート!D70=0," ",入力シート!D70)</f>
        <v xml:space="preserve"> </v>
      </c>
      <c r="E71" s="19">
        <f>IF(入力シート!J70=" "," ",ROUNDUP(入力シート!J70,-3)/1000)</f>
        <v>0</v>
      </c>
      <c r="F71" s="65">
        <f>IF(入力シート!J71=" "," ",ROUNDDOWN(入力シート!J71,-3)/1000)</f>
        <v>0</v>
      </c>
      <c r="G71" s="14">
        <f>E72-E71</f>
        <v>0</v>
      </c>
      <c r="H71" s="17" t="str">
        <f>IFERROR(IF(G71&gt;$H$13,"20万円以上増","　")," ")</f>
        <v>　</v>
      </c>
      <c r="I71" s="274" t="str">
        <f t="shared" ref="I71" si="58">IFERROR(IF((AND(G71&gt;$H$13,G72&gt;$H$14)),"変更申請"," ")," ")</f>
        <v xml:space="preserve"> </v>
      </c>
      <c r="J71" s="17" t="str">
        <f>IFERROR(IF(G71&lt;$J$13,"20万円以上減","　")," ")</f>
        <v>　</v>
      </c>
      <c r="K71" s="274" t="str">
        <f t="shared" ref="K71" si="59">IFERROR(IF((AND(G71&lt;$J$13,G72&lt;$J$14)),"変更申請"," ")," ")</f>
        <v xml:space="preserve"> </v>
      </c>
      <c r="L71" s="274" t="str">
        <f t="shared" ref="L71" si="60">IF((AND(E71&gt;1,E72=0)),"変更申請"," ")</f>
        <v xml:space="preserve"> </v>
      </c>
      <c r="M71" s="276" t="str">
        <f t="shared" ref="M71" si="61">IF((OR(I71="変更申請",K71="変更申請",L71="変更申請")),"〇"," ")</f>
        <v xml:space="preserve"> </v>
      </c>
    </row>
    <row r="72" spans="1:13" ht="21.75" hidden="1" customHeight="1" thickBot="1">
      <c r="A72" s="239"/>
      <c r="B72" s="273"/>
      <c r="C72" s="13" t="str">
        <f>IF(入力シート!C71=0," ",入力シート!C71)</f>
        <v xml:space="preserve"> </v>
      </c>
      <c r="D72" s="241"/>
      <c r="E72" s="20">
        <f>IF(入力シート!K70=" "," ",ROUNDUP(入力シート!K70,-3)/1000)</f>
        <v>0</v>
      </c>
      <c r="F72" s="64">
        <f>IF(入力シート!K71=" "," ",ROUNDDOWN(入力シート!K71,-3)/1000)</f>
        <v>0</v>
      </c>
      <c r="G72" s="15" t="e">
        <f>ROUND(G71/E71,3)</f>
        <v>#DIV/0!</v>
      </c>
      <c r="H72" s="18" t="str">
        <f>IFERROR(IF(G72&gt;$H$14,"20％以上増","　")," ")</f>
        <v xml:space="preserve"> </v>
      </c>
      <c r="I72" s="275"/>
      <c r="J72" s="18" t="str">
        <f>IFERROR(IF(G72&lt;$J$14,"20％以上減","　")," ")</f>
        <v xml:space="preserve"> </v>
      </c>
      <c r="K72" s="275"/>
      <c r="L72" s="275"/>
      <c r="M72" s="276"/>
    </row>
    <row r="73" spans="1:13" ht="21.75" hidden="1" customHeight="1">
      <c r="A73" s="239"/>
      <c r="B73" s="272" t="str">
        <f ca="1">IF(入力シート!B72=0," ",入力シート!B72)</f>
        <v/>
      </c>
      <c r="C73" s="13">
        <f>IF(入力シート!C72=" "," ",入力シート!C72)</f>
        <v>0</v>
      </c>
      <c r="D73" s="240" t="str">
        <f>IF(入力シート!D72=0," ",入力シート!D72)</f>
        <v xml:space="preserve"> </v>
      </c>
      <c r="E73" s="19">
        <f>IF(入力シート!J72=" "," ",ROUNDUP(入力シート!J72,-3)/1000)</f>
        <v>0</v>
      </c>
      <c r="F73" s="65">
        <f>IF(入力シート!J73=" "," ",ROUNDDOWN(入力シート!J73,-3)/1000)</f>
        <v>0</v>
      </c>
      <c r="G73" s="14">
        <f>E74-E73</f>
        <v>0</v>
      </c>
      <c r="H73" s="17" t="str">
        <f>IFERROR(IF(G73&gt;$H$13,"20万円以上増","　")," ")</f>
        <v>　</v>
      </c>
      <c r="I73" s="274" t="str">
        <f t="shared" ref="I73" si="62">IFERROR(IF((AND(G73&gt;$H$13,G74&gt;$H$14)),"変更申請"," ")," ")</f>
        <v xml:space="preserve"> </v>
      </c>
      <c r="J73" s="17" t="str">
        <f>IFERROR(IF(G73&lt;$J$13,"20万円以上減","　")," ")</f>
        <v>　</v>
      </c>
      <c r="K73" s="274" t="str">
        <f t="shared" ref="K73" si="63">IFERROR(IF((AND(G73&lt;$J$13,G74&lt;$J$14)),"変更申請"," ")," ")</f>
        <v xml:space="preserve"> </v>
      </c>
      <c r="L73" s="274" t="str">
        <f t="shared" ref="L73" si="64">IF((AND(E73&gt;1,E74=0)),"変更申請"," ")</f>
        <v xml:space="preserve"> </v>
      </c>
      <c r="M73" s="276" t="str">
        <f t="shared" ref="M73" si="65">IF((OR(I73="変更申請",K73="変更申請",L73="変更申請")),"〇"," ")</f>
        <v xml:space="preserve"> </v>
      </c>
    </row>
    <row r="74" spans="1:13" ht="21.75" hidden="1" customHeight="1" thickBot="1">
      <c r="A74" s="239"/>
      <c r="B74" s="273"/>
      <c r="C74" s="13" t="str">
        <f>IF(入力シート!C73=0," ",入力シート!C73)</f>
        <v xml:space="preserve"> </v>
      </c>
      <c r="D74" s="241"/>
      <c r="E74" s="20">
        <f>IF(入力シート!K72=" "," ",ROUNDUP(入力シート!K72,-3)/1000)</f>
        <v>0</v>
      </c>
      <c r="F74" s="64">
        <f>IF(入力シート!K73=" "," ",ROUNDDOWN(入力シート!K73,-3)/1000)</f>
        <v>0</v>
      </c>
      <c r="G74" s="15" t="e">
        <f>ROUND(G73/E73,3)</f>
        <v>#DIV/0!</v>
      </c>
      <c r="H74" s="18" t="str">
        <f>IFERROR(IF(G74&gt;$H$14,"20％以上増","　")," ")</f>
        <v xml:space="preserve"> </v>
      </c>
      <c r="I74" s="275"/>
      <c r="J74" s="18" t="str">
        <f>IFERROR(IF(G74&lt;$J$14,"20％以上減","　")," ")</f>
        <v xml:space="preserve"> </v>
      </c>
      <c r="K74" s="275"/>
      <c r="L74" s="275"/>
      <c r="M74" s="276"/>
    </row>
    <row r="75" spans="1:13" ht="21.75" hidden="1" customHeight="1">
      <c r="A75" s="239"/>
      <c r="B75" s="272" t="str">
        <f ca="1">IF(入力シート!B74=0," ",入力シート!B74)</f>
        <v/>
      </c>
      <c r="C75" s="13">
        <f>IF(入力シート!C74=" "," ",入力シート!C74)</f>
        <v>0</v>
      </c>
      <c r="D75" s="240" t="str">
        <f>IF(入力シート!D74=0," ",入力シート!D74)</f>
        <v xml:space="preserve"> </v>
      </c>
      <c r="E75" s="19">
        <f>IF(入力シート!J74=" "," ",ROUNDUP(入力シート!J74,-3)/1000)</f>
        <v>0</v>
      </c>
      <c r="F75" s="65">
        <f>IF(入力シート!J75=" "," ",ROUNDDOWN(入力シート!J75,-3)/1000)</f>
        <v>0</v>
      </c>
      <c r="G75" s="14">
        <f>E76-E75</f>
        <v>0</v>
      </c>
      <c r="H75" s="17" t="str">
        <f>IFERROR(IF(G75&gt;$H$13,"20万円以上増","　")," ")</f>
        <v>　</v>
      </c>
      <c r="I75" s="274" t="str">
        <f t="shared" ref="I75" si="66">IFERROR(IF((AND(G75&gt;$H$13,G76&gt;$H$14)),"変更申請"," ")," ")</f>
        <v xml:space="preserve"> </v>
      </c>
      <c r="J75" s="17" t="str">
        <f>IFERROR(IF(G75&lt;$J$13,"20万円以上減","　")," ")</f>
        <v>　</v>
      </c>
      <c r="K75" s="274" t="str">
        <f>IFERROR(IF((AND(G75&lt;$J$13,G76&lt;$J$14)),"変更申請"," ")," ")</f>
        <v xml:space="preserve"> </v>
      </c>
      <c r="L75" s="274" t="str">
        <f t="shared" ref="L75" si="67">IF((AND(E75&gt;1,E76=0)),"変更申請"," ")</f>
        <v xml:space="preserve"> </v>
      </c>
      <c r="M75" s="276" t="str">
        <f t="shared" ref="M75" si="68">IF((OR(I75="変更申請",K75="変更申請",L75="変更申請")),"〇"," ")</f>
        <v xml:space="preserve"> </v>
      </c>
    </row>
    <row r="76" spans="1:13" ht="21.75" hidden="1" customHeight="1" thickBot="1">
      <c r="A76" s="239"/>
      <c r="B76" s="273"/>
      <c r="C76" s="13" t="str">
        <f>IF(入力シート!C75=0," ",入力シート!C75)</f>
        <v xml:space="preserve"> </v>
      </c>
      <c r="D76" s="241"/>
      <c r="E76" s="20">
        <f>IF(入力シート!K74=" "," ",ROUNDUP(入力シート!K74,-3)/1000)</f>
        <v>0</v>
      </c>
      <c r="F76" s="64">
        <f>IF(入力シート!K75=" "," ",ROUNDDOWN(入力シート!K75,-3)/1000)</f>
        <v>0</v>
      </c>
      <c r="G76" s="15" t="e">
        <f>ROUND(G75/E75,3)</f>
        <v>#DIV/0!</v>
      </c>
      <c r="H76" s="18" t="str">
        <f>IFERROR(IF(G76&gt;$H$14,"20％以上増","　")," ")</f>
        <v xml:space="preserve"> </v>
      </c>
      <c r="I76" s="275"/>
      <c r="J76" s="18" t="str">
        <f>IFERROR(IF(G76&lt;$J$14,"20％以上減","　")," ")</f>
        <v xml:space="preserve"> </v>
      </c>
      <c r="K76" s="275"/>
      <c r="L76" s="275"/>
      <c r="M76" s="276"/>
    </row>
    <row r="77" spans="1:13" ht="21.75" hidden="1" customHeight="1">
      <c r="A77" s="239"/>
      <c r="B77" s="272" t="str">
        <f ca="1">IF(入力シート!B76=0," ",入力シート!B76)</f>
        <v/>
      </c>
      <c r="C77" s="13">
        <f>IF(入力シート!C76=" "," ",入力シート!C76)</f>
        <v>0</v>
      </c>
      <c r="D77" s="240" t="str">
        <f>IF(入力シート!D76=0," ",入力シート!D76)</f>
        <v xml:space="preserve"> </v>
      </c>
      <c r="E77" s="19">
        <f>IF(入力シート!J76=" "," ",ROUNDUP(入力シート!J76,-3)/1000)</f>
        <v>0</v>
      </c>
      <c r="F77" s="65">
        <f>IF(入力シート!J77=" "," ",ROUNDDOWN(入力シート!J77,-3)/1000)</f>
        <v>0</v>
      </c>
      <c r="G77" s="14">
        <f>E78-E77</f>
        <v>0</v>
      </c>
      <c r="H77" s="17" t="str">
        <f>IFERROR(IF(G77&gt;$H$13,"20万円以上増","　")," ")</f>
        <v>　</v>
      </c>
      <c r="I77" s="274" t="str">
        <f t="shared" ref="I77" si="69">IFERROR(IF((AND(G77&gt;$H$13,G78&gt;$H$14)),"変更申請"," ")," ")</f>
        <v xml:space="preserve"> </v>
      </c>
      <c r="J77" s="17" t="str">
        <f>IFERROR(IF(G77&lt;$J$13,"20万円以上減","　")," ")</f>
        <v>　</v>
      </c>
      <c r="K77" s="274" t="str">
        <f t="shared" ref="K77" si="70">IFERROR(IF((AND(G77&lt;$J$13,G78&lt;$J$14)),"変更申請"," ")," ")</f>
        <v xml:space="preserve"> </v>
      </c>
      <c r="L77" s="274" t="str">
        <f t="shared" ref="L77" si="71">IF((AND(E77&gt;1,E78=0)),"変更申請"," ")</f>
        <v xml:space="preserve"> </v>
      </c>
      <c r="M77" s="276" t="str">
        <f t="shared" ref="M77" si="72">IF((OR(I77="変更申請",K77="変更申請",L77="変更申請")),"〇"," ")</f>
        <v xml:space="preserve"> </v>
      </c>
    </row>
    <row r="78" spans="1:13" ht="21.75" hidden="1" customHeight="1" thickBot="1">
      <c r="A78" s="239"/>
      <c r="B78" s="273"/>
      <c r="C78" s="13" t="str">
        <f>IF(入力シート!C77=0," ",入力シート!C77)</f>
        <v xml:space="preserve"> </v>
      </c>
      <c r="D78" s="241"/>
      <c r="E78" s="20">
        <f>IF(入力シート!K76=" "," ",ROUNDUP(入力シート!K76,-3)/1000)</f>
        <v>0</v>
      </c>
      <c r="F78" s="64">
        <f>IF(入力シート!K77=" "," ",ROUNDDOWN(入力シート!K77,-3)/1000)</f>
        <v>0</v>
      </c>
      <c r="G78" s="15" t="e">
        <f>ROUND(G77/E77,3)</f>
        <v>#DIV/0!</v>
      </c>
      <c r="H78" s="18" t="str">
        <f>IFERROR(IF(G78&gt;$H$14,"20％以上増","　")," ")</f>
        <v xml:space="preserve"> </v>
      </c>
      <c r="I78" s="275"/>
      <c r="J78" s="18" t="str">
        <f>IFERROR(IF(G78&lt;$J$14,"20％以上減","　")," ")</f>
        <v xml:space="preserve"> </v>
      </c>
      <c r="K78" s="275"/>
      <c r="L78" s="275"/>
      <c r="M78" s="276"/>
    </row>
    <row r="79" spans="1:13" ht="21.75" hidden="1" customHeight="1">
      <c r="A79" s="239"/>
      <c r="B79" s="272" t="str">
        <f ca="1">IF(入力シート!B78=0," ",入力シート!B78)</f>
        <v/>
      </c>
      <c r="C79" s="13">
        <f>IF(入力シート!C78=" "," ",入力シート!C78)</f>
        <v>0</v>
      </c>
      <c r="D79" s="240" t="str">
        <f>IF(入力シート!D78=0," ",入力シート!D78)</f>
        <v xml:space="preserve"> </v>
      </c>
      <c r="E79" s="19">
        <f>IF(入力シート!J78=" "," ",ROUNDUP(入力シート!J78,-3)/1000)</f>
        <v>0</v>
      </c>
      <c r="F79" s="65">
        <f>IF(入力シート!J79=" "," ",ROUNDDOWN(入力シート!J79,-3)/1000)</f>
        <v>0</v>
      </c>
      <c r="G79" s="14">
        <f>E80-E79</f>
        <v>0</v>
      </c>
      <c r="H79" s="17" t="str">
        <f>IFERROR(IF(G79&gt;$H$13,"20万円以上増","　")," ")</f>
        <v>　</v>
      </c>
      <c r="I79" s="274" t="str">
        <f t="shared" ref="I79" si="73">IFERROR(IF((AND(G79&gt;$H$13,G80&gt;$H$14)),"変更申請"," ")," ")</f>
        <v xml:space="preserve"> </v>
      </c>
      <c r="J79" s="17" t="str">
        <f>IFERROR(IF(G79&lt;$J$13,"20万円以上減","　")," ")</f>
        <v>　</v>
      </c>
      <c r="K79" s="274" t="str">
        <f t="shared" ref="K79" si="74">IFERROR(IF((AND(G79&lt;$J$13,G80&lt;$J$14)),"変更申請"," ")," ")</f>
        <v xml:space="preserve"> </v>
      </c>
      <c r="L79" s="274" t="str">
        <f t="shared" ref="L79" si="75">IF((AND(E79&gt;1,E80=0)),"変更申請"," ")</f>
        <v xml:space="preserve"> </v>
      </c>
      <c r="M79" s="276" t="str">
        <f t="shared" ref="M79" si="76">IF((OR(I79="変更申請",K79="変更申請",L79="変更申請")),"〇"," ")</f>
        <v xml:space="preserve"> </v>
      </c>
    </row>
    <row r="80" spans="1:13" ht="21.75" hidden="1" customHeight="1" thickBot="1">
      <c r="A80" s="239"/>
      <c r="B80" s="273"/>
      <c r="C80" s="13" t="str">
        <f>IF(入力シート!C79=0," ",入力シート!C79)</f>
        <v xml:space="preserve"> </v>
      </c>
      <c r="D80" s="241"/>
      <c r="E80" s="20">
        <f>IF(入力シート!K78=" "," ",ROUNDUP(入力シート!K78,-3)/1000)</f>
        <v>0</v>
      </c>
      <c r="F80" s="64">
        <f>IF(入力シート!K79=" "," ",ROUNDDOWN(入力シート!K79,-3)/1000)</f>
        <v>0</v>
      </c>
      <c r="G80" s="15" t="e">
        <f>ROUND(G79/E79,3)</f>
        <v>#DIV/0!</v>
      </c>
      <c r="H80" s="18" t="str">
        <f>IFERROR(IF(G80&gt;$H$14,"20％以上増","　")," ")</f>
        <v xml:space="preserve"> </v>
      </c>
      <c r="I80" s="275"/>
      <c r="J80" s="18" t="str">
        <f>IFERROR(IF(G80&lt;$J$14,"20％以上減","　")," ")</f>
        <v xml:space="preserve"> </v>
      </c>
      <c r="K80" s="275"/>
      <c r="L80" s="275"/>
      <c r="M80" s="276"/>
    </row>
    <row r="81" spans="1:13" ht="21.75" hidden="1" customHeight="1">
      <c r="A81" s="239"/>
      <c r="B81" s="272" t="str">
        <f ca="1">IF(入力シート!B80=0," ",入力シート!B80)</f>
        <v/>
      </c>
      <c r="C81" s="13">
        <f>IF(入力シート!C80=" "," ",入力シート!C80)</f>
        <v>0</v>
      </c>
      <c r="D81" s="240" t="str">
        <f>IF(入力シート!D80=0," ",入力シート!D80)</f>
        <v xml:space="preserve"> </v>
      </c>
      <c r="E81" s="19">
        <f>IF(入力シート!J80=" "," ",ROUNDUP(入力シート!J80,-3)/1000)</f>
        <v>0</v>
      </c>
      <c r="F81" s="65">
        <f>IF(入力シート!J81=" "," ",ROUNDDOWN(入力シート!J81,-3)/1000)</f>
        <v>0</v>
      </c>
      <c r="G81" s="14">
        <f>E82-E81</f>
        <v>0</v>
      </c>
      <c r="H81" s="17" t="str">
        <f>IFERROR(IF(G81&gt;$H$13,"20万円以上増","　")," ")</f>
        <v>　</v>
      </c>
      <c r="I81" s="274" t="str">
        <f t="shared" ref="I81" si="77">IFERROR(IF((AND(G81&gt;$H$13,G82&gt;$H$14)),"変更申請"," ")," ")</f>
        <v xml:space="preserve"> </v>
      </c>
      <c r="J81" s="17" t="str">
        <f>IFERROR(IF(G81&lt;$J$13,"20万円以上減","　")," ")</f>
        <v>　</v>
      </c>
      <c r="K81" s="274" t="str">
        <f t="shared" ref="K81" si="78">IFERROR(IF((AND(G81&lt;$J$13,G82&lt;$J$14)),"変更申請"," ")," ")</f>
        <v xml:space="preserve"> </v>
      </c>
      <c r="L81" s="274" t="str">
        <f t="shared" ref="L81" si="79">IF((AND(E81&gt;1,E82=0)),"変更申請"," ")</f>
        <v xml:space="preserve"> </v>
      </c>
      <c r="M81" s="276" t="str">
        <f t="shared" ref="M81" si="80">IF((OR(I81="変更申請",K81="変更申請",L81="変更申請")),"〇"," ")</f>
        <v xml:space="preserve"> </v>
      </c>
    </row>
    <row r="82" spans="1:13" ht="21.75" hidden="1" customHeight="1" thickBot="1">
      <c r="A82" s="239"/>
      <c r="B82" s="273"/>
      <c r="C82" s="13" t="str">
        <f>IF(入力シート!C81=0," ",入力シート!C81)</f>
        <v xml:space="preserve"> </v>
      </c>
      <c r="D82" s="241"/>
      <c r="E82" s="20">
        <f>IF(入力シート!K80=" "," ",ROUNDUP(入力シート!K80,-3)/1000)</f>
        <v>0</v>
      </c>
      <c r="F82" s="64">
        <f>IF(入力シート!K81=" "," ",ROUNDDOWN(入力シート!K81,-3)/1000)</f>
        <v>0</v>
      </c>
      <c r="G82" s="15" t="e">
        <f>ROUND(G81/E81,3)</f>
        <v>#DIV/0!</v>
      </c>
      <c r="H82" s="18" t="str">
        <f>IFERROR(IF(G82&gt;$H$14,"20％以上増","　")," ")</f>
        <v xml:space="preserve"> </v>
      </c>
      <c r="I82" s="275"/>
      <c r="J82" s="18" t="str">
        <f>IFERROR(IF(G82&lt;$J$14,"20％以上減","　")," ")</f>
        <v xml:space="preserve"> </v>
      </c>
      <c r="K82" s="275"/>
      <c r="L82" s="275"/>
      <c r="M82" s="276"/>
    </row>
    <row r="83" spans="1:13" ht="21.75" hidden="1" customHeight="1">
      <c r="A83" s="239"/>
      <c r="B83" s="272" t="str">
        <f ca="1">IF(入力シート!B82=0," ",入力シート!B82)</f>
        <v/>
      </c>
      <c r="C83" s="13">
        <f>IF(入力シート!C82=" "," ",入力シート!C82)</f>
        <v>0</v>
      </c>
      <c r="D83" s="240" t="str">
        <f>IF(入力シート!D82=0," ",入力シート!D82)</f>
        <v xml:space="preserve"> </v>
      </c>
      <c r="E83" s="19">
        <f>IF(入力シート!J82=" "," ",ROUNDUP(入力シート!J82,-3)/1000)</f>
        <v>0</v>
      </c>
      <c r="F83" s="65">
        <f>IF(入力シート!J83=" "," ",ROUNDDOWN(入力シート!J83,-3)/1000)</f>
        <v>0</v>
      </c>
      <c r="G83" s="14">
        <f>E84-E83</f>
        <v>0</v>
      </c>
      <c r="H83" s="17" t="str">
        <f>IFERROR(IF(G83&gt;$H$13,"20万円以上増","　")," ")</f>
        <v>　</v>
      </c>
      <c r="I83" s="274" t="str">
        <f t="shared" ref="I83" si="81">IFERROR(IF((AND(G83&gt;$H$13,G84&gt;$H$14)),"変更申請"," ")," ")</f>
        <v xml:space="preserve"> </v>
      </c>
      <c r="J83" s="17" t="str">
        <f>IFERROR(IF(G83&lt;$J$13,"20万円以上減","　")," ")</f>
        <v>　</v>
      </c>
      <c r="K83" s="274" t="str">
        <f>IFERROR(IF((AND(G83&lt;$J$13,G84&lt;$J$14)),"変更申請"," ")," ")</f>
        <v xml:space="preserve"> </v>
      </c>
      <c r="L83" s="274" t="str">
        <f t="shared" ref="L83" si="82">IF((AND(E83&gt;1,E84=0)),"変更申請"," ")</f>
        <v xml:space="preserve"> </v>
      </c>
      <c r="M83" s="276" t="str">
        <f>IF((OR(I83="変更申請",K83="変更申請",L83="変更申請")),"〇"," ")</f>
        <v xml:space="preserve"> </v>
      </c>
    </row>
    <row r="84" spans="1:13" ht="21.75" hidden="1" customHeight="1" thickBot="1">
      <c r="A84" s="239"/>
      <c r="B84" s="273"/>
      <c r="C84" s="13" t="str">
        <f>IF(入力シート!C83=0," ",入力シート!C83)</f>
        <v xml:space="preserve"> </v>
      </c>
      <c r="D84" s="241"/>
      <c r="E84" s="20">
        <f>IF(入力シート!K82=" "," ",ROUNDUP(入力シート!K82,-3)/1000)</f>
        <v>0</v>
      </c>
      <c r="F84" s="64">
        <f>IF(入力シート!K83=" "," ",ROUNDDOWN(入力シート!K83,-3)/1000)</f>
        <v>0</v>
      </c>
      <c r="G84" s="15" t="e">
        <f>ROUND(G83/E83,3)</f>
        <v>#DIV/0!</v>
      </c>
      <c r="H84" s="18" t="str">
        <f>IFERROR(IF(G84&gt;$H$14,"20％以上増","　")," ")</f>
        <v xml:space="preserve"> </v>
      </c>
      <c r="I84" s="275"/>
      <c r="J84" s="18" t="str">
        <f>IFERROR(IF(G84&lt;$J$14,"20％以上減","　")," ")</f>
        <v xml:space="preserve"> </v>
      </c>
      <c r="K84" s="275"/>
      <c r="L84" s="275"/>
      <c r="M84" s="276"/>
    </row>
    <row r="85" spans="1:13" ht="21.75" customHeight="1" thickBot="1">
      <c r="A85" s="277" t="s">
        <v>3</v>
      </c>
      <c r="B85" s="278"/>
      <c r="C85" s="279"/>
      <c r="D85" s="283"/>
      <c r="E85" s="21">
        <f>SUM(E15,E17,E19,E21,E23,E25,E27,E29,E31,E33,E35,E37,E39,E41,E43,E45,E47,E49,E51,E53,E55,E57,E59,E61,E63)+SUM(E65,E67,E69,E71,E73,E75,E77,E79,E81,E83)</f>
        <v>0</v>
      </c>
      <c r="F85" s="98">
        <f>SUM(F15,F17,F19,F21,F23,F25,F27,F29,F31,F33,F35,F37,F39,F41,F43,F45,F47,F49,F51,F53,F55,F57,F59,F61,F63)+SUM(F65,F67,F69,F71,F73,F75,F77,F79,F81,F83)</f>
        <v>0</v>
      </c>
      <c r="G85" s="14">
        <f>F86-F85</f>
        <v>0</v>
      </c>
      <c r="H85" s="15">
        <v>-9.9000000000000005E-2</v>
      </c>
    </row>
    <row r="86" spans="1:13" ht="29.25" customHeight="1" thickBot="1">
      <c r="A86" s="280"/>
      <c r="B86" s="281"/>
      <c r="C86" s="282"/>
      <c r="D86" s="284"/>
      <c r="E86" s="100">
        <f>SUM(E16,E18,E20,E22,E24,E26,E28,E30,E32,E34,E36,E38,E40,E42,E44,E46,E48,E50,E52,E54,E56,E58,E60,E62,E64)+SUM(E66,E68,E70,E72,E74,E76,E78,E80,E82,E84)</f>
        <v>0</v>
      </c>
      <c r="F86" s="101">
        <f>SUM(F16,F18,F20,F22,F24,F26,F28,F30,F32,F34,F36,F38,F40,F42,F44,F46,F48,F50,F52,F54,F56,F58,F60,F62,F64)+SUM(F66,F68,F70,F72,F74,F76,F78,F80,F82,F84)</f>
        <v>0</v>
      </c>
      <c r="G86" s="15" t="e">
        <f>ROUND(G85/F85,3)</f>
        <v>#DIV/0!</v>
      </c>
      <c r="H86" s="26" t="str">
        <f>IFERROR(IF(G86&lt;H85,"10％以上減","　")," ")</f>
        <v xml:space="preserve"> </v>
      </c>
      <c r="I86" s="27" t="str">
        <f>IFERROR(IF(G86&lt;$H$85,"変更申請"," ")," ")</f>
        <v xml:space="preserve"> </v>
      </c>
    </row>
    <row r="88" spans="1:13">
      <c r="A88" s="244" t="s">
        <v>14</v>
      </c>
      <c r="B88" s="244"/>
      <c r="C88" s="244"/>
      <c r="D88" s="244"/>
      <c r="E88" s="244"/>
      <c r="F88" s="244"/>
      <c r="G88" s="244"/>
    </row>
    <row r="89" spans="1:13">
      <c r="A89" s="244" t="s">
        <v>15</v>
      </c>
      <c r="B89" s="244"/>
      <c r="C89" s="244"/>
      <c r="D89" s="244"/>
      <c r="E89" s="244"/>
      <c r="F89" s="244"/>
      <c r="G89" s="244"/>
    </row>
  </sheetData>
  <sheetProtection sheet="1" formatCells="0" formatColumns="0" formatRows="0"/>
  <mergeCells count="263">
    <mergeCell ref="M51:M52"/>
    <mergeCell ref="M53:M54"/>
    <mergeCell ref="M55:M56"/>
    <mergeCell ref="M57:M58"/>
    <mergeCell ref="M59:M60"/>
    <mergeCell ref="M61:M62"/>
    <mergeCell ref="M63:M64"/>
    <mergeCell ref="M33:M34"/>
    <mergeCell ref="M35:M36"/>
    <mergeCell ref="M37:M38"/>
    <mergeCell ref="M39:M40"/>
    <mergeCell ref="M41:M42"/>
    <mergeCell ref="M43:M44"/>
    <mergeCell ref="M45:M46"/>
    <mergeCell ref="M47:M48"/>
    <mergeCell ref="M49:M50"/>
    <mergeCell ref="M15:M16"/>
    <mergeCell ref="M17:M18"/>
    <mergeCell ref="M19:M20"/>
    <mergeCell ref="M21:M22"/>
    <mergeCell ref="M23:M24"/>
    <mergeCell ref="M25:M26"/>
    <mergeCell ref="M27:M28"/>
    <mergeCell ref="M29:M30"/>
    <mergeCell ref="M31:M32"/>
    <mergeCell ref="A85:C86"/>
    <mergeCell ref="D85:D86"/>
    <mergeCell ref="A88:G88"/>
    <mergeCell ref="A89:G89"/>
    <mergeCell ref="A63:A64"/>
    <mergeCell ref="B63:B64"/>
    <mergeCell ref="D63:D64"/>
    <mergeCell ref="I63:I64"/>
    <mergeCell ref="K63:K64"/>
    <mergeCell ref="A65:A66"/>
    <mergeCell ref="B65:B66"/>
    <mergeCell ref="D65:D66"/>
    <mergeCell ref="I65:I66"/>
    <mergeCell ref="K65:K66"/>
    <mergeCell ref="A69:A70"/>
    <mergeCell ref="B69:B70"/>
    <mergeCell ref="D69:D70"/>
    <mergeCell ref="I69:I70"/>
    <mergeCell ref="K69:K70"/>
    <mergeCell ref="A73:A74"/>
    <mergeCell ref="B73:B74"/>
    <mergeCell ref="D73:D74"/>
    <mergeCell ref="I73:I74"/>
    <mergeCell ref="K73:K74"/>
    <mergeCell ref="L63:L64"/>
    <mergeCell ref="A61:A62"/>
    <mergeCell ref="B61:B62"/>
    <mergeCell ref="D61:D62"/>
    <mergeCell ref="I61:I62"/>
    <mergeCell ref="K61:K62"/>
    <mergeCell ref="L61:L62"/>
    <mergeCell ref="A59:A60"/>
    <mergeCell ref="B59:B60"/>
    <mergeCell ref="D59:D60"/>
    <mergeCell ref="I59:I60"/>
    <mergeCell ref="K59:K60"/>
    <mergeCell ref="L59:L60"/>
    <mergeCell ref="A57:A58"/>
    <mergeCell ref="B57:B58"/>
    <mergeCell ref="D57:D58"/>
    <mergeCell ref="I57:I58"/>
    <mergeCell ref="K57:K58"/>
    <mergeCell ref="L57:L58"/>
    <mergeCell ref="A55:A56"/>
    <mergeCell ref="B55:B56"/>
    <mergeCell ref="D55:D56"/>
    <mergeCell ref="I55:I56"/>
    <mergeCell ref="K55:K56"/>
    <mergeCell ref="L55:L56"/>
    <mergeCell ref="A53:A54"/>
    <mergeCell ref="B53:B54"/>
    <mergeCell ref="D53:D54"/>
    <mergeCell ref="I53:I54"/>
    <mergeCell ref="K53:K54"/>
    <mergeCell ref="L53:L54"/>
    <mergeCell ref="A51:A52"/>
    <mergeCell ref="B51:B52"/>
    <mergeCell ref="D51:D52"/>
    <mergeCell ref="I51:I52"/>
    <mergeCell ref="K51:K52"/>
    <mergeCell ref="L51:L52"/>
    <mergeCell ref="A49:A50"/>
    <mergeCell ref="B49:B50"/>
    <mergeCell ref="D49:D50"/>
    <mergeCell ref="I49:I50"/>
    <mergeCell ref="K49:K50"/>
    <mergeCell ref="L49:L50"/>
    <mergeCell ref="A47:A48"/>
    <mergeCell ref="B47:B48"/>
    <mergeCell ref="D47:D48"/>
    <mergeCell ref="I47:I48"/>
    <mergeCell ref="K47:K48"/>
    <mergeCell ref="L47:L48"/>
    <mergeCell ref="A45:A46"/>
    <mergeCell ref="B45:B46"/>
    <mergeCell ref="D45:D46"/>
    <mergeCell ref="I45:I46"/>
    <mergeCell ref="K45:K46"/>
    <mergeCell ref="L45:L46"/>
    <mergeCell ref="A43:A44"/>
    <mergeCell ref="B43:B44"/>
    <mergeCell ref="D43:D44"/>
    <mergeCell ref="I43:I44"/>
    <mergeCell ref="K43:K44"/>
    <mergeCell ref="L43:L44"/>
    <mergeCell ref="A41:A42"/>
    <mergeCell ref="B41:B42"/>
    <mergeCell ref="D41:D42"/>
    <mergeCell ref="I41:I42"/>
    <mergeCell ref="K41:K42"/>
    <mergeCell ref="L41:L42"/>
    <mergeCell ref="A39:A40"/>
    <mergeCell ref="B39:B40"/>
    <mergeCell ref="D39:D40"/>
    <mergeCell ref="I39:I40"/>
    <mergeCell ref="K39:K40"/>
    <mergeCell ref="L39:L40"/>
    <mergeCell ref="A37:A38"/>
    <mergeCell ref="B37:B38"/>
    <mergeCell ref="D37:D38"/>
    <mergeCell ref="I37:I38"/>
    <mergeCell ref="K37:K38"/>
    <mergeCell ref="L37:L38"/>
    <mergeCell ref="A35:A36"/>
    <mergeCell ref="B35:B36"/>
    <mergeCell ref="D35:D36"/>
    <mergeCell ref="I35:I36"/>
    <mergeCell ref="K35:K36"/>
    <mergeCell ref="L35:L36"/>
    <mergeCell ref="A33:A34"/>
    <mergeCell ref="B33:B34"/>
    <mergeCell ref="D33:D34"/>
    <mergeCell ref="I33:I34"/>
    <mergeCell ref="K33:K34"/>
    <mergeCell ref="L33:L34"/>
    <mergeCell ref="A31:A32"/>
    <mergeCell ref="B31:B32"/>
    <mergeCell ref="D31:D32"/>
    <mergeCell ref="I31:I32"/>
    <mergeCell ref="K31:K32"/>
    <mergeCell ref="L31:L32"/>
    <mergeCell ref="A29:A30"/>
    <mergeCell ref="B29:B30"/>
    <mergeCell ref="D29:D30"/>
    <mergeCell ref="I29:I30"/>
    <mergeCell ref="K29:K30"/>
    <mergeCell ref="L29:L30"/>
    <mergeCell ref="A27:A28"/>
    <mergeCell ref="B27:B28"/>
    <mergeCell ref="D27:D28"/>
    <mergeCell ref="I27:I28"/>
    <mergeCell ref="K27:K28"/>
    <mergeCell ref="L27:L28"/>
    <mergeCell ref="A25:A26"/>
    <mergeCell ref="B25:B26"/>
    <mergeCell ref="D25:D26"/>
    <mergeCell ref="I25:I26"/>
    <mergeCell ref="K25:K26"/>
    <mergeCell ref="L25:L26"/>
    <mergeCell ref="A23:A24"/>
    <mergeCell ref="B23:B24"/>
    <mergeCell ref="D23:D24"/>
    <mergeCell ref="I23:I24"/>
    <mergeCell ref="K23:K24"/>
    <mergeCell ref="L23:L24"/>
    <mergeCell ref="A21:A22"/>
    <mergeCell ref="B21:B22"/>
    <mergeCell ref="D21:D22"/>
    <mergeCell ref="I21:I22"/>
    <mergeCell ref="K21:K22"/>
    <mergeCell ref="L21:L22"/>
    <mergeCell ref="A19:A20"/>
    <mergeCell ref="B19:B20"/>
    <mergeCell ref="D19:D20"/>
    <mergeCell ref="I19:I20"/>
    <mergeCell ref="K19:K20"/>
    <mergeCell ref="L19:L20"/>
    <mergeCell ref="A17:A18"/>
    <mergeCell ref="B17:B18"/>
    <mergeCell ref="D17:D18"/>
    <mergeCell ref="I17:I18"/>
    <mergeCell ref="K17:K18"/>
    <mergeCell ref="L17:L18"/>
    <mergeCell ref="A15:A16"/>
    <mergeCell ref="B15:B16"/>
    <mergeCell ref="D15:D16"/>
    <mergeCell ref="I15:I16"/>
    <mergeCell ref="K15:K16"/>
    <mergeCell ref="L15:L16"/>
    <mergeCell ref="A12:A14"/>
    <mergeCell ref="B12:C12"/>
    <mergeCell ref="D12:D14"/>
    <mergeCell ref="E12:E14"/>
    <mergeCell ref="F12:F14"/>
    <mergeCell ref="B13:B14"/>
    <mergeCell ref="A3:F3"/>
    <mergeCell ref="A5:B6"/>
    <mergeCell ref="C5:D6"/>
    <mergeCell ref="E5:E6"/>
    <mergeCell ref="F5:F6"/>
    <mergeCell ref="A8:B9"/>
    <mergeCell ref="C8:C9"/>
    <mergeCell ref="D8:D9"/>
    <mergeCell ref="L65:L66"/>
    <mergeCell ref="M65:M66"/>
    <mergeCell ref="A67:A68"/>
    <mergeCell ref="B67:B68"/>
    <mergeCell ref="D67:D68"/>
    <mergeCell ref="I67:I68"/>
    <mergeCell ref="K67:K68"/>
    <mergeCell ref="L67:L68"/>
    <mergeCell ref="M67:M68"/>
    <mergeCell ref="L69:L70"/>
    <mergeCell ref="M69:M70"/>
    <mergeCell ref="A71:A72"/>
    <mergeCell ref="B71:B72"/>
    <mergeCell ref="D71:D72"/>
    <mergeCell ref="I71:I72"/>
    <mergeCell ref="K71:K72"/>
    <mergeCell ref="L71:L72"/>
    <mergeCell ref="M71:M72"/>
    <mergeCell ref="L73:L74"/>
    <mergeCell ref="M73:M74"/>
    <mergeCell ref="A75:A76"/>
    <mergeCell ref="B75:B76"/>
    <mergeCell ref="D75:D76"/>
    <mergeCell ref="I75:I76"/>
    <mergeCell ref="K75:K76"/>
    <mergeCell ref="L75:L76"/>
    <mergeCell ref="M75:M76"/>
    <mergeCell ref="A77:A78"/>
    <mergeCell ref="B77:B78"/>
    <mergeCell ref="D77:D78"/>
    <mergeCell ref="I77:I78"/>
    <mergeCell ref="K77:K78"/>
    <mergeCell ref="L77:L78"/>
    <mergeCell ref="M77:M78"/>
    <mergeCell ref="A79:A80"/>
    <mergeCell ref="B79:B80"/>
    <mergeCell ref="D79:D80"/>
    <mergeCell ref="I79:I80"/>
    <mergeCell ref="K79:K80"/>
    <mergeCell ref="L79:L80"/>
    <mergeCell ref="M79:M80"/>
    <mergeCell ref="A81:A82"/>
    <mergeCell ref="B81:B82"/>
    <mergeCell ref="D81:D82"/>
    <mergeCell ref="I81:I82"/>
    <mergeCell ref="K81:K82"/>
    <mergeCell ref="L81:L82"/>
    <mergeCell ref="M81:M82"/>
    <mergeCell ref="A83:A84"/>
    <mergeCell ref="B83:B84"/>
    <mergeCell ref="D83:D84"/>
    <mergeCell ref="I83:I84"/>
    <mergeCell ref="K83:K84"/>
    <mergeCell ref="L83:L84"/>
    <mergeCell ref="M83:M84"/>
  </mergeCells>
  <phoneticPr fontId="6"/>
  <conditionalFormatting sqref="E16:F16 E18:F18 E20:F20 E22:F22 E24:F24 E26:F26 E28:F28 E30:F30 E32:F32 E34:F34 E36:F36 E38:F38 E40:F40 E42:F42 E44:F44 E46:F46 E48:F48 E50:F50 E52:F52 E54:F54 E56:F56 E58:F58 E60:F60 E62:F62 E64:F64">
    <cfRule type="expression" dxfId="145" priority="3">
      <formula>L15="〇"</formula>
    </cfRule>
  </conditionalFormatting>
  <conditionalFormatting sqref="E66:F66 E68:F68 E70:F70 E72:F72 E74:F74 E76:F76 E78:F78 E80:F80 E82:F82 E84:F84">
    <cfRule type="expression" dxfId="144" priority="1">
      <formula>L65="〇"</formula>
    </cfRule>
  </conditionalFormatting>
  <pageMargins left="1.0629921259842521" right="0.35433070866141736" top="0.82677165354330717" bottom="0.35433070866141736" header="0.31496062992125984" footer="0.31496062992125984"/>
  <pageSetup paperSize="9" fitToHeight="0"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M89"/>
  <sheetViews>
    <sheetView view="pageBreakPreview" zoomScaleNormal="100" zoomScaleSheetLayoutView="100" workbookViewId="0">
      <pane ySplit="14" topLeftCell="A15" activePane="bottomLeft" state="frozen"/>
      <selection pane="bottomLeft" activeCell="A15" sqref="A15:A16"/>
    </sheetView>
  </sheetViews>
  <sheetFormatPr defaultRowHeight="12"/>
  <cols>
    <col min="1" max="2" width="5" style="1" bestFit="1" customWidth="1"/>
    <col min="3" max="3" width="43.125" style="1" customWidth="1"/>
    <col min="4" max="4" width="7.625" style="1" customWidth="1"/>
    <col min="5" max="7" width="11.125" style="1" customWidth="1"/>
    <col min="8" max="8" width="12.25" style="1" customWidth="1"/>
    <col min="9" max="9" width="11.125" style="1" customWidth="1"/>
    <col min="10" max="10" width="12.25" style="1" customWidth="1"/>
    <col min="11" max="11" width="11.125" style="1" customWidth="1"/>
    <col min="12" max="12" width="9" style="1"/>
    <col min="13" max="13" width="8.5" style="25" bestFit="1" customWidth="1"/>
    <col min="14" max="16384" width="9" style="1"/>
  </cols>
  <sheetData>
    <row r="1" spans="1:13">
      <c r="A1" s="1" t="s">
        <v>13</v>
      </c>
    </row>
    <row r="3" spans="1:13">
      <c r="A3" s="256" t="s">
        <v>12</v>
      </c>
      <c r="B3" s="256"/>
      <c r="C3" s="256"/>
      <c r="D3" s="256"/>
      <c r="E3" s="256"/>
      <c r="F3" s="256"/>
    </row>
    <row r="5" spans="1:13">
      <c r="A5" s="245" t="s">
        <v>7</v>
      </c>
      <c r="B5" s="245"/>
      <c r="C5" s="213" t="str">
        <f>入力シート!$C$5</f>
        <v>〇〇市</v>
      </c>
      <c r="D5" s="214"/>
      <c r="E5" s="257" t="s">
        <v>5</v>
      </c>
      <c r="F5" s="245" t="str">
        <f>入力シート!$C$7</f>
        <v>令和７年度</v>
      </c>
    </row>
    <row r="6" spans="1:13">
      <c r="A6" s="246"/>
      <c r="B6" s="246"/>
      <c r="C6" s="215"/>
      <c r="D6" s="216"/>
      <c r="E6" s="258"/>
      <c r="F6" s="246"/>
    </row>
    <row r="8" spans="1:13">
      <c r="A8" s="245" t="s">
        <v>9</v>
      </c>
      <c r="B8" s="245"/>
      <c r="C8" s="247">
        <f>F86</f>
        <v>0</v>
      </c>
      <c r="D8" s="249" t="s">
        <v>10</v>
      </c>
    </row>
    <row r="9" spans="1:13">
      <c r="A9" s="246"/>
      <c r="B9" s="246"/>
      <c r="C9" s="248"/>
      <c r="D9" s="250"/>
    </row>
    <row r="11" spans="1:13" ht="12.75" thickBot="1">
      <c r="A11" s="1" t="s">
        <v>8</v>
      </c>
      <c r="F11" s="4" t="s">
        <v>18</v>
      </c>
    </row>
    <row r="12" spans="1:13">
      <c r="A12" s="259" t="s">
        <v>4</v>
      </c>
      <c r="B12" s="262" t="s">
        <v>27</v>
      </c>
      <c r="C12" s="262"/>
      <c r="D12" s="262" t="s">
        <v>28</v>
      </c>
      <c r="E12" s="262" t="s">
        <v>29</v>
      </c>
      <c r="F12" s="265" t="s">
        <v>0</v>
      </c>
      <c r="H12" s="1" t="s">
        <v>57</v>
      </c>
      <c r="J12" s="1" t="s">
        <v>58</v>
      </c>
      <c r="L12" s="95" t="s">
        <v>70</v>
      </c>
      <c r="M12" s="25" t="s">
        <v>71</v>
      </c>
    </row>
    <row r="13" spans="1:13">
      <c r="A13" s="260"/>
      <c r="B13" s="263" t="s">
        <v>1</v>
      </c>
      <c r="C13" s="2" t="s">
        <v>30</v>
      </c>
      <c r="D13" s="263"/>
      <c r="E13" s="263"/>
      <c r="F13" s="266"/>
      <c r="H13" s="16">
        <v>199</v>
      </c>
      <c r="J13" s="16">
        <v>-199</v>
      </c>
    </row>
    <row r="14" spans="1:13" ht="12.75" thickBot="1">
      <c r="A14" s="285"/>
      <c r="B14" s="287"/>
      <c r="C14" s="22" t="s">
        <v>31</v>
      </c>
      <c r="D14" s="286"/>
      <c r="E14" s="287"/>
      <c r="F14" s="288"/>
      <c r="H14" s="15">
        <v>0.19900000000000001</v>
      </c>
      <c r="J14" s="15">
        <v>-0.19900000000000001</v>
      </c>
    </row>
    <row r="15" spans="1:13" ht="21.75" customHeight="1">
      <c r="A15" s="289"/>
      <c r="B15" s="262" t="str">
        <f ca="1">IF(入力シート!B14=0," ",入力シート!B14)</f>
        <v/>
      </c>
      <c r="C15" s="23">
        <f>IF(入力シート!C14=" "," ",入力シート!C14)</f>
        <v>0</v>
      </c>
      <c r="D15" s="240" t="str">
        <f>IF(入力シート!D14=0," ",入力シート!D14)</f>
        <v xml:space="preserve"> </v>
      </c>
      <c r="E15" s="24">
        <f>IF(入力シート!K14=" "," ",ROUNDUP(入力シート!K14,-3)/1000)</f>
        <v>0</v>
      </c>
      <c r="F15" s="63">
        <f>IF(入力シート!K15=" "," ",ROUNDDOWN(入力シート!K15,-3)/1000)</f>
        <v>0</v>
      </c>
      <c r="G15" s="14">
        <f>E16-E15</f>
        <v>0</v>
      </c>
      <c r="H15" s="17" t="str">
        <f>IFERROR(IF(G15&gt;$H$13,"20万円以上増","　")," ")</f>
        <v>　</v>
      </c>
      <c r="I15" s="274" t="str">
        <f>IFERROR(IF((AND(G15&gt;$H$13,G16&gt;$H$14)),"変更申請"," ")," ")</f>
        <v xml:space="preserve"> </v>
      </c>
      <c r="J15" s="17" t="str">
        <f>IFERROR(IF(G15&lt;$J$13,"20万円以上減","　")," ")</f>
        <v>　</v>
      </c>
      <c r="K15" s="274" t="str">
        <f>IFERROR(IF((AND(G15&lt;$J$13,G16&lt;$J$14)),"変更申請"," ")," ")</f>
        <v xml:space="preserve"> </v>
      </c>
      <c r="L15" s="274" t="str">
        <f>IF((AND(E15&gt;1,E16=0)),"変更申請"," ")</f>
        <v xml:space="preserve"> </v>
      </c>
      <c r="M15" s="276" t="str">
        <f>IF((OR(I15="変更申請",K15="変更申請",L15="変更申請")),"〇"," ")</f>
        <v xml:space="preserve"> </v>
      </c>
    </row>
    <row r="16" spans="1:13" ht="21.75" customHeight="1" thickBot="1">
      <c r="A16" s="239"/>
      <c r="B16" s="273"/>
      <c r="C16" s="13" t="str">
        <f>IF(入力シート!C15=0," ",入力シート!C15)</f>
        <v xml:space="preserve"> </v>
      </c>
      <c r="D16" s="241"/>
      <c r="E16" s="96">
        <f>IF(入力シート!L14=" "," ",ROUNDUP(入力シート!L14,-3)/1000)</f>
        <v>0</v>
      </c>
      <c r="F16" s="97">
        <f>IF(入力シート!L15=" "," ",ROUNDDOWN(入力シート!L15,-3)/1000)</f>
        <v>0</v>
      </c>
      <c r="G16" s="15" t="e">
        <f>ROUND(G15/E15,3)</f>
        <v>#DIV/0!</v>
      </c>
      <c r="H16" s="18" t="str">
        <f>IFERROR(IF(G16&gt;$H$14,"20％以上増","　")," ")</f>
        <v xml:space="preserve"> </v>
      </c>
      <c r="I16" s="275"/>
      <c r="J16" s="18" t="str">
        <f>IFERROR(IF(G16&lt;$J$14,"20％以上減","　")," ")</f>
        <v xml:space="preserve"> </v>
      </c>
      <c r="K16" s="275"/>
      <c r="L16" s="275"/>
      <c r="M16" s="276"/>
    </row>
    <row r="17" spans="1:13" ht="21.75" customHeight="1">
      <c r="A17" s="239"/>
      <c r="B17" s="272" t="str">
        <f ca="1">IF(入力シート!B16=0," ",入力シート!B16)</f>
        <v/>
      </c>
      <c r="C17" s="13">
        <f>IF(入力シート!C16=" "," ",入力シート!C16)</f>
        <v>0</v>
      </c>
      <c r="D17" s="240" t="str">
        <f>IF(入力シート!D16=0," ",入力シート!D16)</f>
        <v xml:space="preserve"> </v>
      </c>
      <c r="E17" s="105">
        <f>IF(入力シート!K16=" "," ",ROUNDUP(入力シート!K16,-3)/1000)</f>
        <v>0</v>
      </c>
      <c r="F17" s="106">
        <f>IF(入力シート!K17=" "," ",ROUNDDOWN(入力シート!K17,-3)/1000)</f>
        <v>0</v>
      </c>
      <c r="G17" s="14">
        <f>E18-E17</f>
        <v>0</v>
      </c>
      <c r="H17" s="17" t="str">
        <f>IFERROR(IF(G17&gt;$H$13,"20万円以上増","　")," ")</f>
        <v>　</v>
      </c>
      <c r="I17" s="274" t="str">
        <f>IFERROR(IF((AND(G17&gt;$H$13,G18&gt;$H$14)),"変更申請"," ")," ")</f>
        <v xml:space="preserve"> </v>
      </c>
      <c r="J17" s="17" t="str">
        <f>IFERROR(IF(G17&lt;$J$13,"20万円以上減","　")," ")</f>
        <v>　</v>
      </c>
      <c r="K17" s="274" t="str">
        <f t="shared" ref="K17" si="0">IFERROR(IF((AND(G17&lt;$J$13,G18&lt;$J$14)),"変更申請"," ")," ")</f>
        <v xml:space="preserve"> </v>
      </c>
      <c r="L17" s="274" t="str">
        <f>IF((AND(E17&gt;1,E18=0)),"変更申請"," ")</f>
        <v xml:space="preserve"> </v>
      </c>
      <c r="M17" s="276" t="str">
        <f t="shared" ref="M17" si="1">IF((OR(I17="変更申請",K17="変更申請",L17="変更申請")),"〇"," ")</f>
        <v xml:space="preserve"> </v>
      </c>
    </row>
    <row r="18" spans="1:13" ht="21.75" customHeight="1" thickBot="1">
      <c r="A18" s="239"/>
      <c r="B18" s="273"/>
      <c r="C18" s="13" t="str">
        <f>IF(入力シート!C17=0," ",入力シート!C17)</f>
        <v xml:space="preserve"> </v>
      </c>
      <c r="D18" s="241"/>
      <c r="E18" s="96">
        <f>IF(入力シート!L16=" "," ",ROUNDUP(入力シート!L16,-3)/1000)</f>
        <v>0</v>
      </c>
      <c r="F18" s="97">
        <f>IF(入力シート!L17=" "," ",ROUNDDOWN(入力シート!L17,-3)/1000)</f>
        <v>0</v>
      </c>
      <c r="G18" s="15" t="e">
        <f>ROUND(G17/E17,3)</f>
        <v>#DIV/0!</v>
      </c>
      <c r="H18" s="18" t="str">
        <f>IFERROR(IF(G18&gt;$H$14,"20％以上増","　")," ")</f>
        <v xml:space="preserve"> </v>
      </c>
      <c r="I18" s="275"/>
      <c r="J18" s="18" t="str">
        <f>IFERROR(IF(G18&lt;$J$14,"20％以上減","　")," ")</f>
        <v xml:space="preserve"> </v>
      </c>
      <c r="K18" s="275"/>
      <c r="L18" s="275"/>
      <c r="M18" s="276"/>
    </row>
    <row r="19" spans="1:13" ht="21.75" customHeight="1">
      <c r="A19" s="239"/>
      <c r="B19" s="272" t="str">
        <f ca="1">IF(入力シート!B18=0," ",入力シート!B18)</f>
        <v/>
      </c>
      <c r="C19" s="13">
        <f>IF(入力シート!C18=" "," ",入力シート!C18)</f>
        <v>0</v>
      </c>
      <c r="D19" s="240" t="str">
        <f>IF(入力シート!D18=0," ",入力シート!D18)</f>
        <v xml:space="preserve"> </v>
      </c>
      <c r="E19" s="105">
        <f>IF(入力シート!K18=" "," ",ROUNDUP(入力シート!K18,-3)/1000)</f>
        <v>0</v>
      </c>
      <c r="F19" s="106">
        <f>IF(入力シート!K19=" "," ",ROUNDDOWN(入力シート!K19,-3)/1000)</f>
        <v>0</v>
      </c>
      <c r="G19" s="14">
        <f>E20-E19</f>
        <v>0</v>
      </c>
      <c r="H19" s="17" t="str">
        <f>IFERROR(IF(G19&gt;$H$13,"20万円以上増","　")," ")</f>
        <v>　</v>
      </c>
      <c r="I19" s="274" t="str">
        <f>IFERROR(IF((AND(G19&gt;$H$13,G20&gt;$H$14)),"変更申請"," ")," ")</f>
        <v xml:space="preserve"> </v>
      </c>
      <c r="J19" s="17" t="str">
        <f>IFERROR(IF(G19&lt;$J$13,"20万円以上減","　")," ")</f>
        <v>　</v>
      </c>
      <c r="K19" s="274" t="str">
        <f t="shared" ref="K19" si="2">IFERROR(IF((AND(G19&lt;$J$13,G20&lt;$J$14)),"変更申請"," ")," ")</f>
        <v xml:space="preserve"> </v>
      </c>
      <c r="L19" s="274" t="str">
        <f>IF((AND(E19&gt;1,E20=0)),"変更申請"," ")</f>
        <v xml:space="preserve"> </v>
      </c>
      <c r="M19" s="276" t="str">
        <f t="shared" ref="M19" si="3">IF((OR(I19="変更申請",K19="変更申請",L19="変更申請")),"〇"," ")</f>
        <v xml:space="preserve"> </v>
      </c>
    </row>
    <row r="20" spans="1:13" ht="21.75" customHeight="1" thickBot="1">
      <c r="A20" s="239"/>
      <c r="B20" s="273"/>
      <c r="C20" s="13" t="str">
        <f>IF(入力シート!C19=0," ",入力シート!C19)</f>
        <v xml:space="preserve"> </v>
      </c>
      <c r="D20" s="241"/>
      <c r="E20" s="96">
        <f>IF(入力シート!L18=" "," ",ROUNDUP(入力シート!L18,-3)/1000)</f>
        <v>0</v>
      </c>
      <c r="F20" s="97">
        <f>IF(入力シート!L19=" "," ",ROUNDDOWN(入力シート!L19,-3)/1000)</f>
        <v>0</v>
      </c>
      <c r="G20" s="15" t="e">
        <f>ROUND(G19/E19,3)</f>
        <v>#DIV/0!</v>
      </c>
      <c r="H20" s="18" t="str">
        <f>IFERROR(IF(G20&gt;$H$14,"20％以上増","　")," ")</f>
        <v xml:space="preserve"> </v>
      </c>
      <c r="I20" s="275"/>
      <c r="J20" s="18" t="str">
        <f>IFERROR(IF(G20&lt;$J$14,"20％以上減","　")," ")</f>
        <v xml:space="preserve"> </v>
      </c>
      <c r="K20" s="275"/>
      <c r="L20" s="275"/>
      <c r="M20" s="276"/>
    </row>
    <row r="21" spans="1:13" ht="21.75" customHeight="1">
      <c r="A21" s="239"/>
      <c r="B21" s="272" t="str">
        <f ca="1">IF(入力シート!B20=0," ",入力シート!B20)</f>
        <v/>
      </c>
      <c r="C21" s="13">
        <f>IF(入力シート!C20=" "," ",入力シート!C20)</f>
        <v>0</v>
      </c>
      <c r="D21" s="240" t="str">
        <f>IF(入力シート!D20=0," ",入力シート!D20)</f>
        <v xml:space="preserve"> </v>
      </c>
      <c r="E21" s="105">
        <f>IF(入力シート!K20=" "," ",ROUNDUP(入力シート!K20,-3)/1000)</f>
        <v>0</v>
      </c>
      <c r="F21" s="106">
        <f>IF(入力シート!K21=" "," ",ROUNDDOWN(入力シート!K21,-3)/1000)</f>
        <v>0</v>
      </c>
      <c r="G21" s="14">
        <f>E22-E21</f>
        <v>0</v>
      </c>
      <c r="H21" s="17" t="str">
        <f>IFERROR(IF(G21&gt;$H$13,"20万円以上増","　")," ")</f>
        <v>　</v>
      </c>
      <c r="I21" s="274" t="str">
        <f>IFERROR(IF((AND(G21&gt;$H$13,G22&gt;$H$14)),"変更申請"," ")," ")</f>
        <v xml:space="preserve"> </v>
      </c>
      <c r="J21" s="17" t="str">
        <f>IFERROR(IF(G21&lt;$J$13,"20万円以上減","　")," ")</f>
        <v>　</v>
      </c>
      <c r="K21" s="274" t="str">
        <f t="shared" ref="K21" si="4">IFERROR(IF((AND(G21&lt;$J$13,G22&lt;$J$14)),"変更申請"," ")," ")</f>
        <v xml:space="preserve"> </v>
      </c>
      <c r="L21" s="274" t="str">
        <f>IF((AND(E21&gt;1,E22=0)),"変更申請"," ")</f>
        <v xml:space="preserve"> </v>
      </c>
      <c r="M21" s="276" t="str">
        <f t="shared" ref="M21" si="5">IF((OR(I21="変更申請",K21="変更申請",L21="変更申請")),"〇"," ")</f>
        <v xml:space="preserve"> </v>
      </c>
    </row>
    <row r="22" spans="1:13" ht="21.75" customHeight="1" thickBot="1">
      <c r="A22" s="239"/>
      <c r="B22" s="273"/>
      <c r="C22" s="13" t="str">
        <f>IF(入力シート!C21=0," ",入力シート!C21)</f>
        <v xml:space="preserve"> </v>
      </c>
      <c r="D22" s="241"/>
      <c r="E22" s="96">
        <f>IF(入力シート!L20=" "," ",ROUNDUP(入力シート!L20,-3)/1000)</f>
        <v>0</v>
      </c>
      <c r="F22" s="97">
        <f>IF(入力シート!L21=" "," ",ROUNDDOWN(入力シート!L21,-3)/1000)</f>
        <v>0</v>
      </c>
      <c r="G22" s="15" t="e">
        <f>ROUND(G21/E21,3)</f>
        <v>#DIV/0!</v>
      </c>
      <c r="H22" s="18" t="str">
        <f>IFERROR(IF(G22&gt;$H$14,"20％以上増","　")," ")</f>
        <v xml:space="preserve"> </v>
      </c>
      <c r="I22" s="275"/>
      <c r="J22" s="18" t="str">
        <f>IFERROR(IF(G22&lt;$J$14,"20％以上減","　")," ")</f>
        <v xml:space="preserve"> </v>
      </c>
      <c r="K22" s="275"/>
      <c r="L22" s="275"/>
      <c r="M22" s="276"/>
    </row>
    <row r="23" spans="1:13" ht="21.75" customHeight="1">
      <c r="A23" s="239"/>
      <c r="B23" s="272" t="str">
        <f ca="1">IF(入力シート!B22=0," ",入力シート!B22)</f>
        <v/>
      </c>
      <c r="C23" s="13">
        <f>IF(入力シート!C22=" "," ",入力シート!C22)</f>
        <v>0</v>
      </c>
      <c r="D23" s="240" t="str">
        <f>IF(入力シート!D22=0," ",入力シート!D22)</f>
        <v xml:space="preserve"> </v>
      </c>
      <c r="E23" s="105">
        <f>IF(入力シート!K22=" "," ",ROUNDUP(入力シート!K22,-3)/1000)</f>
        <v>0</v>
      </c>
      <c r="F23" s="106">
        <f>IF(入力シート!K23=" "," ",ROUNDDOWN(入力シート!K23,-3)/1000)</f>
        <v>0</v>
      </c>
      <c r="G23" s="14">
        <f>E24-E23</f>
        <v>0</v>
      </c>
      <c r="H23" s="17" t="str">
        <f>IFERROR(IF(G23&gt;$H$13,"20万円以上増","　")," ")</f>
        <v>　</v>
      </c>
      <c r="I23" s="274" t="str">
        <f>IFERROR(IF((AND(G23&gt;$H$13,G24&gt;$H$14)),"変更申請"," ")," ")</f>
        <v xml:space="preserve"> </v>
      </c>
      <c r="J23" s="17" t="str">
        <f>IFERROR(IF(G23&lt;$J$13,"20万円以上減","　")," ")</f>
        <v>　</v>
      </c>
      <c r="K23" s="274" t="str">
        <f>IFERROR(IF((AND(G23&lt;$J$13,G24&lt;$J$14)),"変更申請"," ")," ")</f>
        <v xml:space="preserve"> </v>
      </c>
      <c r="L23" s="274" t="str">
        <f>IF((AND(E23&gt;1,E24=0)),"変更申請"," ")</f>
        <v xml:space="preserve"> </v>
      </c>
      <c r="M23" s="276" t="str">
        <f t="shared" ref="M23" si="6">IF((OR(I23="変更申請",K23="変更申請",L23="変更申請")),"〇"," ")</f>
        <v xml:space="preserve"> </v>
      </c>
    </row>
    <row r="24" spans="1:13" ht="21.75" customHeight="1" thickBot="1">
      <c r="A24" s="239"/>
      <c r="B24" s="273"/>
      <c r="C24" s="13" t="str">
        <f>IF(入力シート!C23=0," ",入力シート!C23)</f>
        <v xml:space="preserve"> </v>
      </c>
      <c r="D24" s="241"/>
      <c r="E24" s="96">
        <f>IF(入力シート!L22=" "," ",ROUNDUP(入力シート!L22,-3)/1000)</f>
        <v>0</v>
      </c>
      <c r="F24" s="97">
        <f>IF(入力シート!L23=" "," ",ROUNDDOWN(入力シート!L23,-3)/1000)</f>
        <v>0</v>
      </c>
      <c r="G24" s="15" t="e">
        <f>ROUND(G23/E23,3)</f>
        <v>#DIV/0!</v>
      </c>
      <c r="H24" s="18" t="str">
        <f>IFERROR(IF(G24&gt;$H$14,"20％以上増","　")," ")</f>
        <v xml:space="preserve"> </v>
      </c>
      <c r="I24" s="275"/>
      <c r="J24" s="18" t="str">
        <f>IFERROR(IF(G24&lt;$J$14,"20％以上減","　")," ")</f>
        <v xml:space="preserve"> </v>
      </c>
      <c r="K24" s="275"/>
      <c r="L24" s="275"/>
      <c r="M24" s="276"/>
    </row>
    <row r="25" spans="1:13" ht="21.75" customHeight="1">
      <c r="A25" s="239"/>
      <c r="B25" s="272" t="str">
        <f ca="1">IF(入力シート!B24=0," ",入力シート!B24)</f>
        <v/>
      </c>
      <c r="C25" s="13">
        <f>IF(入力シート!C24=" "," ",入力シート!C24)</f>
        <v>0</v>
      </c>
      <c r="D25" s="240" t="str">
        <f>IF(入力シート!D24=0," ",入力シート!D24)</f>
        <v xml:space="preserve"> </v>
      </c>
      <c r="E25" s="105">
        <f>IF(入力シート!K24=" "," ",ROUNDUP(入力シート!K24,-3)/1000)</f>
        <v>0</v>
      </c>
      <c r="F25" s="106">
        <f>IF(入力シート!K25=" "," ",ROUNDDOWN(入力シート!K25,-3)/1000)</f>
        <v>0</v>
      </c>
      <c r="G25" s="14">
        <f>E26-E25</f>
        <v>0</v>
      </c>
      <c r="H25" s="17" t="str">
        <f>IFERROR(IF(G25&gt;$H$13,"20万円以上増","　")," ")</f>
        <v>　</v>
      </c>
      <c r="I25" s="274" t="str">
        <f t="shared" ref="I25" si="7">IFERROR(IF((AND(G25&gt;$H$13,G26&gt;$H$14)),"変更申請"," ")," ")</f>
        <v xml:space="preserve"> </v>
      </c>
      <c r="J25" s="17" t="str">
        <f>IFERROR(IF(G25&lt;$J$13,"20万円以上減","　")," ")</f>
        <v>　</v>
      </c>
      <c r="K25" s="274" t="str">
        <f t="shared" ref="K25" si="8">IFERROR(IF((AND(G25&lt;$J$13,G26&lt;$J$14)),"変更申請"," ")," ")</f>
        <v xml:space="preserve"> </v>
      </c>
      <c r="L25" s="274" t="str">
        <f>IF((AND(E25&gt;1,E26=0)),"変更申請"," ")</f>
        <v xml:space="preserve"> </v>
      </c>
      <c r="M25" s="276" t="str">
        <f t="shared" ref="M25" si="9">IF((OR(I25="変更申請",K25="変更申請",L25="変更申請")),"〇"," ")</f>
        <v xml:space="preserve"> </v>
      </c>
    </row>
    <row r="26" spans="1:13" ht="21.75" customHeight="1" thickBot="1">
      <c r="A26" s="239"/>
      <c r="B26" s="273"/>
      <c r="C26" s="13" t="str">
        <f>IF(入力シート!C25=0," ",入力シート!C25)</f>
        <v xml:space="preserve"> </v>
      </c>
      <c r="D26" s="241"/>
      <c r="E26" s="96">
        <f>IF(入力シート!L24=" "," ",ROUNDUP(入力シート!L24,-3)/1000)</f>
        <v>0</v>
      </c>
      <c r="F26" s="97">
        <f>IF(入力シート!L25=" "," ",ROUNDDOWN(入力シート!L25,-3)/1000)</f>
        <v>0</v>
      </c>
      <c r="G26" s="15" t="e">
        <f>ROUND(G25/E25,3)</f>
        <v>#DIV/0!</v>
      </c>
      <c r="H26" s="18" t="str">
        <f>IFERROR(IF(G26&gt;$H$14,"20％以上増","　")," ")</f>
        <v xml:space="preserve"> </v>
      </c>
      <c r="I26" s="275"/>
      <c r="J26" s="18" t="str">
        <f>IFERROR(IF(G26&lt;$J$14,"20％以上減","　")," ")</f>
        <v xml:space="preserve"> </v>
      </c>
      <c r="K26" s="275"/>
      <c r="L26" s="275"/>
      <c r="M26" s="276"/>
    </row>
    <row r="27" spans="1:13" ht="21.75" customHeight="1">
      <c r="A27" s="239"/>
      <c r="B27" s="272" t="str">
        <f ca="1">IF(入力シート!B26=0," ",入力シート!B26)</f>
        <v/>
      </c>
      <c r="C27" s="13">
        <f>IF(入力シート!C26=" "," ",入力シート!C26)</f>
        <v>0</v>
      </c>
      <c r="D27" s="240" t="str">
        <f>IF(入力シート!D26=0," ",入力シート!D26)</f>
        <v xml:space="preserve"> </v>
      </c>
      <c r="E27" s="105">
        <f>IF(入力シート!K26=" "," ",ROUNDUP(入力シート!K26,-3)/1000)</f>
        <v>0</v>
      </c>
      <c r="F27" s="106">
        <f>IF(入力シート!K27=" "," ",ROUNDDOWN(入力シート!K27,-3)/1000)</f>
        <v>0</v>
      </c>
      <c r="G27" s="14">
        <f>E28-E27</f>
        <v>0</v>
      </c>
      <c r="H27" s="17" t="str">
        <f>IFERROR(IF(G27&gt;$H$13,"20万円以上増","　")," ")</f>
        <v>　</v>
      </c>
      <c r="I27" s="274" t="str">
        <f t="shared" ref="I27:I63" si="10">IFERROR(IF((AND(G27&gt;$H$13,G28&gt;$H$14)),"変更申請"," ")," ")</f>
        <v xml:space="preserve"> </v>
      </c>
      <c r="J27" s="17" t="str">
        <f>IFERROR(IF(G27&lt;$J$13,"20万円以上減","　")," ")</f>
        <v>　</v>
      </c>
      <c r="K27" s="274" t="str">
        <f t="shared" ref="K27" si="11">IFERROR(IF((AND(G27&lt;$J$13,G28&lt;$J$14)),"変更申請"," ")," ")</f>
        <v xml:space="preserve"> </v>
      </c>
      <c r="L27" s="274" t="str">
        <f>IF((AND(E27&gt;1,E28=0)),"変更申請"," ")</f>
        <v xml:space="preserve"> </v>
      </c>
      <c r="M27" s="276" t="str">
        <f t="shared" ref="M27" si="12">IF((OR(I27="変更申請",K27="変更申請",L27="変更申請")),"〇"," ")</f>
        <v xml:space="preserve"> </v>
      </c>
    </row>
    <row r="28" spans="1:13" ht="21.75" customHeight="1" thickBot="1">
      <c r="A28" s="239"/>
      <c r="B28" s="273"/>
      <c r="C28" s="13" t="str">
        <f>IF(入力シート!C27=0," ",入力シート!C27)</f>
        <v xml:space="preserve"> </v>
      </c>
      <c r="D28" s="241"/>
      <c r="E28" s="96">
        <f>IF(入力シート!L26=" "," ",ROUNDUP(入力シート!L26,-3)/1000)</f>
        <v>0</v>
      </c>
      <c r="F28" s="97">
        <f>IF(入力シート!L27=" "," ",ROUNDDOWN(入力シート!L27,-3)/1000)</f>
        <v>0</v>
      </c>
      <c r="G28" s="15" t="e">
        <f>ROUND(G27/E27,3)</f>
        <v>#DIV/0!</v>
      </c>
      <c r="H28" s="18" t="str">
        <f>IFERROR(IF(G28&gt;$H$14,"20％以上増","　")," ")</f>
        <v xml:space="preserve"> </v>
      </c>
      <c r="I28" s="275"/>
      <c r="J28" s="18" t="str">
        <f>IFERROR(IF(G28&lt;$J$14,"20％以上減","　")," ")</f>
        <v xml:space="preserve"> </v>
      </c>
      <c r="K28" s="275"/>
      <c r="L28" s="275"/>
      <c r="M28" s="276"/>
    </row>
    <row r="29" spans="1:13" ht="21.75" customHeight="1">
      <c r="A29" s="239"/>
      <c r="B29" s="272" t="str">
        <f ca="1">IF(入力シート!B28=0," ",入力シート!B28)</f>
        <v/>
      </c>
      <c r="C29" s="13">
        <f>IF(入力シート!C28=" "," ",入力シート!C28)</f>
        <v>0</v>
      </c>
      <c r="D29" s="240" t="str">
        <f>IF(入力シート!D28=0," ",入力シート!D28)</f>
        <v xml:space="preserve"> </v>
      </c>
      <c r="E29" s="105">
        <f>IF(入力シート!K28=" "," ",ROUNDUP(入力シート!K28,-3)/1000)</f>
        <v>0</v>
      </c>
      <c r="F29" s="106">
        <f>IF(入力シート!K29=" "," ",ROUNDDOWN(入力シート!K29,-3)/1000)</f>
        <v>0</v>
      </c>
      <c r="G29" s="14">
        <f>E30-E29</f>
        <v>0</v>
      </c>
      <c r="H29" s="17" t="str">
        <f>IFERROR(IF(G29&gt;$H$13,"20万円以上増","　")," ")</f>
        <v>　</v>
      </c>
      <c r="I29" s="274" t="str">
        <f t="shared" si="10"/>
        <v xml:space="preserve"> </v>
      </c>
      <c r="J29" s="17" t="str">
        <f>IFERROR(IF(G29&lt;$J$13,"20万円以上減","　")," ")</f>
        <v>　</v>
      </c>
      <c r="K29" s="274" t="str">
        <f>IFERROR(IF((AND(G29&lt;$J$13,G30&lt;$J$14)),"変更申請"," ")," ")</f>
        <v xml:space="preserve"> </v>
      </c>
      <c r="L29" s="274" t="str">
        <f>IF((AND(E29&gt;1,E30=0)),"変更申請"," ")</f>
        <v xml:space="preserve"> </v>
      </c>
      <c r="M29" s="276" t="str">
        <f t="shared" ref="M29" si="13">IF((OR(I29="変更申請",K29="変更申請",L29="変更申請")),"〇"," ")</f>
        <v xml:space="preserve"> </v>
      </c>
    </row>
    <row r="30" spans="1:13" ht="21.75" customHeight="1" thickBot="1">
      <c r="A30" s="239"/>
      <c r="B30" s="273"/>
      <c r="C30" s="13" t="str">
        <f>IF(入力シート!C29=0," ",入力シート!C29)</f>
        <v xml:space="preserve"> </v>
      </c>
      <c r="D30" s="241"/>
      <c r="E30" s="96">
        <f>IF(入力シート!L28=" "," ",ROUNDUP(入力シート!L28,-3)/1000)</f>
        <v>0</v>
      </c>
      <c r="F30" s="97">
        <f>IF(入力シート!L29=" "," ",ROUNDDOWN(入力シート!L29,-3)/1000)</f>
        <v>0</v>
      </c>
      <c r="G30" s="15" t="e">
        <f>ROUND(G29/E29,3)</f>
        <v>#DIV/0!</v>
      </c>
      <c r="H30" s="18" t="str">
        <f>IFERROR(IF(G30&gt;$H$14,"20％以上増","　")," ")</f>
        <v xml:space="preserve"> </v>
      </c>
      <c r="I30" s="275"/>
      <c r="J30" s="18" t="str">
        <f>IFERROR(IF(G30&lt;$J$14,"20％以上減","　")," ")</f>
        <v xml:space="preserve"> </v>
      </c>
      <c r="K30" s="275"/>
      <c r="L30" s="275"/>
      <c r="M30" s="276"/>
    </row>
    <row r="31" spans="1:13" ht="21.75" customHeight="1">
      <c r="A31" s="239"/>
      <c r="B31" s="272" t="str">
        <f ca="1">IF(入力シート!B30=0," ",入力シート!B30)</f>
        <v/>
      </c>
      <c r="C31" s="13">
        <f>IF(入力シート!C30=" "," ",入力シート!C30)</f>
        <v>0</v>
      </c>
      <c r="D31" s="240" t="str">
        <f>IF(入力シート!D30=0," ",入力シート!D30)</f>
        <v xml:space="preserve"> </v>
      </c>
      <c r="E31" s="105">
        <f>IF(入力シート!K30=" "," ",ROUNDUP(入力シート!K30,-3)/1000)</f>
        <v>0</v>
      </c>
      <c r="F31" s="106">
        <f>IF(入力シート!K31=" "," ",ROUNDDOWN(入力シート!K31,-3)/1000)</f>
        <v>0</v>
      </c>
      <c r="G31" s="14">
        <f>E32-E31</f>
        <v>0</v>
      </c>
      <c r="H31" s="17" t="str">
        <f>IFERROR(IF(G31&gt;$H$13,"20万円以上増","　")," ")</f>
        <v>　</v>
      </c>
      <c r="I31" s="274" t="str">
        <f t="shared" si="10"/>
        <v xml:space="preserve"> </v>
      </c>
      <c r="J31" s="17" t="str">
        <f>IFERROR(IF(G31&lt;$J$13,"20万円以上減","　")," ")</f>
        <v>　</v>
      </c>
      <c r="K31" s="274" t="str">
        <f t="shared" ref="K31" si="14">IFERROR(IF((AND(G31&lt;$J$13,G32&lt;$J$14)),"変更申請"," ")," ")</f>
        <v xml:space="preserve"> </v>
      </c>
      <c r="L31" s="274" t="str">
        <f>IF((AND(E31&gt;1,E32=0)),"変更申請"," ")</f>
        <v xml:space="preserve"> </v>
      </c>
      <c r="M31" s="276" t="str">
        <f t="shared" ref="M31" si="15">IF((OR(I31="変更申請",K31="変更申請",L31="変更申請")),"〇"," ")</f>
        <v xml:space="preserve"> </v>
      </c>
    </row>
    <row r="32" spans="1:13" ht="21.75" customHeight="1" thickBot="1">
      <c r="A32" s="239"/>
      <c r="B32" s="273"/>
      <c r="C32" s="13" t="str">
        <f>IF(入力シート!C31=0," ",入力シート!C31)</f>
        <v xml:space="preserve"> </v>
      </c>
      <c r="D32" s="241"/>
      <c r="E32" s="96">
        <f>IF(入力シート!L30=" "," ",ROUNDUP(入力シート!L30,-3)/1000)</f>
        <v>0</v>
      </c>
      <c r="F32" s="97">
        <f>IF(入力シート!L31=" "," ",ROUNDDOWN(入力シート!L31,-3)/1000)</f>
        <v>0</v>
      </c>
      <c r="G32" s="15" t="e">
        <f>ROUND(G31/E31,3)</f>
        <v>#DIV/0!</v>
      </c>
      <c r="H32" s="18" t="str">
        <f>IFERROR(IF(G32&gt;$H$14,"20％以上増","　")," ")</f>
        <v xml:space="preserve"> </v>
      </c>
      <c r="I32" s="275"/>
      <c r="J32" s="18" t="str">
        <f>IFERROR(IF(G32&lt;$J$14,"20％以上減","　")," ")</f>
        <v xml:space="preserve"> </v>
      </c>
      <c r="K32" s="275"/>
      <c r="L32" s="275"/>
      <c r="M32" s="276"/>
    </row>
    <row r="33" spans="1:13" ht="21.75" customHeight="1">
      <c r="A33" s="239"/>
      <c r="B33" s="272" t="str">
        <f ca="1">IF(入力シート!B32=0," ",入力シート!B32)</f>
        <v/>
      </c>
      <c r="C33" s="13">
        <f>IF(入力シート!C32=" "," ",入力シート!C32)</f>
        <v>0</v>
      </c>
      <c r="D33" s="240" t="str">
        <f>IF(入力シート!D32=0," ",入力シート!D32)</f>
        <v xml:space="preserve"> </v>
      </c>
      <c r="E33" s="105">
        <f>IF(入力シート!K32=" "," ",ROUNDUP(入力シート!K32,-3)/1000)</f>
        <v>0</v>
      </c>
      <c r="F33" s="106">
        <f>IF(入力シート!K33=" "," ",ROUNDDOWN(入力シート!K33,-3)/1000)</f>
        <v>0</v>
      </c>
      <c r="G33" s="14">
        <f>E34-E33</f>
        <v>0</v>
      </c>
      <c r="H33" s="17" t="str">
        <f>IFERROR(IF(G33&gt;$H$13,"20万円以上増","　")," ")</f>
        <v>　</v>
      </c>
      <c r="I33" s="274" t="str">
        <f t="shared" si="10"/>
        <v xml:space="preserve"> </v>
      </c>
      <c r="J33" s="17" t="str">
        <f>IFERROR(IF(G33&lt;$J$13,"20万円以上減","　")," ")</f>
        <v>　</v>
      </c>
      <c r="K33" s="274" t="str">
        <f t="shared" ref="K33" si="16">IFERROR(IF((AND(G33&lt;$J$13,G34&lt;$J$14)),"変更申請"," ")," ")</f>
        <v xml:space="preserve"> </v>
      </c>
      <c r="L33" s="274" t="str">
        <f>IF((AND(E33&gt;1,E34=0)),"変更申請"," ")</f>
        <v xml:space="preserve"> </v>
      </c>
      <c r="M33" s="276" t="str">
        <f t="shared" ref="M33" si="17">IF((OR(I33="変更申請",K33="変更申請",L33="変更申請")),"〇"," ")</f>
        <v xml:space="preserve"> </v>
      </c>
    </row>
    <row r="34" spans="1:13" ht="21.75" customHeight="1" thickBot="1">
      <c r="A34" s="239"/>
      <c r="B34" s="273"/>
      <c r="C34" s="13" t="str">
        <f>IF(入力シート!C33=0," ",入力シート!C33)</f>
        <v xml:space="preserve"> </v>
      </c>
      <c r="D34" s="241"/>
      <c r="E34" s="96">
        <f>IF(入力シート!L32=" "," ",ROUNDUP(入力シート!L32,-3)/1000)</f>
        <v>0</v>
      </c>
      <c r="F34" s="97">
        <f>IF(入力シート!L33=" "," ",ROUNDDOWN(入力シート!L33,-3)/1000)</f>
        <v>0</v>
      </c>
      <c r="G34" s="15" t="e">
        <f>ROUND(G33/E33,3)</f>
        <v>#DIV/0!</v>
      </c>
      <c r="H34" s="18" t="str">
        <f>IFERROR(IF(G34&gt;$H$14,"20％以上増","　")," ")</f>
        <v xml:space="preserve"> </v>
      </c>
      <c r="I34" s="275"/>
      <c r="J34" s="18" t="str">
        <f>IFERROR(IF(G34&lt;$J$14,"20％以上減","　")," ")</f>
        <v xml:space="preserve"> </v>
      </c>
      <c r="K34" s="275"/>
      <c r="L34" s="275"/>
      <c r="M34" s="276"/>
    </row>
    <row r="35" spans="1:13" ht="21.75" customHeight="1">
      <c r="A35" s="239"/>
      <c r="B35" s="272" t="str">
        <f ca="1">IF(入力シート!B34=0," ",入力シート!B34)</f>
        <v/>
      </c>
      <c r="C35" s="13">
        <f>IF(入力シート!C34=" "," ",入力シート!C34)</f>
        <v>0</v>
      </c>
      <c r="D35" s="240" t="str">
        <f>IF(入力シート!D34=0," ",入力シート!D34)</f>
        <v xml:space="preserve"> </v>
      </c>
      <c r="E35" s="105">
        <f>IF(入力シート!K34=" "," ",ROUNDUP(入力シート!K34,-3)/1000)</f>
        <v>0</v>
      </c>
      <c r="F35" s="106">
        <f>IF(入力シート!K35=" "," ",ROUNDDOWN(入力シート!K35,-3)/1000)</f>
        <v>0</v>
      </c>
      <c r="G35" s="14">
        <f>E36-E35</f>
        <v>0</v>
      </c>
      <c r="H35" s="17" t="str">
        <f>IFERROR(IF(G35&gt;$H$13,"20万円以上増","　")," ")</f>
        <v>　</v>
      </c>
      <c r="I35" s="274" t="str">
        <f t="shared" si="10"/>
        <v xml:space="preserve"> </v>
      </c>
      <c r="J35" s="17" t="str">
        <f>IFERROR(IF(G35&lt;$J$13,"20万円以上減","　")," ")</f>
        <v>　</v>
      </c>
      <c r="K35" s="274" t="str">
        <f t="shared" ref="K35" si="18">IFERROR(IF((AND(G35&lt;$J$13,G36&lt;$J$14)),"変更申請"," ")," ")</f>
        <v xml:space="preserve"> </v>
      </c>
      <c r="L35" s="274" t="str">
        <f>IF((AND(E35&gt;1,E36=0)),"変更申請"," ")</f>
        <v xml:space="preserve"> </v>
      </c>
      <c r="M35" s="276" t="str">
        <f t="shared" ref="M35" si="19">IF((OR(I35="変更申請",K35="変更申請",L35="変更申請")),"〇"," ")</f>
        <v xml:space="preserve"> </v>
      </c>
    </row>
    <row r="36" spans="1:13" ht="21.75" customHeight="1" thickBot="1">
      <c r="A36" s="239"/>
      <c r="B36" s="273"/>
      <c r="C36" s="13" t="str">
        <f>IF(入力シート!C35=0," ",入力シート!C35)</f>
        <v xml:space="preserve"> </v>
      </c>
      <c r="D36" s="241"/>
      <c r="E36" s="96">
        <f>IF(入力シート!L34=" "," ",ROUNDUP(入力シート!L34,-3)/1000)</f>
        <v>0</v>
      </c>
      <c r="F36" s="97">
        <f>IF(入力シート!L35=" "," ",ROUNDDOWN(入力シート!L35,-3)/1000)</f>
        <v>0</v>
      </c>
      <c r="G36" s="15" t="e">
        <f>ROUND(G35/E35,3)</f>
        <v>#DIV/0!</v>
      </c>
      <c r="H36" s="18" t="str">
        <f>IFERROR(IF(G36&gt;$H$14,"20％以上増","　")," ")</f>
        <v xml:space="preserve"> </v>
      </c>
      <c r="I36" s="275"/>
      <c r="J36" s="18" t="str">
        <f>IFERROR(IF(G36&lt;$J$14,"20％以上減","　")," ")</f>
        <v xml:space="preserve"> </v>
      </c>
      <c r="K36" s="275"/>
      <c r="L36" s="275"/>
      <c r="M36" s="276"/>
    </row>
    <row r="37" spans="1:13" ht="21.75" customHeight="1">
      <c r="A37" s="239"/>
      <c r="B37" s="272" t="str">
        <f ca="1">IF(入力シート!B36=0," ",入力シート!B36)</f>
        <v/>
      </c>
      <c r="C37" s="13">
        <f>IF(入力シート!C36=" "," ",入力シート!C36)</f>
        <v>0</v>
      </c>
      <c r="D37" s="240" t="str">
        <f>IF(入力シート!D36=0," ",入力シート!D36)</f>
        <v xml:space="preserve"> </v>
      </c>
      <c r="E37" s="105">
        <f>IF(入力シート!K36=" "," ",ROUNDUP(入力シート!K36,-3)/1000)</f>
        <v>0</v>
      </c>
      <c r="F37" s="106">
        <f>IF(入力シート!K37=" "," ",ROUNDDOWN(入力シート!K37,-3)/1000)</f>
        <v>0</v>
      </c>
      <c r="G37" s="14">
        <f>E38-E37</f>
        <v>0</v>
      </c>
      <c r="H37" s="17" t="str">
        <f>IFERROR(IF(G37&gt;$H$13,"20万円以上増","　")," ")</f>
        <v>　</v>
      </c>
      <c r="I37" s="274" t="str">
        <f t="shared" si="10"/>
        <v xml:space="preserve"> </v>
      </c>
      <c r="J37" s="17" t="str">
        <f>IFERROR(IF(G37&lt;$J$13,"20万円以上減","　")," ")</f>
        <v>　</v>
      </c>
      <c r="K37" s="274" t="str">
        <f>IFERROR(IF((AND(G37&lt;$J$13,G38&lt;$J$14)),"変更申請"," ")," ")</f>
        <v xml:space="preserve"> </v>
      </c>
      <c r="L37" s="274" t="str">
        <f>IF((AND(E37&gt;1,E38=0)),"変更申請"," ")</f>
        <v xml:space="preserve"> </v>
      </c>
      <c r="M37" s="276" t="str">
        <f t="shared" ref="M37" si="20">IF((OR(I37="変更申請",K37="変更申請",L37="変更申請")),"〇"," ")</f>
        <v xml:space="preserve"> </v>
      </c>
    </row>
    <row r="38" spans="1:13" ht="21.75" customHeight="1" thickBot="1">
      <c r="A38" s="239"/>
      <c r="B38" s="273"/>
      <c r="C38" s="13" t="str">
        <f>IF(入力シート!C37=0," ",入力シート!C37)</f>
        <v xml:space="preserve"> </v>
      </c>
      <c r="D38" s="241"/>
      <c r="E38" s="96">
        <f>IF(入力シート!L36=" "," ",ROUNDUP(入力シート!L36,-3)/1000)</f>
        <v>0</v>
      </c>
      <c r="F38" s="97">
        <f>IF(入力シート!L37=" "," ",ROUNDDOWN(入力シート!L37,-3)/1000)</f>
        <v>0</v>
      </c>
      <c r="G38" s="15" t="e">
        <f>ROUND(G37/E37,3)</f>
        <v>#DIV/0!</v>
      </c>
      <c r="H38" s="18" t="str">
        <f>IFERROR(IF(G38&gt;$H$14,"20％以上増","　")," ")</f>
        <v xml:space="preserve"> </v>
      </c>
      <c r="I38" s="275"/>
      <c r="J38" s="18" t="str">
        <f>IFERROR(IF(G38&lt;$J$14,"20％以上減","　")," ")</f>
        <v xml:space="preserve"> </v>
      </c>
      <c r="K38" s="275"/>
      <c r="L38" s="275"/>
      <c r="M38" s="276"/>
    </row>
    <row r="39" spans="1:13" ht="21.75" customHeight="1">
      <c r="A39" s="239"/>
      <c r="B39" s="272" t="str">
        <f ca="1">IF(入力シート!B38=0," ",入力シート!B38)</f>
        <v/>
      </c>
      <c r="C39" s="13">
        <f>IF(入力シート!C38=" "," ",入力シート!C38)</f>
        <v>0</v>
      </c>
      <c r="D39" s="240" t="str">
        <f>IF(入力シート!D38=0," ",入力シート!D38)</f>
        <v xml:space="preserve"> </v>
      </c>
      <c r="E39" s="105">
        <f>IF(入力シート!K38=" "," ",ROUNDUP(入力シート!K38,-3)/1000)</f>
        <v>0</v>
      </c>
      <c r="F39" s="106">
        <f>IF(入力シート!K39=" "," ",ROUNDDOWN(入力シート!K39,-3)/1000)</f>
        <v>0</v>
      </c>
      <c r="G39" s="14">
        <f>E40-E39</f>
        <v>0</v>
      </c>
      <c r="H39" s="17" t="str">
        <f>IFERROR(IF(G39&gt;$H$13,"20万円以上増","　")," ")</f>
        <v>　</v>
      </c>
      <c r="I39" s="274" t="str">
        <f t="shared" si="10"/>
        <v xml:space="preserve"> </v>
      </c>
      <c r="J39" s="17" t="str">
        <f>IFERROR(IF(G39&lt;$J$13,"20万円以上減","　")," ")</f>
        <v>　</v>
      </c>
      <c r="K39" s="274" t="str">
        <f t="shared" ref="K39" si="21">IFERROR(IF((AND(G39&lt;$J$13,G40&lt;$J$14)),"変更申請"," ")," ")</f>
        <v xml:space="preserve"> </v>
      </c>
      <c r="L39" s="274" t="str">
        <f>IF((AND(E39&gt;1,E40=0)),"変更申請"," ")</f>
        <v xml:space="preserve"> </v>
      </c>
      <c r="M39" s="276" t="str">
        <f t="shared" ref="M39" si="22">IF((OR(I39="変更申請",K39="変更申請",L39="変更申請")),"〇"," ")</f>
        <v xml:space="preserve"> </v>
      </c>
    </row>
    <row r="40" spans="1:13" ht="21.75" customHeight="1" thickBot="1">
      <c r="A40" s="239"/>
      <c r="B40" s="273"/>
      <c r="C40" s="13" t="str">
        <f>IF(入力シート!C39=0," ",入力シート!C39)</f>
        <v xml:space="preserve"> </v>
      </c>
      <c r="D40" s="241"/>
      <c r="E40" s="96">
        <f>IF(入力シート!L38=" "," ",ROUNDUP(入力シート!L38,-3)/1000)</f>
        <v>0</v>
      </c>
      <c r="F40" s="97">
        <f>IF(入力シート!L39=" "," ",ROUNDDOWN(入力シート!L39,-3)/1000)</f>
        <v>0</v>
      </c>
      <c r="G40" s="15" t="e">
        <f>ROUND(G39/E39,3)</f>
        <v>#DIV/0!</v>
      </c>
      <c r="H40" s="18" t="str">
        <f>IFERROR(IF(G40&gt;$H$14,"20％以上増","　")," ")</f>
        <v xml:space="preserve"> </v>
      </c>
      <c r="I40" s="275"/>
      <c r="J40" s="18" t="str">
        <f>IFERROR(IF(G40&lt;$J$14,"20％以上減","　")," ")</f>
        <v xml:space="preserve"> </v>
      </c>
      <c r="K40" s="275"/>
      <c r="L40" s="275"/>
      <c r="M40" s="276"/>
    </row>
    <row r="41" spans="1:13" ht="21.75" hidden="1" customHeight="1">
      <c r="A41" s="239"/>
      <c r="B41" s="272" t="str">
        <f ca="1">IF(入力シート!B40=0," ",入力シート!B40)</f>
        <v/>
      </c>
      <c r="C41" s="13">
        <f>IF(入力シート!C40=" "," ",入力シート!C40)</f>
        <v>0</v>
      </c>
      <c r="D41" s="240" t="str">
        <f>IF(入力シート!D40=0," ",入力シート!D40)</f>
        <v xml:space="preserve"> </v>
      </c>
      <c r="E41" s="105">
        <f>IF(入力シート!K40=" "," ",ROUNDUP(入力シート!K40,-3)/1000)</f>
        <v>0</v>
      </c>
      <c r="F41" s="106">
        <f>IF(入力シート!K41=" "," ",ROUNDDOWN(入力シート!K41,-3)/1000)</f>
        <v>0</v>
      </c>
      <c r="G41" s="14">
        <f>E42-E41</f>
        <v>0</v>
      </c>
      <c r="H41" s="17" t="str">
        <f>IFERROR(IF(G41&gt;$H$13,"20万円以上増","　")," ")</f>
        <v>　</v>
      </c>
      <c r="I41" s="274" t="str">
        <f t="shared" si="10"/>
        <v xml:space="preserve"> </v>
      </c>
      <c r="J41" s="17" t="str">
        <f>IFERROR(IF(G41&lt;$J$13,"20万円以上減","　")," ")</f>
        <v>　</v>
      </c>
      <c r="K41" s="274" t="str">
        <f t="shared" ref="K41" si="23">IFERROR(IF((AND(G41&lt;$J$13,G42&lt;$J$14)),"変更申請"," ")," ")</f>
        <v xml:space="preserve"> </v>
      </c>
      <c r="L41" s="274" t="str">
        <f>IF((AND(E41&gt;1,E42=0)),"変更申請"," ")</f>
        <v xml:space="preserve"> </v>
      </c>
      <c r="M41" s="276" t="str">
        <f t="shared" ref="M41" si="24">IF((OR(I41="変更申請",K41="変更申請",L41="変更申請")),"〇"," ")</f>
        <v xml:space="preserve"> </v>
      </c>
    </row>
    <row r="42" spans="1:13" ht="21.75" hidden="1" customHeight="1" thickBot="1">
      <c r="A42" s="239"/>
      <c r="B42" s="273"/>
      <c r="C42" s="13" t="str">
        <f>IF(入力シート!C41=0," ",入力シート!C41)</f>
        <v xml:space="preserve"> </v>
      </c>
      <c r="D42" s="241"/>
      <c r="E42" s="96">
        <f>IF(入力シート!L40=" "," ",ROUNDUP(入力シート!L40,-3)/1000)</f>
        <v>0</v>
      </c>
      <c r="F42" s="97">
        <f>IF(入力シート!L41=" "," ",ROUNDDOWN(入力シート!L41,-3)/1000)</f>
        <v>0</v>
      </c>
      <c r="G42" s="15" t="e">
        <f>ROUND(G41/E41,3)</f>
        <v>#DIV/0!</v>
      </c>
      <c r="H42" s="18" t="str">
        <f>IFERROR(IF(G42&gt;$H$14,"20％以上増","　")," ")</f>
        <v xml:space="preserve"> </v>
      </c>
      <c r="I42" s="275"/>
      <c r="J42" s="18" t="str">
        <f>IFERROR(IF(G42&lt;$J$14,"20％以上減","　")," ")</f>
        <v xml:space="preserve"> </v>
      </c>
      <c r="K42" s="275"/>
      <c r="L42" s="275"/>
      <c r="M42" s="276"/>
    </row>
    <row r="43" spans="1:13" ht="21.75" hidden="1" customHeight="1">
      <c r="A43" s="239"/>
      <c r="B43" s="272" t="str">
        <f ca="1">IF(入力シート!B42=0," ",入力シート!B42)</f>
        <v/>
      </c>
      <c r="C43" s="13">
        <f>IF(入力シート!C42=" "," ",入力シート!C42)</f>
        <v>0</v>
      </c>
      <c r="D43" s="240" t="str">
        <f>IF(入力シート!D42=0," ",入力シート!D42)</f>
        <v xml:space="preserve"> </v>
      </c>
      <c r="E43" s="105">
        <f>IF(入力シート!K42=" "," ",ROUNDUP(入力シート!K42,-3)/1000)</f>
        <v>0</v>
      </c>
      <c r="F43" s="106">
        <f>IF(入力シート!K43=" "," ",ROUNDDOWN(入力シート!K43,-3)/1000)</f>
        <v>0</v>
      </c>
      <c r="G43" s="14">
        <f>E44-E43</f>
        <v>0</v>
      </c>
      <c r="H43" s="17" t="str">
        <f>IFERROR(IF(G43&gt;$H$13,"20万円以上増","　")," ")</f>
        <v>　</v>
      </c>
      <c r="I43" s="274" t="str">
        <f t="shared" si="10"/>
        <v xml:space="preserve"> </v>
      </c>
      <c r="J43" s="17" t="str">
        <f>IFERROR(IF(G43&lt;$J$13,"20万円以上減","　")," ")</f>
        <v>　</v>
      </c>
      <c r="K43" s="274" t="str">
        <f t="shared" ref="K43" si="25">IFERROR(IF((AND(G43&lt;$J$13,G44&lt;$J$14)),"変更申請"," ")," ")</f>
        <v xml:space="preserve"> </v>
      </c>
      <c r="L43" s="274" t="str">
        <f>IF((AND(E43&gt;1,E44=0)),"変更申請"," ")</f>
        <v xml:space="preserve"> </v>
      </c>
      <c r="M43" s="276" t="str">
        <f t="shared" ref="M43" si="26">IF((OR(I43="変更申請",K43="変更申請",L43="変更申請")),"〇"," ")</f>
        <v xml:space="preserve"> </v>
      </c>
    </row>
    <row r="44" spans="1:13" ht="21.75" hidden="1" customHeight="1" thickBot="1">
      <c r="A44" s="239"/>
      <c r="B44" s="273"/>
      <c r="C44" s="13" t="str">
        <f>IF(入力シート!C43=0," ",入力シート!C43)</f>
        <v xml:space="preserve"> </v>
      </c>
      <c r="D44" s="241"/>
      <c r="E44" s="96">
        <f>IF(入力シート!L42=" "," ",ROUNDUP(入力シート!L42,-3)/1000)</f>
        <v>0</v>
      </c>
      <c r="F44" s="97">
        <f>IF(入力シート!L43=" "," ",ROUNDDOWN(入力シート!L43,-3)/1000)</f>
        <v>0</v>
      </c>
      <c r="G44" s="15" t="e">
        <f>ROUND(G43/E43,3)</f>
        <v>#DIV/0!</v>
      </c>
      <c r="H44" s="18" t="str">
        <f>IFERROR(IF(G44&gt;$H$14,"20％以上増","　")," ")</f>
        <v xml:space="preserve"> </v>
      </c>
      <c r="I44" s="275"/>
      <c r="J44" s="18" t="str">
        <f>IFERROR(IF(G44&lt;$J$14,"20％以上減","　")," ")</f>
        <v xml:space="preserve"> </v>
      </c>
      <c r="K44" s="275"/>
      <c r="L44" s="275"/>
      <c r="M44" s="276"/>
    </row>
    <row r="45" spans="1:13" ht="21.75" hidden="1" customHeight="1">
      <c r="A45" s="239"/>
      <c r="B45" s="272" t="str">
        <f ca="1">IF(入力シート!B44=0," ",入力シート!B44)</f>
        <v/>
      </c>
      <c r="C45" s="13">
        <f>IF(入力シート!C44=" "," ",入力シート!C44)</f>
        <v>0</v>
      </c>
      <c r="D45" s="240" t="str">
        <f>IF(入力シート!D44=0," ",入力シート!D44)</f>
        <v xml:space="preserve"> </v>
      </c>
      <c r="E45" s="105">
        <f>IF(入力シート!K44=" "," ",ROUNDUP(入力シート!K44,-3)/1000)</f>
        <v>0</v>
      </c>
      <c r="F45" s="106">
        <f>IF(入力シート!K45=" "," ",ROUNDDOWN(入力シート!K45,-3)/1000)</f>
        <v>0</v>
      </c>
      <c r="G45" s="14">
        <f>E46-E45</f>
        <v>0</v>
      </c>
      <c r="H45" s="17" t="str">
        <f>IFERROR(IF(G45&gt;$H$13,"20万円以上増","　")," ")</f>
        <v>　</v>
      </c>
      <c r="I45" s="274" t="str">
        <f t="shared" si="10"/>
        <v xml:space="preserve"> </v>
      </c>
      <c r="J45" s="17" t="str">
        <f>IFERROR(IF(G45&lt;$J$13,"20万円以上減","　")," ")</f>
        <v>　</v>
      </c>
      <c r="K45" s="274" t="str">
        <f>IFERROR(IF((AND(G45&lt;$J$13,G46&lt;$J$14)),"変更申請"," ")," ")</f>
        <v xml:space="preserve"> </v>
      </c>
      <c r="L45" s="274" t="str">
        <f>IF((AND(E45&gt;1,E46=0)),"変更申請"," ")</f>
        <v xml:space="preserve"> </v>
      </c>
      <c r="M45" s="276" t="str">
        <f t="shared" ref="M45" si="27">IF((OR(I45="変更申請",K45="変更申請",L45="変更申請")),"〇"," ")</f>
        <v xml:space="preserve"> </v>
      </c>
    </row>
    <row r="46" spans="1:13" ht="21.75" hidden="1" customHeight="1" thickBot="1">
      <c r="A46" s="239"/>
      <c r="B46" s="273"/>
      <c r="C46" s="13" t="str">
        <f>IF(入力シート!C45=0," ",入力シート!C45)</f>
        <v xml:space="preserve"> </v>
      </c>
      <c r="D46" s="241"/>
      <c r="E46" s="96">
        <f>IF(入力シート!L44=" "," ",ROUNDUP(入力シート!L44,-3)/1000)</f>
        <v>0</v>
      </c>
      <c r="F46" s="97">
        <f>IF(入力シート!L45=" "," ",ROUNDDOWN(入力シート!L45,-3)/1000)</f>
        <v>0</v>
      </c>
      <c r="G46" s="15" t="e">
        <f>ROUND(G45/E45,3)</f>
        <v>#DIV/0!</v>
      </c>
      <c r="H46" s="18" t="str">
        <f>IFERROR(IF(G46&gt;$H$14,"20％以上増","　")," ")</f>
        <v xml:space="preserve"> </v>
      </c>
      <c r="I46" s="275"/>
      <c r="J46" s="18" t="str">
        <f>IFERROR(IF(G46&lt;$J$14,"20％以上減","　")," ")</f>
        <v xml:space="preserve"> </v>
      </c>
      <c r="K46" s="275"/>
      <c r="L46" s="275"/>
      <c r="M46" s="276"/>
    </row>
    <row r="47" spans="1:13" ht="21.75" hidden="1" customHeight="1">
      <c r="A47" s="239"/>
      <c r="B47" s="272" t="str">
        <f ca="1">IF(入力シート!B46=0," ",入力シート!B46)</f>
        <v/>
      </c>
      <c r="C47" s="13">
        <f>IF(入力シート!C46=" "," ",入力シート!C46)</f>
        <v>0</v>
      </c>
      <c r="D47" s="240" t="str">
        <f>IF(入力シート!D46=0," ",入力シート!D46)</f>
        <v xml:space="preserve"> </v>
      </c>
      <c r="E47" s="105">
        <f>IF(入力シート!K46=" "," ",ROUNDUP(入力シート!K46,-3)/1000)</f>
        <v>0</v>
      </c>
      <c r="F47" s="106">
        <f>IF(入力シート!K47=" "," ",ROUNDDOWN(入力シート!K47,-3)/1000)</f>
        <v>0</v>
      </c>
      <c r="G47" s="14">
        <f>E48-E47</f>
        <v>0</v>
      </c>
      <c r="H47" s="17" t="str">
        <f>IFERROR(IF(G47&gt;$H$13,"20万円以上増","　")," ")</f>
        <v>　</v>
      </c>
      <c r="I47" s="274" t="str">
        <f t="shared" si="10"/>
        <v xml:space="preserve"> </v>
      </c>
      <c r="J47" s="17" t="str">
        <f>IFERROR(IF(G47&lt;$J$13,"20万円以上減","　")," ")</f>
        <v>　</v>
      </c>
      <c r="K47" s="274" t="str">
        <f t="shared" ref="K47" si="28">IFERROR(IF((AND(G47&lt;$J$13,G48&lt;$J$14)),"変更申請"," ")," ")</f>
        <v xml:space="preserve"> </v>
      </c>
      <c r="L47" s="274" t="str">
        <f>IF((AND(E47&gt;1,E48=0)),"変更申請"," ")</f>
        <v xml:space="preserve"> </v>
      </c>
      <c r="M47" s="276" t="str">
        <f t="shared" ref="M47" si="29">IF((OR(I47="変更申請",K47="変更申請",L47="変更申請")),"〇"," ")</f>
        <v xml:space="preserve"> </v>
      </c>
    </row>
    <row r="48" spans="1:13" ht="21.75" hidden="1" customHeight="1" thickBot="1">
      <c r="A48" s="239"/>
      <c r="B48" s="273"/>
      <c r="C48" s="13" t="str">
        <f>IF(入力シート!C47=0," ",入力シート!C47)</f>
        <v xml:space="preserve"> </v>
      </c>
      <c r="D48" s="241"/>
      <c r="E48" s="96">
        <f>IF(入力シート!L46=" "," ",ROUNDUP(入力シート!L46,-3)/1000)</f>
        <v>0</v>
      </c>
      <c r="F48" s="97">
        <f>IF(入力シート!L47=" "," ",ROUNDDOWN(入力シート!L47,-3)/1000)</f>
        <v>0</v>
      </c>
      <c r="G48" s="15" t="e">
        <f>ROUND(G47/E47,3)</f>
        <v>#DIV/0!</v>
      </c>
      <c r="H48" s="18" t="str">
        <f>IFERROR(IF(G48&gt;$H$14,"20％以上増","　")," ")</f>
        <v xml:space="preserve"> </v>
      </c>
      <c r="I48" s="275"/>
      <c r="J48" s="18" t="str">
        <f>IFERROR(IF(G48&lt;$J$14,"20％以上減","　")," ")</f>
        <v xml:space="preserve"> </v>
      </c>
      <c r="K48" s="275"/>
      <c r="L48" s="275"/>
      <c r="M48" s="276"/>
    </row>
    <row r="49" spans="1:13" ht="21.75" hidden="1" customHeight="1">
      <c r="A49" s="239"/>
      <c r="B49" s="272" t="str">
        <f ca="1">IF(入力シート!B48=0," ",入力シート!B48)</f>
        <v/>
      </c>
      <c r="C49" s="13">
        <f>IF(入力シート!C48=" "," ",入力シート!C48)</f>
        <v>0</v>
      </c>
      <c r="D49" s="240" t="str">
        <f>IF(入力シート!D48=0," ",入力シート!D48)</f>
        <v xml:space="preserve"> </v>
      </c>
      <c r="E49" s="105">
        <f>IF(入力シート!K48=" "," ",ROUNDUP(入力シート!K48,-3)/1000)</f>
        <v>0</v>
      </c>
      <c r="F49" s="106">
        <f>IF(入力シート!K49=" "," ",ROUNDDOWN(入力シート!K49,-3)/1000)</f>
        <v>0</v>
      </c>
      <c r="G49" s="14">
        <f>E50-E49</f>
        <v>0</v>
      </c>
      <c r="H49" s="17" t="str">
        <f>IFERROR(IF(G49&gt;$H$13,"20万円以上増","　")," ")</f>
        <v>　</v>
      </c>
      <c r="I49" s="274" t="str">
        <f t="shared" si="10"/>
        <v xml:space="preserve"> </v>
      </c>
      <c r="J49" s="17" t="str">
        <f>IFERROR(IF(G49&lt;$J$13,"20万円以上減","　")," ")</f>
        <v>　</v>
      </c>
      <c r="K49" s="274" t="str">
        <f>IFERROR(IF((AND(G49&lt;$J$13,G50&lt;$J$14)),"変更申請"," ")," ")</f>
        <v xml:space="preserve"> </v>
      </c>
      <c r="L49" s="274" t="str">
        <f t="shared" ref="L49" si="30">IF((AND(E49&gt;1,E50=0)),"変更申請"," ")</f>
        <v xml:space="preserve"> </v>
      </c>
      <c r="M49" s="276" t="str">
        <f t="shared" ref="M49" si="31">IF((OR(I49="変更申請",K49="変更申請",L49="変更申請")),"〇"," ")</f>
        <v xml:space="preserve"> </v>
      </c>
    </row>
    <row r="50" spans="1:13" ht="21.75" hidden="1" customHeight="1" thickBot="1">
      <c r="A50" s="239"/>
      <c r="B50" s="273"/>
      <c r="C50" s="13" t="str">
        <f>IF(入力シート!C49=0," ",入力シート!C49)</f>
        <v xml:space="preserve"> </v>
      </c>
      <c r="D50" s="241"/>
      <c r="E50" s="96">
        <f>IF(入力シート!L48=" "," ",ROUNDUP(入力シート!L48,-3)/1000)</f>
        <v>0</v>
      </c>
      <c r="F50" s="97">
        <f>IF(入力シート!L49=" "," ",ROUNDDOWN(入力シート!L49,-3)/1000)</f>
        <v>0</v>
      </c>
      <c r="G50" s="15" t="e">
        <f>ROUND(G49/E49,3)</f>
        <v>#DIV/0!</v>
      </c>
      <c r="H50" s="18" t="str">
        <f>IFERROR(IF(G50&gt;$H$14,"20％以上増","　")," ")</f>
        <v xml:space="preserve"> </v>
      </c>
      <c r="I50" s="275"/>
      <c r="J50" s="18" t="str">
        <f>IFERROR(IF(G50&lt;$J$14,"20％以上減","　")," ")</f>
        <v xml:space="preserve"> </v>
      </c>
      <c r="K50" s="275"/>
      <c r="L50" s="275"/>
      <c r="M50" s="276"/>
    </row>
    <row r="51" spans="1:13" ht="21.75" hidden="1" customHeight="1">
      <c r="A51" s="239"/>
      <c r="B51" s="272" t="str">
        <f ca="1">IF(入力シート!B50=0," ",入力シート!B50)</f>
        <v/>
      </c>
      <c r="C51" s="13">
        <f>IF(入力シート!C50=" "," ",入力シート!C50)</f>
        <v>0</v>
      </c>
      <c r="D51" s="240" t="str">
        <f>IF(入力シート!D50=0," ",入力シート!D50)</f>
        <v xml:space="preserve"> </v>
      </c>
      <c r="E51" s="105">
        <f>IF(入力シート!K50=" "," ",ROUNDUP(入力シート!K50,-3)/1000)</f>
        <v>0</v>
      </c>
      <c r="F51" s="106">
        <f>IF(入力シート!K51=" "," ",ROUNDDOWN(入力シート!K51,-3)/1000)</f>
        <v>0</v>
      </c>
      <c r="G51" s="14">
        <f>E52-E51</f>
        <v>0</v>
      </c>
      <c r="H51" s="17" t="str">
        <f>IFERROR(IF(G51&gt;$H$13,"20万円以上増","　")," ")</f>
        <v>　</v>
      </c>
      <c r="I51" s="274" t="str">
        <f t="shared" si="10"/>
        <v xml:space="preserve"> </v>
      </c>
      <c r="J51" s="17" t="str">
        <f>IFERROR(IF(G51&lt;$J$13,"20万円以上減","　")," ")</f>
        <v>　</v>
      </c>
      <c r="K51" s="274" t="str">
        <f t="shared" ref="K51" si="32">IFERROR(IF((AND(G51&lt;$J$13,G52&lt;$J$14)),"変更申請"," ")," ")</f>
        <v xml:space="preserve"> </v>
      </c>
      <c r="L51" s="274" t="str">
        <f t="shared" ref="L51" si="33">IF((AND(E51&gt;1,E52=0)),"変更申請"," ")</f>
        <v xml:space="preserve"> </v>
      </c>
      <c r="M51" s="276" t="str">
        <f t="shared" ref="M51" si="34">IF((OR(I51="変更申請",K51="変更申請",L51="変更申請")),"〇"," ")</f>
        <v xml:space="preserve"> </v>
      </c>
    </row>
    <row r="52" spans="1:13" ht="21.75" hidden="1" customHeight="1" thickBot="1">
      <c r="A52" s="239"/>
      <c r="B52" s="273"/>
      <c r="C52" s="13" t="str">
        <f>IF(入力シート!C51=0," ",入力シート!C51)</f>
        <v xml:space="preserve"> </v>
      </c>
      <c r="D52" s="241"/>
      <c r="E52" s="96">
        <f>IF(入力シート!L50=" "," ",ROUNDUP(入力シート!L50,-3)/1000)</f>
        <v>0</v>
      </c>
      <c r="F52" s="97">
        <f>IF(入力シート!L51=" "," ",ROUNDDOWN(入力シート!L51,-3)/1000)</f>
        <v>0</v>
      </c>
      <c r="G52" s="15" t="e">
        <f>ROUND(G51/E51,3)</f>
        <v>#DIV/0!</v>
      </c>
      <c r="H52" s="18" t="str">
        <f>IFERROR(IF(G52&gt;$H$14,"20％以上増","　")," ")</f>
        <v xml:space="preserve"> </v>
      </c>
      <c r="I52" s="275"/>
      <c r="J52" s="18" t="str">
        <f>IFERROR(IF(G52&lt;$J$14,"20％以上減","　")," ")</f>
        <v xml:space="preserve"> </v>
      </c>
      <c r="K52" s="275"/>
      <c r="L52" s="275"/>
      <c r="M52" s="276"/>
    </row>
    <row r="53" spans="1:13" ht="21.75" hidden="1" customHeight="1">
      <c r="A53" s="239"/>
      <c r="B53" s="272" t="str">
        <f ca="1">IF(入力シート!B52=0," ",入力シート!B52)</f>
        <v/>
      </c>
      <c r="C53" s="13">
        <f>IF(入力シート!C52=" "," ",入力シート!C52)</f>
        <v>0</v>
      </c>
      <c r="D53" s="240" t="str">
        <f>IF(入力シート!D52=0," ",入力シート!D52)</f>
        <v xml:space="preserve"> </v>
      </c>
      <c r="E53" s="105">
        <f>IF(入力シート!K52=" "," ",ROUNDUP(入力シート!K52,-3)/1000)</f>
        <v>0</v>
      </c>
      <c r="F53" s="106">
        <f>IF(入力シート!K53=" "," ",ROUNDDOWN(入力シート!K53,-3)/1000)</f>
        <v>0</v>
      </c>
      <c r="G53" s="14">
        <f>E54-E53</f>
        <v>0</v>
      </c>
      <c r="H53" s="17" t="str">
        <f>IFERROR(IF(G53&gt;$H$13,"20万円以上増","　")," ")</f>
        <v>　</v>
      </c>
      <c r="I53" s="274" t="str">
        <f t="shared" si="10"/>
        <v xml:space="preserve"> </v>
      </c>
      <c r="J53" s="17" t="str">
        <f>IFERROR(IF(G53&lt;$J$13,"20万円以上減","　")," ")</f>
        <v>　</v>
      </c>
      <c r="K53" s="274" t="str">
        <f t="shared" ref="K53" si="35">IFERROR(IF((AND(G53&lt;$J$13,G54&lt;$J$14)),"変更申請"," ")," ")</f>
        <v xml:space="preserve"> </v>
      </c>
      <c r="L53" s="274" t="str">
        <f t="shared" ref="L53" si="36">IF((AND(E53&gt;1,E54=0)),"変更申請"," ")</f>
        <v xml:space="preserve"> </v>
      </c>
      <c r="M53" s="276" t="str">
        <f t="shared" ref="M53" si="37">IF((OR(I53="変更申請",K53="変更申請",L53="変更申請")),"〇"," ")</f>
        <v xml:space="preserve"> </v>
      </c>
    </row>
    <row r="54" spans="1:13" ht="21.75" hidden="1" customHeight="1" thickBot="1">
      <c r="A54" s="239"/>
      <c r="B54" s="273"/>
      <c r="C54" s="13" t="str">
        <f>IF(入力シート!C53=0," ",入力シート!C53)</f>
        <v xml:space="preserve"> </v>
      </c>
      <c r="D54" s="241"/>
      <c r="E54" s="96">
        <f>IF(入力シート!L52=" "," ",ROUNDUP(入力シート!L52,-3)/1000)</f>
        <v>0</v>
      </c>
      <c r="F54" s="97">
        <f>IF(入力シート!L53=" "," ",ROUNDDOWN(入力シート!L53,-3)/1000)</f>
        <v>0</v>
      </c>
      <c r="G54" s="15" t="e">
        <f>ROUND(G53/E53,3)</f>
        <v>#DIV/0!</v>
      </c>
      <c r="H54" s="18" t="str">
        <f>IFERROR(IF(G54&gt;$H$14,"20％以上増","　")," ")</f>
        <v xml:space="preserve"> </v>
      </c>
      <c r="I54" s="275"/>
      <c r="J54" s="18" t="str">
        <f>IFERROR(IF(G54&lt;$J$14,"20％以上減","　")," ")</f>
        <v xml:space="preserve"> </v>
      </c>
      <c r="K54" s="275"/>
      <c r="L54" s="275"/>
      <c r="M54" s="276"/>
    </row>
    <row r="55" spans="1:13" ht="21.75" hidden="1" customHeight="1">
      <c r="A55" s="239"/>
      <c r="B55" s="272" t="str">
        <f ca="1">IF(入力シート!B54=0," ",入力シート!B54)</f>
        <v/>
      </c>
      <c r="C55" s="13">
        <f>IF(入力シート!C54=" "," ",入力シート!C54)</f>
        <v>0</v>
      </c>
      <c r="D55" s="240" t="str">
        <f>IF(入力シート!D54=0," ",入力シート!D54)</f>
        <v xml:space="preserve"> </v>
      </c>
      <c r="E55" s="105">
        <f>IF(入力シート!K54=" "," ",ROUNDUP(入力シート!K54,-3)/1000)</f>
        <v>0</v>
      </c>
      <c r="F55" s="106">
        <f>IF(入力シート!K55=" "," ",ROUNDDOWN(入力シート!K55,-3)/1000)</f>
        <v>0</v>
      </c>
      <c r="G55" s="14">
        <f>E56-E55</f>
        <v>0</v>
      </c>
      <c r="H55" s="17" t="str">
        <f>IFERROR(IF(G55&gt;$H$13,"20万円以上増","　")," ")</f>
        <v>　</v>
      </c>
      <c r="I55" s="274" t="str">
        <f t="shared" si="10"/>
        <v xml:space="preserve"> </v>
      </c>
      <c r="J55" s="17" t="str">
        <f>IFERROR(IF(G55&lt;$J$13,"20万円以上減","　")," ")</f>
        <v>　</v>
      </c>
      <c r="K55" s="274" t="str">
        <f>IFERROR(IF((AND(G55&lt;$J$13,G56&lt;$J$14)),"変更申請"," ")," ")</f>
        <v xml:space="preserve"> </v>
      </c>
      <c r="L55" s="274" t="str">
        <f t="shared" ref="L55" si="38">IF((AND(E55&gt;1,E56=0)),"変更申請"," ")</f>
        <v xml:space="preserve"> </v>
      </c>
      <c r="M55" s="276" t="str">
        <f t="shared" ref="M55" si="39">IF((OR(I55="変更申請",K55="変更申請",L55="変更申請")),"〇"," ")</f>
        <v xml:space="preserve"> </v>
      </c>
    </row>
    <row r="56" spans="1:13" ht="21.75" hidden="1" customHeight="1" thickBot="1">
      <c r="A56" s="239"/>
      <c r="B56" s="273"/>
      <c r="C56" s="13" t="str">
        <f>IF(入力シート!C55=0," ",入力シート!C55)</f>
        <v xml:space="preserve"> </v>
      </c>
      <c r="D56" s="241"/>
      <c r="E56" s="96">
        <f>IF(入力シート!L54=" "," ",ROUNDUP(入力シート!L54,-3)/1000)</f>
        <v>0</v>
      </c>
      <c r="F56" s="97">
        <f>IF(入力シート!L55=" "," ",ROUNDDOWN(入力シート!L55,-3)/1000)</f>
        <v>0</v>
      </c>
      <c r="G56" s="15" t="e">
        <f>ROUND(G55/E55,3)</f>
        <v>#DIV/0!</v>
      </c>
      <c r="H56" s="18" t="str">
        <f>IFERROR(IF(G56&gt;$H$14,"20％以上増","　")," ")</f>
        <v xml:space="preserve"> </v>
      </c>
      <c r="I56" s="275"/>
      <c r="J56" s="18" t="str">
        <f>IFERROR(IF(G56&lt;$J$14,"20％以上減","　")," ")</f>
        <v xml:space="preserve"> </v>
      </c>
      <c r="K56" s="275"/>
      <c r="L56" s="275"/>
      <c r="M56" s="276"/>
    </row>
    <row r="57" spans="1:13" ht="21.75" hidden="1" customHeight="1">
      <c r="A57" s="239"/>
      <c r="B57" s="272" t="str">
        <f ca="1">IF(入力シート!B56=0," ",入力シート!B56)</f>
        <v/>
      </c>
      <c r="C57" s="13">
        <f>IF(入力シート!C56=" "," ",入力シート!C56)</f>
        <v>0</v>
      </c>
      <c r="D57" s="240" t="str">
        <f>IF(入力シート!D56=0," ",入力シート!D56)</f>
        <v xml:space="preserve"> </v>
      </c>
      <c r="E57" s="105">
        <f>IF(入力シート!K56=" "," ",ROUNDUP(入力シート!K56,-3)/1000)</f>
        <v>0</v>
      </c>
      <c r="F57" s="106">
        <f>IF(入力シート!K57=" "," ",ROUNDDOWN(入力シート!K57,-3)/1000)</f>
        <v>0</v>
      </c>
      <c r="G57" s="14">
        <f>E58-E57</f>
        <v>0</v>
      </c>
      <c r="H57" s="17" t="str">
        <f>IFERROR(IF(G57&gt;$H$13,"20万円以上増","　")," ")</f>
        <v>　</v>
      </c>
      <c r="I57" s="274" t="str">
        <f t="shared" si="10"/>
        <v xml:space="preserve"> </v>
      </c>
      <c r="J57" s="17" t="str">
        <f>IFERROR(IF(G57&lt;$J$13,"20万円以上減","　")," ")</f>
        <v>　</v>
      </c>
      <c r="K57" s="274" t="str">
        <f t="shared" ref="K57" si="40">IFERROR(IF((AND(G57&lt;$J$13,G58&lt;$J$14)),"変更申請"," ")," ")</f>
        <v xml:space="preserve"> </v>
      </c>
      <c r="L57" s="274" t="str">
        <f t="shared" ref="L57" si="41">IF((AND(E57&gt;1,E58=0)),"変更申請"," ")</f>
        <v xml:space="preserve"> </v>
      </c>
      <c r="M57" s="276" t="str">
        <f t="shared" ref="M57" si="42">IF((OR(I57="変更申請",K57="変更申請",L57="変更申請")),"〇"," ")</f>
        <v xml:space="preserve"> </v>
      </c>
    </row>
    <row r="58" spans="1:13" ht="21.75" hidden="1" customHeight="1" thickBot="1">
      <c r="A58" s="239"/>
      <c r="B58" s="273"/>
      <c r="C58" s="13" t="str">
        <f>IF(入力シート!C57=0," ",入力シート!C57)</f>
        <v xml:space="preserve"> </v>
      </c>
      <c r="D58" s="241"/>
      <c r="E58" s="96">
        <f>IF(入力シート!L56=" "," ",ROUNDUP(入力シート!L56,-3)/1000)</f>
        <v>0</v>
      </c>
      <c r="F58" s="97">
        <f>IF(入力シート!L57=" "," ",ROUNDDOWN(入力シート!L57,-3)/1000)</f>
        <v>0</v>
      </c>
      <c r="G58" s="15" t="e">
        <f>ROUND(G57/E57,3)</f>
        <v>#DIV/0!</v>
      </c>
      <c r="H58" s="18" t="str">
        <f>IFERROR(IF(G58&gt;$H$14,"20％以上増","　")," ")</f>
        <v xml:space="preserve"> </v>
      </c>
      <c r="I58" s="275"/>
      <c r="J58" s="18" t="str">
        <f>IFERROR(IF(G58&lt;$J$14,"20％以上減","　")," ")</f>
        <v xml:space="preserve"> </v>
      </c>
      <c r="K58" s="275"/>
      <c r="L58" s="275"/>
      <c r="M58" s="276"/>
    </row>
    <row r="59" spans="1:13" ht="21.75" hidden="1" customHeight="1">
      <c r="A59" s="239"/>
      <c r="B59" s="272" t="str">
        <f ca="1">IF(入力シート!B58=0," ",入力シート!B58)</f>
        <v/>
      </c>
      <c r="C59" s="13">
        <f>IF(入力シート!C58=" "," ",入力シート!C58)</f>
        <v>0</v>
      </c>
      <c r="D59" s="240" t="str">
        <f>IF(入力シート!D58=0," ",入力シート!D58)</f>
        <v xml:space="preserve"> </v>
      </c>
      <c r="E59" s="105">
        <f>IF(入力シート!K58=" "," ",ROUNDUP(入力シート!K58,-3)/1000)</f>
        <v>0</v>
      </c>
      <c r="F59" s="106">
        <f>IF(入力シート!K59=" "," ",ROUNDDOWN(入力シート!K59,-3)/1000)</f>
        <v>0</v>
      </c>
      <c r="G59" s="14">
        <f>E60-E59</f>
        <v>0</v>
      </c>
      <c r="H59" s="17" t="str">
        <f>IFERROR(IF(G59&gt;$H$13,"20万円以上増","　")," ")</f>
        <v>　</v>
      </c>
      <c r="I59" s="274" t="str">
        <f t="shared" si="10"/>
        <v xml:space="preserve"> </v>
      </c>
      <c r="J59" s="17" t="str">
        <f>IFERROR(IF(G59&lt;$J$13,"20万円以上減","　")," ")</f>
        <v>　</v>
      </c>
      <c r="K59" s="274" t="str">
        <f t="shared" ref="K59" si="43">IFERROR(IF((AND(G59&lt;$J$13,G60&lt;$J$14)),"変更申請"," ")," ")</f>
        <v xml:space="preserve"> </v>
      </c>
      <c r="L59" s="274" t="str">
        <f t="shared" ref="L59" si="44">IF((AND(E59&gt;1,E60=0)),"変更申請"," ")</f>
        <v xml:space="preserve"> </v>
      </c>
      <c r="M59" s="276" t="str">
        <f t="shared" ref="M59" si="45">IF((OR(I59="変更申請",K59="変更申請",L59="変更申請")),"〇"," ")</f>
        <v xml:space="preserve"> </v>
      </c>
    </row>
    <row r="60" spans="1:13" ht="21.75" hidden="1" customHeight="1" thickBot="1">
      <c r="A60" s="239"/>
      <c r="B60" s="273"/>
      <c r="C60" s="13" t="str">
        <f>IF(入力シート!C59=0," ",入力シート!C59)</f>
        <v xml:space="preserve"> </v>
      </c>
      <c r="D60" s="241"/>
      <c r="E60" s="96">
        <f>IF(入力シート!L58=" "," ",ROUNDUP(入力シート!L58,-3)/1000)</f>
        <v>0</v>
      </c>
      <c r="F60" s="97">
        <f>IF(入力シート!L59=" "," ",ROUNDDOWN(入力シート!L59,-3)/1000)</f>
        <v>0</v>
      </c>
      <c r="G60" s="15" t="e">
        <f>ROUND(G59/E59,3)</f>
        <v>#DIV/0!</v>
      </c>
      <c r="H60" s="18" t="str">
        <f>IFERROR(IF(G60&gt;$H$14,"20％以上増","　")," ")</f>
        <v xml:space="preserve"> </v>
      </c>
      <c r="I60" s="275"/>
      <c r="J60" s="18" t="str">
        <f>IFERROR(IF(G60&lt;$J$14,"20％以上減","　")," ")</f>
        <v xml:space="preserve"> </v>
      </c>
      <c r="K60" s="275"/>
      <c r="L60" s="275"/>
      <c r="M60" s="276"/>
    </row>
    <row r="61" spans="1:13" ht="21.75" hidden="1" customHeight="1">
      <c r="A61" s="239"/>
      <c r="B61" s="272" t="str">
        <f ca="1">IF(入力シート!B60=0," ",入力シート!B60)</f>
        <v/>
      </c>
      <c r="C61" s="13">
        <f>IF(入力シート!C60=" "," ",入力シート!C60)</f>
        <v>0</v>
      </c>
      <c r="D61" s="240" t="str">
        <f>IF(入力シート!D60=0," ",入力シート!D60)</f>
        <v xml:space="preserve"> </v>
      </c>
      <c r="E61" s="105">
        <f>IF(入力シート!K60=" "," ",ROUNDUP(入力シート!K60,-3)/1000)</f>
        <v>0</v>
      </c>
      <c r="F61" s="106">
        <f>IF(入力シート!K61=" "," ",ROUNDDOWN(入力シート!K61,-3)/1000)</f>
        <v>0</v>
      </c>
      <c r="G61" s="14">
        <f>E62-E61</f>
        <v>0</v>
      </c>
      <c r="H61" s="17" t="str">
        <f>IFERROR(IF(G61&gt;$H$13,"20万円以上増","　")," ")</f>
        <v>　</v>
      </c>
      <c r="I61" s="274" t="str">
        <f t="shared" si="10"/>
        <v xml:space="preserve"> </v>
      </c>
      <c r="J61" s="17" t="str">
        <f>IFERROR(IF(G61&lt;$J$13,"20万円以上減","　")," ")</f>
        <v>　</v>
      </c>
      <c r="K61" s="274" t="str">
        <f t="shared" ref="K61" si="46">IFERROR(IF((AND(G61&lt;$J$13,G62&lt;$J$14)),"変更申請"," ")," ")</f>
        <v xml:space="preserve"> </v>
      </c>
      <c r="L61" s="274" t="str">
        <f t="shared" ref="L61" si="47">IF((AND(E61&gt;1,E62=0)),"変更申請"," ")</f>
        <v xml:space="preserve"> </v>
      </c>
      <c r="M61" s="276" t="str">
        <f t="shared" ref="M61" si="48">IF((OR(I61="変更申請",K61="変更申請",L61="変更申請")),"〇"," ")</f>
        <v xml:space="preserve"> </v>
      </c>
    </row>
    <row r="62" spans="1:13" ht="21.75" hidden="1" customHeight="1" thickBot="1">
      <c r="A62" s="239"/>
      <c r="B62" s="273"/>
      <c r="C62" s="13" t="str">
        <f>IF(入力シート!C61=0," ",入力シート!C61)</f>
        <v xml:space="preserve"> </v>
      </c>
      <c r="D62" s="241"/>
      <c r="E62" s="96">
        <f>IF(入力シート!L60=" "," ",ROUNDUP(入力シート!L60,-3)/1000)</f>
        <v>0</v>
      </c>
      <c r="F62" s="97">
        <f>IF(入力シート!L61=" "," ",ROUNDDOWN(入力シート!L61,-3)/1000)</f>
        <v>0</v>
      </c>
      <c r="G62" s="15" t="e">
        <f>ROUND(G61/E61,3)</f>
        <v>#DIV/0!</v>
      </c>
      <c r="H62" s="18" t="str">
        <f>IFERROR(IF(G62&gt;$H$14,"20％以上増","　")," ")</f>
        <v xml:space="preserve"> </v>
      </c>
      <c r="I62" s="275"/>
      <c r="J62" s="18" t="str">
        <f>IFERROR(IF(G62&lt;$J$14,"20％以上減","　")," ")</f>
        <v xml:space="preserve"> </v>
      </c>
      <c r="K62" s="275"/>
      <c r="L62" s="275"/>
      <c r="M62" s="276"/>
    </row>
    <row r="63" spans="1:13" ht="21.75" hidden="1" customHeight="1">
      <c r="A63" s="239"/>
      <c r="B63" s="272" t="str">
        <f ca="1">IF(入力シート!B62=0," ",入力シート!B62)</f>
        <v/>
      </c>
      <c r="C63" s="13">
        <f>IF(入力シート!C62=" "," ",入力シート!C62)</f>
        <v>0</v>
      </c>
      <c r="D63" s="240" t="str">
        <f>IF(入力シート!D62=0," ",入力シート!D62)</f>
        <v xml:space="preserve"> </v>
      </c>
      <c r="E63" s="105">
        <f>IF(入力シート!K62=" "," ",ROUNDUP(入力シート!K62,-3)/1000)</f>
        <v>0</v>
      </c>
      <c r="F63" s="106">
        <f>IF(入力シート!K63=" "," ",ROUNDDOWN(入力シート!K63,-3)/1000)</f>
        <v>0</v>
      </c>
      <c r="G63" s="14">
        <f>E64-E63</f>
        <v>0</v>
      </c>
      <c r="H63" s="17" t="str">
        <f>IFERROR(IF(G63&gt;$H$13,"20万円以上増","　")," ")</f>
        <v>　</v>
      </c>
      <c r="I63" s="274" t="str">
        <f t="shared" si="10"/>
        <v xml:space="preserve"> </v>
      </c>
      <c r="J63" s="17" t="str">
        <f>IFERROR(IF(G63&lt;$J$13,"20万円以上減","　")," ")</f>
        <v>　</v>
      </c>
      <c r="K63" s="274" t="str">
        <f>IFERROR(IF((AND(G63&lt;$J$13,G64&lt;$J$14)),"変更申請"," ")," ")</f>
        <v xml:space="preserve"> </v>
      </c>
      <c r="L63" s="274" t="str">
        <f t="shared" ref="L63" si="49">IF((AND(E63&gt;1,E64=0)),"変更申請"," ")</f>
        <v xml:space="preserve"> </v>
      </c>
      <c r="M63" s="276" t="str">
        <f>IF((OR(I63="変更申請",K63="変更申請",L63="変更申請")),"〇"," ")</f>
        <v xml:space="preserve"> </v>
      </c>
    </row>
    <row r="64" spans="1:13" ht="21.75" hidden="1" customHeight="1" thickBot="1">
      <c r="A64" s="239"/>
      <c r="B64" s="273"/>
      <c r="C64" s="13" t="str">
        <f>IF(入力シート!C63=0," ",入力シート!C63)</f>
        <v xml:space="preserve"> </v>
      </c>
      <c r="D64" s="241"/>
      <c r="E64" s="96">
        <f>IF(入力シート!L62=" "," ",ROUNDUP(入力シート!L62,-3)/1000)</f>
        <v>0</v>
      </c>
      <c r="F64" s="97">
        <f>IF(入力シート!L63=" "," ",ROUNDDOWN(入力シート!L63,-3)/1000)</f>
        <v>0</v>
      </c>
      <c r="G64" s="15" t="e">
        <f>ROUND(G63/E63,3)</f>
        <v>#DIV/0!</v>
      </c>
      <c r="H64" s="18" t="str">
        <f>IFERROR(IF(G64&gt;$H$14,"20％以上増","　")," ")</f>
        <v xml:space="preserve"> </v>
      </c>
      <c r="I64" s="275"/>
      <c r="J64" s="18" t="str">
        <f>IFERROR(IF(G64&lt;$J$14,"20％以上減","　")," ")</f>
        <v xml:space="preserve"> </v>
      </c>
      <c r="K64" s="275"/>
      <c r="L64" s="275"/>
      <c r="M64" s="276"/>
    </row>
    <row r="65" spans="1:13" ht="21.75" hidden="1" customHeight="1">
      <c r="A65" s="239"/>
      <c r="B65" s="272" t="str">
        <f ca="1">IF(入力シート!B64=0," ",入力シート!B64)</f>
        <v/>
      </c>
      <c r="C65" s="13">
        <f>IF(入力シート!C64=" "," ",入力シート!C64)</f>
        <v>0</v>
      </c>
      <c r="D65" s="240" t="str">
        <f>IF(入力シート!D64=0," ",入力シート!D64)</f>
        <v xml:space="preserve"> </v>
      </c>
      <c r="E65" s="105">
        <f>IF(入力シート!K64=" "," ",ROUNDUP(入力シート!K64,-3)/1000)</f>
        <v>0</v>
      </c>
      <c r="F65" s="106">
        <f>IF(入力シート!K65=" "," ",ROUNDDOWN(入力シート!K65,-3)/1000)</f>
        <v>0</v>
      </c>
      <c r="G65" s="14">
        <f>E66-E65</f>
        <v>0</v>
      </c>
      <c r="H65" s="17" t="str">
        <f>IFERROR(IF(G65&gt;$H$13,"20万円以上増","　")," ")</f>
        <v>　</v>
      </c>
      <c r="I65" s="274" t="str">
        <f t="shared" ref="I65" si="50">IFERROR(IF((AND(G65&gt;$H$13,G66&gt;$H$14)),"変更申請"," ")," ")</f>
        <v xml:space="preserve"> </v>
      </c>
      <c r="J65" s="17" t="str">
        <f>IFERROR(IF(G65&lt;$J$13,"20万円以上減","　")," ")</f>
        <v>　</v>
      </c>
      <c r="K65" s="274" t="str">
        <f>IFERROR(IF((AND(G65&lt;$J$13,G66&lt;$J$14)),"変更申請"," ")," ")</f>
        <v xml:space="preserve"> </v>
      </c>
      <c r="L65" s="274" t="str">
        <f>IF((AND(E65&gt;1,E66=0)),"変更申請"," ")</f>
        <v xml:space="preserve"> </v>
      </c>
      <c r="M65" s="276" t="str">
        <f t="shared" ref="M65" si="51">IF((OR(I65="変更申請",K65="変更申請",L65="変更申請")),"〇"," ")</f>
        <v xml:space="preserve"> </v>
      </c>
    </row>
    <row r="66" spans="1:13" ht="21.75" hidden="1" customHeight="1" thickBot="1">
      <c r="A66" s="239"/>
      <c r="B66" s="273"/>
      <c r="C66" s="13" t="str">
        <f>IF(入力シート!C65=0," ",入力シート!C65)</f>
        <v xml:space="preserve"> </v>
      </c>
      <c r="D66" s="241"/>
      <c r="E66" s="96">
        <f>IF(入力シート!L64=" "," ",ROUNDUP(入力シート!L64,-3)/1000)</f>
        <v>0</v>
      </c>
      <c r="F66" s="97">
        <f>IF(入力シート!L65=" "," ",ROUNDDOWN(入力シート!L65,-3)/1000)</f>
        <v>0</v>
      </c>
      <c r="G66" s="15" t="e">
        <f>ROUND(G65/E65,3)</f>
        <v>#DIV/0!</v>
      </c>
      <c r="H66" s="18" t="str">
        <f>IFERROR(IF(G66&gt;$H$14,"20％以上増","　")," ")</f>
        <v xml:space="preserve"> </v>
      </c>
      <c r="I66" s="275"/>
      <c r="J66" s="18" t="str">
        <f>IFERROR(IF(G66&lt;$J$14,"20％以上減","　")," ")</f>
        <v xml:space="preserve"> </v>
      </c>
      <c r="K66" s="275"/>
      <c r="L66" s="275"/>
      <c r="M66" s="276"/>
    </row>
    <row r="67" spans="1:13" ht="21.75" hidden="1" customHeight="1">
      <c r="A67" s="239"/>
      <c r="B67" s="272" t="str">
        <f ca="1">IF(入力シート!B66=0," ",入力シート!B66)</f>
        <v/>
      </c>
      <c r="C67" s="13">
        <f>IF(入力シート!C66=" "," ",入力シート!C66)</f>
        <v>0</v>
      </c>
      <c r="D67" s="240" t="str">
        <f>IF(入力シート!D66=0," ",入力シート!D66)</f>
        <v xml:space="preserve"> </v>
      </c>
      <c r="E67" s="105">
        <f>IF(入力シート!K66=" "," ",ROUNDUP(入力シート!K66,-3)/1000)</f>
        <v>0</v>
      </c>
      <c r="F67" s="106">
        <f>IF(入力シート!K67=" "," ",ROUNDDOWN(入力シート!K67,-3)/1000)</f>
        <v>0</v>
      </c>
      <c r="G67" s="14">
        <f>E68-E67</f>
        <v>0</v>
      </c>
      <c r="H67" s="17" t="str">
        <f>IFERROR(IF(G67&gt;$H$13,"20万円以上増","　")," ")</f>
        <v>　</v>
      </c>
      <c r="I67" s="274" t="str">
        <f t="shared" ref="I67" si="52">IFERROR(IF((AND(G67&gt;$H$13,G68&gt;$H$14)),"変更申請"," ")," ")</f>
        <v xml:space="preserve"> </v>
      </c>
      <c r="J67" s="17" t="str">
        <f>IFERROR(IF(G67&lt;$J$13,"20万円以上減","　")," ")</f>
        <v>　</v>
      </c>
      <c r="K67" s="274" t="str">
        <f t="shared" ref="K67" si="53">IFERROR(IF((AND(G67&lt;$J$13,G68&lt;$J$14)),"変更申請"," ")," ")</f>
        <v xml:space="preserve"> </v>
      </c>
      <c r="L67" s="274" t="str">
        <f>IF((AND(E67&gt;1,E68=0)),"変更申請"," ")</f>
        <v xml:space="preserve"> </v>
      </c>
      <c r="M67" s="276" t="str">
        <f t="shared" ref="M67" si="54">IF((OR(I67="変更申請",K67="変更申請",L67="変更申請")),"〇"," ")</f>
        <v xml:space="preserve"> </v>
      </c>
    </row>
    <row r="68" spans="1:13" ht="21.75" hidden="1" customHeight="1" thickBot="1">
      <c r="A68" s="239"/>
      <c r="B68" s="273"/>
      <c r="C68" s="13" t="str">
        <f>IF(入力シート!C67=0," ",入力シート!C67)</f>
        <v xml:space="preserve"> </v>
      </c>
      <c r="D68" s="241"/>
      <c r="E68" s="96">
        <f>IF(入力シート!L66=" "," ",ROUNDUP(入力シート!L66,-3)/1000)</f>
        <v>0</v>
      </c>
      <c r="F68" s="97">
        <f>IF(入力シート!L67=" "," ",ROUNDDOWN(入力シート!L67,-3)/1000)</f>
        <v>0</v>
      </c>
      <c r="G68" s="15" t="e">
        <f>ROUND(G67/E67,3)</f>
        <v>#DIV/0!</v>
      </c>
      <c r="H68" s="18" t="str">
        <f>IFERROR(IF(G68&gt;$H$14,"20％以上増","　")," ")</f>
        <v xml:space="preserve"> </v>
      </c>
      <c r="I68" s="275"/>
      <c r="J68" s="18" t="str">
        <f>IFERROR(IF(G68&lt;$J$14,"20％以上減","　")," ")</f>
        <v xml:space="preserve"> </v>
      </c>
      <c r="K68" s="275"/>
      <c r="L68" s="275"/>
      <c r="M68" s="276"/>
    </row>
    <row r="69" spans="1:13" ht="21.75" hidden="1" customHeight="1">
      <c r="A69" s="239"/>
      <c r="B69" s="272" t="str">
        <f ca="1">IF(入力シート!B68=0," ",入力シート!B68)</f>
        <v/>
      </c>
      <c r="C69" s="13">
        <f>IF(入力シート!C68=" "," ",入力シート!C68)</f>
        <v>0</v>
      </c>
      <c r="D69" s="240" t="str">
        <f>IF(入力シート!D68=0," ",入力シート!D68)</f>
        <v xml:space="preserve"> </v>
      </c>
      <c r="E69" s="105">
        <f>IF(入力シート!K68=" "," ",ROUNDUP(入力シート!K68,-3)/1000)</f>
        <v>0</v>
      </c>
      <c r="F69" s="106">
        <f>IF(入力シート!K69=" "," ",ROUNDDOWN(入力シート!K69,-3)/1000)</f>
        <v>0</v>
      </c>
      <c r="G69" s="14">
        <f>E70-E69</f>
        <v>0</v>
      </c>
      <c r="H69" s="17" t="str">
        <f>IFERROR(IF(G69&gt;$H$13,"20万円以上増","　")," ")</f>
        <v>　</v>
      </c>
      <c r="I69" s="274" t="str">
        <f t="shared" ref="I69" si="55">IFERROR(IF((AND(G69&gt;$H$13,G70&gt;$H$14)),"変更申請"," ")," ")</f>
        <v xml:space="preserve"> </v>
      </c>
      <c r="J69" s="17" t="str">
        <f>IFERROR(IF(G69&lt;$J$13,"20万円以上減","　")," ")</f>
        <v>　</v>
      </c>
      <c r="K69" s="274" t="str">
        <f>IFERROR(IF((AND(G69&lt;$J$13,G70&lt;$J$14)),"変更申請"," ")," ")</f>
        <v xml:space="preserve"> </v>
      </c>
      <c r="L69" s="274" t="str">
        <f t="shared" ref="L69" si="56">IF((AND(E69&gt;1,E70=0)),"変更申請"," ")</f>
        <v xml:space="preserve"> </v>
      </c>
      <c r="M69" s="276" t="str">
        <f t="shared" ref="M69" si="57">IF((OR(I69="変更申請",K69="変更申請",L69="変更申請")),"〇"," ")</f>
        <v xml:space="preserve"> </v>
      </c>
    </row>
    <row r="70" spans="1:13" ht="21.75" hidden="1" customHeight="1" thickBot="1">
      <c r="A70" s="239"/>
      <c r="B70" s="273"/>
      <c r="C70" s="13" t="str">
        <f>IF(入力シート!C69=0," ",入力シート!C69)</f>
        <v xml:space="preserve"> </v>
      </c>
      <c r="D70" s="241"/>
      <c r="E70" s="96">
        <f>IF(入力シート!L68=" "," ",ROUNDUP(入力シート!L68,-3)/1000)</f>
        <v>0</v>
      </c>
      <c r="F70" s="97">
        <f>IF(入力シート!L69=" "," ",ROUNDDOWN(入力シート!L69,-3)/1000)</f>
        <v>0</v>
      </c>
      <c r="G70" s="15" t="e">
        <f>ROUND(G69/E69,3)</f>
        <v>#DIV/0!</v>
      </c>
      <c r="H70" s="18" t="str">
        <f>IFERROR(IF(G70&gt;$H$14,"20％以上増","　")," ")</f>
        <v xml:space="preserve"> </v>
      </c>
      <c r="I70" s="275"/>
      <c r="J70" s="18" t="str">
        <f>IFERROR(IF(G70&lt;$J$14,"20％以上減","　")," ")</f>
        <v xml:space="preserve"> </v>
      </c>
      <c r="K70" s="275"/>
      <c r="L70" s="275"/>
      <c r="M70" s="276"/>
    </row>
    <row r="71" spans="1:13" ht="21.75" hidden="1" customHeight="1">
      <c r="A71" s="239"/>
      <c r="B71" s="272" t="str">
        <f ca="1">IF(入力シート!B70=0," ",入力シート!B70)</f>
        <v/>
      </c>
      <c r="C71" s="13">
        <f>IF(入力シート!C70=" "," ",入力シート!C70)</f>
        <v>0</v>
      </c>
      <c r="D71" s="240" t="str">
        <f>IF(入力シート!D70=0," ",入力シート!D70)</f>
        <v xml:space="preserve"> </v>
      </c>
      <c r="E71" s="105">
        <f>IF(入力シート!K70=" "," ",ROUNDUP(入力シート!K70,-3)/1000)</f>
        <v>0</v>
      </c>
      <c r="F71" s="106">
        <f>IF(入力シート!K71=" "," ",ROUNDDOWN(入力シート!K71,-3)/1000)</f>
        <v>0</v>
      </c>
      <c r="G71" s="14">
        <f>E72-E71</f>
        <v>0</v>
      </c>
      <c r="H71" s="17" t="str">
        <f>IFERROR(IF(G71&gt;$H$13,"20万円以上増","　")," ")</f>
        <v>　</v>
      </c>
      <c r="I71" s="274" t="str">
        <f t="shared" ref="I71" si="58">IFERROR(IF((AND(G71&gt;$H$13,G72&gt;$H$14)),"変更申請"," ")," ")</f>
        <v xml:space="preserve"> </v>
      </c>
      <c r="J71" s="17" t="str">
        <f>IFERROR(IF(G71&lt;$J$13,"20万円以上減","　")," ")</f>
        <v>　</v>
      </c>
      <c r="K71" s="274" t="str">
        <f t="shared" ref="K71" si="59">IFERROR(IF((AND(G71&lt;$J$13,G72&lt;$J$14)),"変更申請"," ")," ")</f>
        <v xml:space="preserve"> </v>
      </c>
      <c r="L71" s="274" t="str">
        <f t="shared" ref="L71" si="60">IF((AND(E71&gt;1,E72=0)),"変更申請"," ")</f>
        <v xml:space="preserve"> </v>
      </c>
      <c r="M71" s="276" t="str">
        <f t="shared" ref="M71" si="61">IF((OR(I71="変更申請",K71="変更申請",L71="変更申請")),"〇"," ")</f>
        <v xml:space="preserve"> </v>
      </c>
    </row>
    <row r="72" spans="1:13" ht="21.75" hidden="1" customHeight="1" thickBot="1">
      <c r="A72" s="239"/>
      <c r="B72" s="273"/>
      <c r="C72" s="13" t="str">
        <f>IF(入力シート!C71=0," ",入力シート!C71)</f>
        <v xml:space="preserve"> </v>
      </c>
      <c r="D72" s="241"/>
      <c r="E72" s="96">
        <f>IF(入力シート!L70=" "," ",ROUNDUP(入力シート!L70,-3)/1000)</f>
        <v>0</v>
      </c>
      <c r="F72" s="97">
        <f>IF(入力シート!L71=" "," ",ROUNDDOWN(入力シート!L71,-3)/1000)</f>
        <v>0</v>
      </c>
      <c r="G72" s="15" t="e">
        <f>ROUND(G71/E71,3)</f>
        <v>#DIV/0!</v>
      </c>
      <c r="H72" s="18" t="str">
        <f>IFERROR(IF(G72&gt;$H$14,"20％以上増","　")," ")</f>
        <v xml:space="preserve"> </v>
      </c>
      <c r="I72" s="275"/>
      <c r="J72" s="18" t="str">
        <f>IFERROR(IF(G72&lt;$J$14,"20％以上減","　")," ")</f>
        <v xml:space="preserve"> </v>
      </c>
      <c r="K72" s="275"/>
      <c r="L72" s="275"/>
      <c r="M72" s="276"/>
    </row>
    <row r="73" spans="1:13" ht="21.75" hidden="1" customHeight="1">
      <c r="A73" s="239"/>
      <c r="B73" s="272" t="str">
        <f ca="1">IF(入力シート!B72=0," ",入力シート!B72)</f>
        <v/>
      </c>
      <c r="C73" s="13">
        <f>IF(入力シート!C72=" "," ",入力シート!C72)</f>
        <v>0</v>
      </c>
      <c r="D73" s="240" t="str">
        <f>IF(入力シート!D72=0," ",入力シート!D72)</f>
        <v xml:space="preserve"> </v>
      </c>
      <c r="E73" s="105">
        <f>IF(入力シート!K72=" "," ",ROUNDUP(入力シート!K72,-3)/1000)</f>
        <v>0</v>
      </c>
      <c r="F73" s="106">
        <f>IF(入力シート!K73=" "," ",ROUNDDOWN(入力シート!K73,-3)/1000)</f>
        <v>0</v>
      </c>
      <c r="G73" s="14">
        <f>E74-E73</f>
        <v>0</v>
      </c>
      <c r="H73" s="17" t="str">
        <f>IFERROR(IF(G73&gt;$H$13,"20万円以上増","　")," ")</f>
        <v>　</v>
      </c>
      <c r="I73" s="274" t="str">
        <f t="shared" ref="I73" si="62">IFERROR(IF((AND(G73&gt;$H$13,G74&gt;$H$14)),"変更申請"," ")," ")</f>
        <v xml:space="preserve"> </v>
      </c>
      <c r="J73" s="17" t="str">
        <f>IFERROR(IF(G73&lt;$J$13,"20万円以上減","　")," ")</f>
        <v>　</v>
      </c>
      <c r="K73" s="274" t="str">
        <f t="shared" ref="K73" si="63">IFERROR(IF((AND(G73&lt;$J$13,G74&lt;$J$14)),"変更申請"," ")," ")</f>
        <v xml:space="preserve"> </v>
      </c>
      <c r="L73" s="274" t="str">
        <f t="shared" ref="L73" si="64">IF((AND(E73&gt;1,E74=0)),"変更申請"," ")</f>
        <v xml:space="preserve"> </v>
      </c>
      <c r="M73" s="276" t="str">
        <f t="shared" ref="M73" si="65">IF((OR(I73="変更申請",K73="変更申請",L73="変更申請")),"〇"," ")</f>
        <v xml:space="preserve"> </v>
      </c>
    </row>
    <row r="74" spans="1:13" ht="21.75" hidden="1" customHeight="1" thickBot="1">
      <c r="A74" s="239"/>
      <c r="B74" s="273"/>
      <c r="C74" s="13" t="str">
        <f>IF(入力シート!C73=0," ",入力シート!C73)</f>
        <v xml:space="preserve"> </v>
      </c>
      <c r="D74" s="241"/>
      <c r="E74" s="96">
        <f>IF(入力シート!L72=" "," ",ROUNDUP(入力シート!L72,-3)/1000)</f>
        <v>0</v>
      </c>
      <c r="F74" s="97">
        <f>IF(入力シート!L73=" "," ",ROUNDDOWN(入力シート!L73,-3)/1000)</f>
        <v>0</v>
      </c>
      <c r="G74" s="15" t="e">
        <f>ROUND(G73/E73,3)</f>
        <v>#DIV/0!</v>
      </c>
      <c r="H74" s="18" t="str">
        <f>IFERROR(IF(G74&gt;$H$14,"20％以上増","　")," ")</f>
        <v xml:space="preserve"> </v>
      </c>
      <c r="I74" s="275"/>
      <c r="J74" s="18" t="str">
        <f>IFERROR(IF(G74&lt;$J$14,"20％以上減","　")," ")</f>
        <v xml:space="preserve"> </v>
      </c>
      <c r="K74" s="275"/>
      <c r="L74" s="275"/>
      <c r="M74" s="276"/>
    </row>
    <row r="75" spans="1:13" ht="21.75" hidden="1" customHeight="1">
      <c r="A75" s="239"/>
      <c r="B75" s="272" t="str">
        <f ca="1">IF(入力シート!B74=0," ",入力シート!B74)</f>
        <v/>
      </c>
      <c r="C75" s="13">
        <f>IF(入力シート!C74=" "," ",入力シート!C74)</f>
        <v>0</v>
      </c>
      <c r="D75" s="240" t="str">
        <f>IF(入力シート!D74=0," ",入力シート!D74)</f>
        <v xml:space="preserve"> </v>
      </c>
      <c r="E75" s="105">
        <f>IF(入力シート!K74=" "," ",ROUNDUP(入力シート!K74,-3)/1000)</f>
        <v>0</v>
      </c>
      <c r="F75" s="106">
        <f>IF(入力シート!K75=" "," ",ROUNDDOWN(入力シート!K75,-3)/1000)</f>
        <v>0</v>
      </c>
      <c r="G75" s="14">
        <f>E76-E75</f>
        <v>0</v>
      </c>
      <c r="H75" s="17" t="str">
        <f>IFERROR(IF(G75&gt;$H$13,"20万円以上増","　")," ")</f>
        <v>　</v>
      </c>
      <c r="I75" s="274" t="str">
        <f t="shared" ref="I75" si="66">IFERROR(IF((AND(G75&gt;$H$13,G76&gt;$H$14)),"変更申請"," ")," ")</f>
        <v xml:space="preserve"> </v>
      </c>
      <c r="J75" s="17" t="str">
        <f>IFERROR(IF(G75&lt;$J$13,"20万円以上減","　")," ")</f>
        <v>　</v>
      </c>
      <c r="K75" s="274" t="str">
        <f>IFERROR(IF((AND(G75&lt;$J$13,G76&lt;$J$14)),"変更申請"," ")," ")</f>
        <v xml:space="preserve"> </v>
      </c>
      <c r="L75" s="274" t="str">
        <f t="shared" ref="L75" si="67">IF((AND(E75&gt;1,E76=0)),"変更申請"," ")</f>
        <v xml:space="preserve"> </v>
      </c>
      <c r="M75" s="276" t="str">
        <f t="shared" ref="M75" si="68">IF((OR(I75="変更申請",K75="変更申請",L75="変更申請")),"〇"," ")</f>
        <v xml:space="preserve"> </v>
      </c>
    </row>
    <row r="76" spans="1:13" ht="21.75" hidden="1" customHeight="1" thickBot="1">
      <c r="A76" s="239"/>
      <c r="B76" s="273"/>
      <c r="C76" s="13" t="str">
        <f>IF(入力シート!C75=0," ",入力シート!C75)</f>
        <v xml:space="preserve"> </v>
      </c>
      <c r="D76" s="241"/>
      <c r="E76" s="96">
        <f>IF(入力シート!L74=" "," ",ROUNDUP(入力シート!L74,-3)/1000)</f>
        <v>0</v>
      </c>
      <c r="F76" s="97">
        <f>IF(入力シート!L75=" "," ",ROUNDDOWN(入力シート!L75,-3)/1000)</f>
        <v>0</v>
      </c>
      <c r="G76" s="15" t="e">
        <f>ROUND(G75/E75,3)</f>
        <v>#DIV/0!</v>
      </c>
      <c r="H76" s="18" t="str">
        <f>IFERROR(IF(G76&gt;$H$14,"20％以上増","　")," ")</f>
        <v xml:space="preserve"> </v>
      </c>
      <c r="I76" s="275"/>
      <c r="J76" s="18" t="str">
        <f>IFERROR(IF(G76&lt;$J$14,"20％以上減","　")," ")</f>
        <v xml:space="preserve"> </v>
      </c>
      <c r="K76" s="275"/>
      <c r="L76" s="275"/>
      <c r="M76" s="276"/>
    </row>
    <row r="77" spans="1:13" ht="21.75" hidden="1" customHeight="1">
      <c r="A77" s="239"/>
      <c r="B77" s="272" t="str">
        <f ca="1">IF(入力シート!B76=0," ",入力シート!B76)</f>
        <v/>
      </c>
      <c r="C77" s="13">
        <f>IF(入力シート!C76=" "," ",入力シート!C76)</f>
        <v>0</v>
      </c>
      <c r="D77" s="240" t="str">
        <f>IF(入力シート!D76=0," ",入力シート!D76)</f>
        <v xml:space="preserve"> </v>
      </c>
      <c r="E77" s="105">
        <f>IF(入力シート!K76=" "," ",ROUNDUP(入力シート!K76,-3)/1000)</f>
        <v>0</v>
      </c>
      <c r="F77" s="106">
        <f>IF(入力シート!K77=" "," ",ROUNDDOWN(入力シート!K77,-3)/1000)</f>
        <v>0</v>
      </c>
      <c r="G77" s="14">
        <f>E78-E77</f>
        <v>0</v>
      </c>
      <c r="H77" s="17" t="str">
        <f>IFERROR(IF(G77&gt;$H$13,"20万円以上増","　")," ")</f>
        <v>　</v>
      </c>
      <c r="I77" s="274" t="str">
        <f t="shared" ref="I77" si="69">IFERROR(IF((AND(G77&gt;$H$13,G78&gt;$H$14)),"変更申請"," ")," ")</f>
        <v xml:space="preserve"> </v>
      </c>
      <c r="J77" s="17" t="str">
        <f>IFERROR(IF(G77&lt;$J$13,"20万円以上減","　")," ")</f>
        <v>　</v>
      </c>
      <c r="K77" s="274" t="str">
        <f t="shared" ref="K77" si="70">IFERROR(IF((AND(G77&lt;$J$13,G78&lt;$J$14)),"変更申請"," ")," ")</f>
        <v xml:space="preserve"> </v>
      </c>
      <c r="L77" s="274" t="str">
        <f t="shared" ref="L77" si="71">IF((AND(E77&gt;1,E78=0)),"変更申請"," ")</f>
        <v xml:space="preserve"> </v>
      </c>
      <c r="M77" s="276" t="str">
        <f t="shared" ref="M77" si="72">IF((OR(I77="変更申請",K77="変更申請",L77="変更申請")),"〇"," ")</f>
        <v xml:space="preserve"> </v>
      </c>
    </row>
    <row r="78" spans="1:13" ht="21.75" hidden="1" customHeight="1" thickBot="1">
      <c r="A78" s="239"/>
      <c r="B78" s="273"/>
      <c r="C78" s="13" t="str">
        <f>IF(入力シート!C77=0," ",入力シート!C77)</f>
        <v xml:space="preserve"> </v>
      </c>
      <c r="D78" s="241"/>
      <c r="E78" s="96">
        <f>IF(入力シート!L76=" "," ",ROUNDUP(入力シート!L76,-3)/1000)</f>
        <v>0</v>
      </c>
      <c r="F78" s="97">
        <f>IF(入力シート!L77=" "," ",ROUNDDOWN(入力シート!L77,-3)/1000)</f>
        <v>0</v>
      </c>
      <c r="G78" s="15" t="e">
        <f>ROUND(G77/E77,3)</f>
        <v>#DIV/0!</v>
      </c>
      <c r="H78" s="18" t="str">
        <f>IFERROR(IF(G78&gt;$H$14,"20％以上増","　")," ")</f>
        <v xml:space="preserve"> </v>
      </c>
      <c r="I78" s="275"/>
      <c r="J78" s="18" t="str">
        <f>IFERROR(IF(G78&lt;$J$14,"20％以上減","　")," ")</f>
        <v xml:space="preserve"> </v>
      </c>
      <c r="K78" s="275"/>
      <c r="L78" s="275"/>
      <c r="M78" s="276"/>
    </row>
    <row r="79" spans="1:13" ht="21.75" hidden="1" customHeight="1">
      <c r="A79" s="239"/>
      <c r="B79" s="272" t="str">
        <f ca="1">IF(入力シート!B78=0," ",入力シート!B78)</f>
        <v/>
      </c>
      <c r="C79" s="13">
        <f>IF(入力シート!C78=" "," ",入力シート!C78)</f>
        <v>0</v>
      </c>
      <c r="D79" s="240" t="str">
        <f>IF(入力シート!D78=0," ",入力シート!D78)</f>
        <v xml:space="preserve"> </v>
      </c>
      <c r="E79" s="105">
        <f>IF(入力シート!K78=" "," ",ROUNDUP(入力シート!K78,-3)/1000)</f>
        <v>0</v>
      </c>
      <c r="F79" s="106">
        <f>IF(入力シート!K79=" "," ",ROUNDDOWN(入力シート!K79,-3)/1000)</f>
        <v>0</v>
      </c>
      <c r="G79" s="14">
        <f>E80-E79</f>
        <v>0</v>
      </c>
      <c r="H79" s="17" t="str">
        <f>IFERROR(IF(G79&gt;$H$13,"20万円以上増","　")," ")</f>
        <v>　</v>
      </c>
      <c r="I79" s="274" t="str">
        <f t="shared" ref="I79" si="73">IFERROR(IF((AND(G79&gt;$H$13,G80&gt;$H$14)),"変更申請"," ")," ")</f>
        <v xml:space="preserve"> </v>
      </c>
      <c r="J79" s="17" t="str">
        <f>IFERROR(IF(G79&lt;$J$13,"20万円以上減","　")," ")</f>
        <v>　</v>
      </c>
      <c r="K79" s="274" t="str">
        <f t="shared" ref="K79" si="74">IFERROR(IF((AND(G79&lt;$J$13,G80&lt;$J$14)),"変更申請"," ")," ")</f>
        <v xml:space="preserve"> </v>
      </c>
      <c r="L79" s="274" t="str">
        <f t="shared" ref="L79" si="75">IF((AND(E79&gt;1,E80=0)),"変更申請"," ")</f>
        <v xml:space="preserve"> </v>
      </c>
      <c r="M79" s="276" t="str">
        <f t="shared" ref="M79" si="76">IF((OR(I79="変更申請",K79="変更申請",L79="変更申請")),"〇"," ")</f>
        <v xml:space="preserve"> </v>
      </c>
    </row>
    <row r="80" spans="1:13" ht="21.75" hidden="1" customHeight="1" thickBot="1">
      <c r="A80" s="239"/>
      <c r="B80" s="273"/>
      <c r="C80" s="13" t="str">
        <f>IF(入力シート!C79=0," ",入力シート!C79)</f>
        <v xml:space="preserve"> </v>
      </c>
      <c r="D80" s="241"/>
      <c r="E80" s="96">
        <f>IF(入力シート!L78=" "," ",ROUNDUP(入力シート!L78,-3)/1000)</f>
        <v>0</v>
      </c>
      <c r="F80" s="97">
        <f>IF(入力シート!L79=" "," ",ROUNDDOWN(入力シート!L79,-3)/1000)</f>
        <v>0</v>
      </c>
      <c r="G80" s="15" t="e">
        <f>ROUND(G79/E79,3)</f>
        <v>#DIV/0!</v>
      </c>
      <c r="H80" s="18" t="str">
        <f>IFERROR(IF(G80&gt;$H$14,"20％以上増","　")," ")</f>
        <v xml:space="preserve"> </v>
      </c>
      <c r="I80" s="275"/>
      <c r="J80" s="18" t="str">
        <f>IFERROR(IF(G80&lt;$J$14,"20％以上減","　")," ")</f>
        <v xml:space="preserve"> </v>
      </c>
      <c r="K80" s="275"/>
      <c r="L80" s="275"/>
      <c r="M80" s="276"/>
    </row>
    <row r="81" spans="1:13" ht="21.75" hidden="1" customHeight="1">
      <c r="A81" s="239"/>
      <c r="B81" s="272" t="str">
        <f ca="1">IF(入力シート!B80=0," ",入力シート!B80)</f>
        <v/>
      </c>
      <c r="C81" s="13">
        <f>IF(入力シート!C80=" "," ",入力シート!C80)</f>
        <v>0</v>
      </c>
      <c r="D81" s="240" t="str">
        <f>IF(入力シート!D80=0," ",入力シート!D80)</f>
        <v xml:space="preserve"> </v>
      </c>
      <c r="E81" s="105">
        <f>IF(入力シート!K80=" "," ",ROUNDUP(入力シート!K80,-3)/1000)</f>
        <v>0</v>
      </c>
      <c r="F81" s="106">
        <f>IF(入力シート!K81=" "," ",ROUNDDOWN(入力シート!K81,-3)/1000)</f>
        <v>0</v>
      </c>
      <c r="G81" s="14">
        <f>E82-E81</f>
        <v>0</v>
      </c>
      <c r="H81" s="17" t="str">
        <f>IFERROR(IF(G81&gt;$H$13,"20万円以上増","　")," ")</f>
        <v>　</v>
      </c>
      <c r="I81" s="274" t="str">
        <f t="shared" ref="I81" si="77">IFERROR(IF((AND(G81&gt;$H$13,G82&gt;$H$14)),"変更申請"," ")," ")</f>
        <v xml:space="preserve"> </v>
      </c>
      <c r="J81" s="17" t="str">
        <f>IFERROR(IF(G81&lt;$J$13,"20万円以上減","　")," ")</f>
        <v>　</v>
      </c>
      <c r="K81" s="274" t="str">
        <f t="shared" ref="K81" si="78">IFERROR(IF((AND(G81&lt;$J$13,G82&lt;$J$14)),"変更申請"," ")," ")</f>
        <v xml:space="preserve"> </v>
      </c>
      <c r="L81" s="274" t="str">
        <f t="shared" ref="L81" si="79">IF((AND(E81&gt;1,E82=0)),"変更申請"," ")</f>
        <v xml:space="preserve"> </v>
      </c>
      <c r="M81" s="276" t="str">
        <f t="shared" ref="M81" si="80">IF((OR(I81="変更申請",K81="変更申請",L81="変更申請")),"〇"," ")</f>
        <v xml:space="preserve"> </v>
      </c>
    </row>
    <row r="82" spans="1:13" ht="21.75" hidden="1" customHeight="1" thickBot="1">
      <c r="A82" s="239"/>
      <c r="B82" s="273"/>
      <c r="C82" s="13" t="str">
        <f>IF(入力シート!C81=0," ",入力シート!C81)</f>
        <v xml:space="preserve"> </v>
      </c>
      <c r="D82" s="241"/>
      <c r="E82" s="96">
        <f>IF(入力シート!L80=" "," ",ROUNDUP(入力シート!L80,-3)/1000)</f>
        <v>0</v>
      </c>
      <c r="F82" s="97">
        <f>IF(入力シート!L81=" "," ",ROUNDDOWN(入力シート!L81,-3)/1000)</f>
        <v>0</v>
      </c>
      <c r="G82" s="15" t="e">
        <f>ROUND(G81/E81,3)</f>
        <v>#DIV/0!</v>
      </c>
      <c r="H82" s="18" t="str">
        <f>IFERROR(IF(G82&gt;$H$14,"20％以上増","　")," ")</f>
        <v xml:space="preserve"> </v>
      </c>
      <c r="I82" s="275"/>
      <c r="J82" s="18" t="str">
        <f>IFERROR(IF(G82&lt;$J$14,"20％以上減","　")," ")</f>
        <v xml:space="preserve"> </v>
      </c>
      <c r="K82" s="275"/>
      <c r="L82" s="275"/>
      <c r="M82" s="276"/>
    </row>
    <row r="83" spans="1:13" ht="21.75" hidden="1" customHeight="1">
      <c r="A83" s="239"/>
      <c r="B83" s="272" t="str">
        <f ca="1">IF(入力シート!B82=0," ",入力シート!B82)</f>
        <v/>
      </c>
      <c r="C83" s="13">
        <f>IF(入力シート!C82=" "," ",入力シート!C82)</f>
        <v>0</v>
      </c>
      <c r="D83" s="240" t="str">
        <f>IF(入力シート!D82=0," ",入力シート!D82)</f>
        <v xml:space="preserve"> </v>
      </c>
      <c r="E83" s="105">
        <f>IF(入力シート!K82=" "," ",ROUNDUP(入力シート!K82,-3)/1000)</f>
        <v>0</v>
      </c>
      <c r="F83" s="106">
        <f>IF(入力シート!K83=" "," ",ROUNDDOWN(入力シート!K83,-3)/1000)</f>
        <v>0</v>
      </c>
      <c r="G83" s="14">
        <f>E84-E83</f>
        <v>0</v>
      </c>
      <c r="H83" s="17" t="str">
        <f>IFERROR(IF(G83&gt;$H$13,"20万円以上増","　")," ")</f>
        <v>　</v>
      </c>
      <c r="I83" s="274" t="str">
        <f t="shared" ref="I83" si="81">IFERROR(IF((AND(G83&gt;$H$13,G84&gt;$H$14)),"変更申請"," ")," ")</f>
        <v xml:space="preserve"> </v>
      </c>
      <c r="J83" s="17" t="str">
        <f>IFERROR(IF(G83&lt;$J$13,"20万円以上減","　")," ")</f>
        <v>　</v>
      </c>
      <c r="K83" s="274" t="str">
        <f>IFERROR(IF((AND(G83&lt;$J$13,G84&lt;$J$14)),"変更申請"," ")," ")</f>
        <v xml:space="preserve"> </v>
      </c>
      <c r="L83" s="274" t="str">
        <f t="shared" ref="L83" si="82">IF((AND(E83&gt;1,E84=0)),"変更申請"," ")</f>
        <v xml:space="preserve"> </v>
      </c>
      <c r="M83" s="276" t="str">
        <f>IF((OR(I83="変更申請",K83="変更申請",L83="変更申請")),"〇"," ")</f>
        <v xml:space="preserve"> </v>
      </c>
    </row>
    <row r="84" spans="1:13" ht="21.75" hidden="1" customHeight="1" thickBot="1">
      <c r="A84" s="239"/>
      <c r="B84" s="273"/>
      <c r="C84" s="13" t="str">
        <f>IF(入力シート!C83=0," ",入力シート!C83)</f>
        <v xml:space="preserve"> </v>
      </c>
      <c r="D84" s="241"/>
      <c r="E84" s="96">
        <f>IF(入力シート!L82=" "," ",ROUNDUP(入力シート!L82,-3)/1000)</f>
        <v>0</v>
      </c>
      <c r="F84" s="97">
        <f>IF(入力シート!L83=" "," ",ROUNDDOWN(入力シート!L83,-3)/1000)</f>
        <v>0</v>
      </c>
      <c r="G84" s="15" t="e">
        <f>ROUND(G83/E83,3)</f>
        <v>#DIV/0!</v>
      </c>
      <c r="H84" s="18" t="str">
        <f>IFERROR(IF(G84&gt;$H$14,"20％以上増","　")," ")</f>
        <v xml:space="preserve"> </v>
      </c>
      <c r="I84" s="275"/>
      <c r="J84" s="18" t="str">
        <f>IFERROR(IF(G84&lt;$J$14,"20％以上減","　")," ")</f>
        <v xml:space="preserve"> </v>
      </c>
      <c r="K84" s="275"/>
      <c r="L84" s="275"/>
      <c r="M84" s="276"/>
    </row>
    <row r="85" spans="1:13" ht="21.75" customHeight="1" thickBot="1">
      <c r="A85" s="277" t="s">
        <v>3</v>
      </c>
      <c r="B85" s="278"/>
      <c r="C85" s="279"/>
      <c r="D85" s="283"/>
      <c r="E85" s="21">
        <f>SUM(E15,E17,E19,E21,E23,E25,E27,E29,E31,E33,E35,E37,E39,E41,E43,E45,E47,E49,E51,E53,E55,E57,E59,E61,E63)+SUM(E65,E67,E69,E71,E73,E75,E77,E79,E81,E83)</f>
        <v>0</v>
      </c>
      <c r="F85" s="98">
        <f>SUM(F15,F17,F19,F21,F23,F25,F27,F29,F31,F33,F35,F37,F39,F41,F43,F45,F47,F49,F51,F53,F55,F57,F59,F61,F63)+SUM(F65,F67,F69,F71,F73,F75,F77,F79,F81,F83)</f>
        <v>0</v>
      </c>
      <c r="G85" s="14">
        <f>F86-F85</f>
        <v>0</v>
      </c>
      <c r="H85" s="15">
        <v>-9.9000000000000005E-2</v>
      </c>
    </row>
    <row r="86" spans="1:13" ht="29.25" customHeight="1" thickBot="1">
      <c r="A86" s="280"/>
      <c r="B86" s="281"/>
      <c r="C86" s="282"/>
      <c r="D86" s="284"/>
      <c r="E86" s="100">
        <f>SUM(E16,E18,E20,E22,E24,E26,E28,E30,E32,E34,E36,E38,E40,E42,E44,E46,E48,E50,E52,E54,E56,E58,E60,E62,E64)+SUM(E66,E68,E70,E72,E74,E76,E78,E80,E82,E84)</f>
        <v>0</v>
      </c>
      <c r="F86" s="101">
        <f>SUM(F16,F18,F20,F22,F24,F26,F28,F30,F32,F34,F36,F38,F40,F42,F44,F46,F48,F50,F52,F54,F56,F58,F60,F62,F64)+SUM(F66,F68,F70,F72,F74,F76,F78,F80,F82,F84)</f>
        <v>0</v>
      </c>
      <c r="G86" s="15" t="e">
        <f>ROUND(G85/F85,3)</f>
        <v>#DIV/0!</v>
      </c>
      <c r="H86" s="26" t="str">
        <f>IFERROR(IF(G86&lt;H85,"10％以上減","　")," ")</f>
        <v xml:space="preserve"> </v>
      </c>
      <c r="I86" s="27" t="str">
        <f>IFERROR(IF(G86&lt;$H$85,"変更申請"," ")," ")</f>
        <v xml:space="preserve"> </v>
      </c>
    </row>
    <row r="88" spans="1:13">
      <c r="A88" s="244" t="s">
        <v>14</v>
      </c>
      <c r="B88" s="244"/>
      <c r="C88" s="244"/>
      <c r="D88" s="244"/>
      <c r="E88" s="244"/>
      <c r="F88" s="244"/>
      <c r="G88" s="244"/>
    </row>
    <row r="89" spans="1:13">
      <c r="A89" s="244" t="s">
        <v>15</v>
      </c>
      <c r="B89" s="244"/>
      <c r="C89" s="244"/>
      <c r="D89" s="244"/>
      <c r="E89" s="244"/>
      <c r="F89" s="244"/>
      <c r="G89" s="244"/>
    </row>
  </sheetData>
  <sheetProtection sheet="1" formatCells="0" formatColumns="0" formatRows="0"/>
  <mergeCells count="263">
    <mergeCell ref="A12:A14"/>
    <mergeCell ref="B12:C12"/>
    <mergeCell ref="D12:D14"/>
    <mergeCell ref="E12:E14"/>
    <mergeCell ref="F12:F14"/>
    <mergeCell ref="B13:B14"/>
    <mergeCell ref="A3:F3"/>
    <mergeCell ref="A5:B6"/>
    <mergeCell ref="C5:D6"/>
    <mergeCell ref="E5:E6"/>
    <mergeCell ref="F5:F6"/>
    <mergeCell ref="A8:B9"/>
    <mergeCell ref="C8:C9"/>
    <mergeCell ref="D8:D9"/>
    <mergeCell ref="M15:M16"/>
    <mergeCell ref="A17:A18"/>
    <mergeCell ref="B17:B18"/>
    <mergeCell ref="D17:D18"/>
    <mergeCell ref="I17:I18"/>
    <mergeCell ref="K17:K18"/>
    <mergeCell ref="L17:L18"/>
    <mergeCell ref="M17:M18"/>
    <mergeCell ref="A15:A16"/>
    <mergeCell ref="B15:B16"/>
    <mergeCell ref="D15:D16"/>
    <mergeCell ref="I15:I16"/>
    <mergeCell ref="K15:K16"/>
    <mergeCell ref="L15:L16"/>
    <mergeCell ref="M19:M20"/>
    <mergeCell ref="A21:A22"/>
    <mergeCell ref="B21:B22"/>
    <mergeCell ref="D21:D22"/>
    <mergeCell ref="I21:I22"/>
    <mergeCell ref="K21:K22"/>
    <mergeCell ref="L21:L22"/>
    <mergeCell ref="M21:M22"/>
    <mergeCell ref="A19:A20"/>
    <mergeCell ref="B19:B20"/>
    <mergeCell ref="D19:D20"/>
    <mergeCell ref="I19:I20"/>
    <mergeCell ref="K19:K20"/>
    <mergeCell ref="L19:L20"/>
    <mergeCell ref="M23:M24"/>
    <mergeCell ref="A25:A26"/>
    <mergeCell ref="B25:B26"/>
    <mergeCell ref="D25:D26"/>
    <mergeCell ref="I25:I26"/>
    <mergeCell ref="K25:K26"/>
    <mergeCell ref="L25:L26"/>
    <mergeCell ref="M25:M26"/>
    <mergeCell ref="A23:A24"/>
    <mergeCell ref="B23:B24"/>
    <mergeCell ref="D23:D24"/>
    <mergeCell ref="I23:I24"/>
    <mergeCell ref="K23:K24"/>
    <mergeCell ref="L23:L24"/>
    <mergeCell ref="M27:M28"/>
    <mergeCell ref="A29:A30"/>
    <mergeCell ref="B29:B30"/>
    <mergeCell ref="D29:D30"/>
    <mergeCell ref="I29:I30"/>
    <mergeCell ref="K29:K30"/>
    <mergeCell ref="L29:L30"/>
    <mergeCell ref="M29:M30"/>
    <mergeCell ref="A27:A28"/>
    <mergeCell ref="B27:B28"/>
    <mergeCell ref="D27:D28"/>
    <mergeCell ref="I27:I28"/>
    <mergeCell ref="K27:K28"/>
    <mergeCell ref="L27:L28"/>
    <mergeCell ref="M31:M32"/>
    <mergeCell ref="A33:A34"/>
    <mergeCell ref="B33:B34"/>
    <mergeCell ref="D33:D34"/>
    <mergeCell ref="I33:I34"/>
    <mergeCell ref="K33:K34"/>
    <mergeCell ref="L33:L34"/>
    <mergeCell ref="M33:M34"/>
    <mergeCell ref="A31:A32"/>
    <mergeCell ref="B31:B32"/>
    <mergeCell ref="D31:D32"/>
    <mergeCell ref="I31:I32"/>
    <mergeCell ref="K31:K32"/>
    <mergeCell ref="L31:L32"/>
    <mergeCell ref="M35:M36"/>
    <mergeCell ref="A37:A38"/>
    <mergeCell ref="B37:B38"/>
    <mergeCell ref="D37:D38"/>
    <mergeCell ref="I37:I38"/>
    <mergeCell ref="K37:K38"/>
    <mergeCell ref="L37:L38"/>
    <mergeCell ref="M37:M38"/>
    <mergeCell ref="A35:A36"/>
    <mergeCell ref="B35:B36"/>
    <mergeCell ref="D35:D36"/>
    <mergeCell ref="I35:I36"/>
    <mergeCell ref="K35:K36"/>
    <mergeCell ref="L35:L36"/>
    <mergeCell ref="M39:M40"/>
    <mergeCell ref="A41:A42"/>
    <mergeCell ref="B41:B42"/>
    <mergeCell ref="D41:D42"/>
    <mergeCell ref="I41:I42"/>
    <mergeCell ref="K41:K42"/>
    <mergeCell ref="L41:L42"/>
    <mergeCell ref="M41:M42"/>
    <mergeCell ref="A39:A40"/>
    <mergeCell ref="B39:B40"/>
    <mergeCell ref="D39:D40"/>
    <mergeCell ref="I39:I40"/>
    <mergeCell ref="K39:K40"/>
    <mergeCell ref="L39:L40"/>
    <mergeCell ref="M43:M44"/>
    <mergeCell ref="A45:A46"/>
    <mergeCell ref="B45:B46"/>
    <mergeCell ref="D45:D46"/>
    <mergeCell ref="I45:I46"/>
    <mergeCell ref="K45:K46"/>
    <mergeCell ref="L45:L46"/>
    <mergeCell ref="M45:M46"/>
    <mergeCell ref="A43:A44"/>
    <mergeCell ref="B43:B44"/>
    <mergeCell ref="D43:D44"/>
    <mergeCell ref="I43:I44"/>
    <mergeCell ref="K43:K44"/>
    <mergeCell ref="L43:L44"/>
    <mergeCell ref="M47:M48"/>
    <mergeCell ref="A49:A50"/>
    <mergeCell ref="B49:B50"/>
    <mergeCell ref="D49:D50"/>
    <mergeCell ref="I49:I50"/>
    <mergeCell ref="K49:K50"/>
    <mergeCell ref="L49:L50"/>
    <mergeCell ref="M49:M50"/>
    <mergeCell ref="A47:A48"/>
    <mergeCell ref="B47:B48"/>
    <mergeCell ref="D47:D48"/>
    <mergeCell ref="I47:I48"/>
    <mergeCell ref="K47:K48"/>
    <mergeCell ref="L47:L48"/>
    <mergeCell ref="M51:M52"/>
    <mergeCell ref="A53:A54"/>
    <mergeCell ref="B53:B54"/>
    <mergeCell ref="D53:D54"/>
    <mergeCell ref="I53:I54"/>
    <mergeCell ref="K53:K54"/>
    <mergeCell ref="L53:L54"/>
    <mergeCell ref="M53:M54"/>
    <mergeCell ref="A51:A52"/>
    <mergeCell ref="B51:B52"/>
    <mergeCell ref="D51:D52"/>
    <mergeCell ref="I51:I52"/>
    <mergeCell ref="K51:K52"/>
    <mergeCell ref="L51:L52"/>
    <mergeCell ref="M55:M56"/>
    <mergeCell ref="A57:A58"/>
    <mergeCell ref="B57:B58"/>
    <mergeCell ref="D57:D58"/>
    <mergeCell ref="I57:I58"/>
    <mergeCell ref="K57:K58"/>
    <mergeCell ref="L57:L58"/>
    <mergeCell ref="M57:M58"/>
    <mergeCell ref="A55:A56"/>
    <mergeCell ref="B55:B56"/>
    <mergeCell ref="D55:D56"/>
    <mergeCell ref="I55:I56"/>
    <mergeCell ref="K55:K56"/>
    <mergeCell ref="L55:L56"/>
    <mergeCell ref="M59:M60"/>
    <mergeCell ref="A61:A62"/>
    <mergeCell ref="B61:B62"/>
    <mergeCell ref="D61:D62"/>
    <mergeCell ref="I61:I62"/>
    <mergeCell ref="K61:K62"/>
    <mergeCell ref="L61:L62"/>
    <mergeCell ref="M61:M62"/>
    <mergeCell ref="A59:A60"/>
    <mergeCell ref="B59:B60"/>
    <mergeCell ref="D59:D60"/>
    <mergeCell ref="I59:I60"/>
    <mergeCell ref="K59:K60"/>
    <mergeCell ref="L59:L60"/>
    <mergeCell ref="M63:M64"/>
    <mergeCell ref="A65:A66"/>
    <mergeCell ref="B65:B66"/>
    <mergeCell ref="D65:D66"/>
    <mergeCell ref="I65:I66"/>
    <mergeCell ref="K65:K66"/>
    <mergeCell ref="L65:L66"/>
    <mergeCell ref="M65:M66"/>
    <mergeCell ref="A63:A64"/>
    <mergeCell ref="B63:B64"/>
    <mergeCell ref="D63:D64"/>
    <mergeCell ref="I63:I64"/>
    <mergeCell ref="K63:K64"/>
    <mergeCell ref="L63:L64"/>
    <mergeCell ref="M67:M68"/>
    <mergeCell ref="A69:A70"/>
    <mergeCell ref="B69:B70"/>
    <mergeCell ref="D69:D70"/>
    <mergeCell ref="I69:I70"/>
    <mergeCell ref="K69:K70"/>
    <mergeCell ref="L69:L70"/>
    <mergeCell ref="M69:M70"/>
    <mergeCell ref="A67:A68"/>
    <mergeCell ref="B67:B68"/>
    <mergeCell ref="D67:D68"/>
    <mergeCell ref="I67:I68"/>
    <mergeCell ref="K67:K68"/>
    <mergeCell ref="L67:L68"/>
    <mergeCell ref="M71:M72"/>
    <mergeCell ref="A73:A74"/>
    <mergeCell ref="B73:B74"/>
    <mergeCell ref="D73:D74"/>
    <mergeCell ref="I73:I74"/>
    <mergeCell ref="K73:K74"/>
    <mergeCell ref="L73:L74"/>
    <mergeCell ref="M73:M74"/>
    <mergeCell ref="A71:A72"/>
    <mergeCell ref="B71:B72"/>
    <mergeCell ref="D71:D72"/>
    <mergeCell ref="I71:I72"/>
    <mergeCell ref="K71:K72"/>
    <mergeCell ref="L71:L72"/>
    <mergeCell ref="M75:M76"/>
    <mergeCell ref="A77:A78"/>
    <mergeCell ref="B77:B78"/>
    <mergeCell ref="D77:D78"/>
    <mergeCell ref="I77:I78"/>
    <mergeCell ref="K77:K78"/>
    <mergeCell ref="L77:L78"/>
    <mergeCell ref="M77:M78"/>
    <mergeCell ref="A75:A76"/>
    <mergeCell ref="B75:B76"/>
    <mergeCell ref="D75:D76"/>
    <mergeCell ref="I75:I76"/>
    <mergeCell ref="K75:K76"/>
    <mergeCell ref="L75:L76"/>
    <mergeCell ref="M79:M80"/>
    <mergeCell ref="A81:A82"/>
    <mergeCell ref="B81:B82"/>
    <mergeCell ref="D81:D82"/>
    <mergeCell ref="I81:I82"/>
    <mergeCell ref="K81:K82"/>
    <mergeCell ref="L81:L82"/>
    <mergeCell ref="M81:M82"/>
    <mergeCell ref="A79:A80"/>
    <mergeCell ref="B79:B80"/>
    <mergeCell ref="D79:D80"/>
    <mergeCell ref="I79:I80"/>
    <mergeCell ref="K79:K80"/>
    <mergeCell ref="L79:L80"/>
    <mergeCell ref="M83:M84"/>
    <mergeCell ref="A85:C86"/>
    <mergeCell ref="D85:D86"/>
    <mergeCell ref="A88:G88"/>
    <mergeCell ref="A89:G89"/>
    <mergeCell ref="A83:A84"/>
    <mergeCell ref="B83:B84"/>
    <mergeCell ref="D83:D84"/>
    <mergeCell ref="I83:I84"/>
    <mergeCell ref="K83:K84"/>
    <mergeCell ref="L83:L84"/>
  </mergeCells>
  <phoneticPr fontId="6"/>
  <conditionalFormatting sqref="E16:F16">
    <cfRule type="expression" dxfId="143" priority="38">
      <formula>L15="〇"</formula>
    </cfRule>
  </conditionalFormatting>
  <conditionalFormatting sqref="E18:F18">
    <cfRule type="expression" dxfId="142" priority="36">
      <formula>L17="〇"</formula>
    </cfRule>
  </conditionalFormatting>
  <conditionalFormatting sqref="E20:F20">
    <cfRule type="expression" dxfId="141" priority="35">
      <formula>L19="〇"</formula>
    </cfRule>
  </conditionalFormatting>
  <conditionalFormatting sqref="E22:F22">
    <cfRule type="expression" dxfId="140" priority="34">
      <formula>L21="〇"</formula>
    </cfRule>
  </conditionalFormatting>
  <conditionalFormatting sqref="E24:F24">
    <cfRule type="expression" dxfId="139" priority="33">
      <formula>L23="〇"</formula>
    </cfRule>
  </conditionalFormatting>
  <conditionalFormatting sqref="E82:F82">
    <cfRule type="expression" dxfId="138" priority="2">
      <formula>L81="〇"</formula>
    </cfRule>
  </conditionalFormatting>
  <conditionalFormatting sqref="E26:F26">
    <cfRule type="expression" dxfId="137" priority="30">
      <formula>L25="〇"</formula>
    </cfRule>
  </conditionalFormatting>
  <conditionalFormatting sqref="E28:F28">
    <cfRule type="expression" dxfId="136" priority="29">
      <formula>L27="〇"</formula>
    </cfRule>
  </conditionalFormatting>
  <conditionalFormatting sqref="E30:F30">
    <cfRule type="expression" dxfId="135" priority="28">
      <formula>L29="〇"</formula>
    </cfRule>
  </conditionalFormatting>
  <conditionalFormatting sqref="E32:F32">
    <cfRule type="expression" dxfId="134" priority="27">
      <formula>L31="〇"</formula>
    </cfRule>
  </conditionalFormatting>
  <conditionalFormatting sqref="E34:F34">
    <cfRule type="expression" dxfId="133" priority="26">
      <formula>L33="〇"</formula>
    </cfRule>
  </conditionalFormatting>
  <conditionalFormatting sqref="E36:F36">
    <cfRule type="expression" dxfId="132" priority="25">
      <formula>L35="〇"</formula>
    </cfRule>
  </conditionalFormatting>
  <conditionalFormatting sqref="E38:F38">
    <cfRule type="expression" dxfId="131" priority="24">
      <formula>L37="〇"</formula>
    </cfRule>
  </conditionalFormatting>
  <conditionalFormatting sqref="E40:F40">
    <cfRule type="expression" dxfId="130" priority="23">
      <formula>L39="〇"</formula>
    </cfRule>
  </conditionalFormatting>
  <conditionalFormatting sqref="E42:F42">
    <cfRule type="expression" dxfId="129" priority="22">
      <formula>L41="〇"</formula>
    </cfRule>
  </conditionalFormatting>
  <conditionalFormatting sqref="E44:F44">
    <cfRule type="expression" dxfId="128" priority="21">
      <formula>L43="〇"</formula>
    </cfRule>
  </conditionalFormatting>
  <conditionalFormatting sqref="E46:F46">
    <cfRule type="expression" dxfId="127" priority="20">
      <formula>L45="〇"</formula>
    </cfRule>
  </conditionalFormatting>
  <conditionalFormatting sqref="E48:F48">
    <cfRule type="expression" dxfId="126" priority="19">
      <formula>L47="〇"</formula>
    </cfRule>
  </conditionalFormatting>
  <conditionalFormatting sqref="E50:F50">
    <cfRule type="expression" dxfId="125" priority="18">
      <formula>L49="〇"</formula>
    </cfRule>
  </conditionalFormatting>
  <conditionalFormatting sqref="E52:F52">
    <cfRule type="expression" dxfId="124" priority="17">
      <formula>L51="〇"</formula>
    </cfRule>
  </conditionalFormatting>
  <conditionalFormatting sqref="E54:F54">
    <cfRule type="expression" dxfId="123" priority="16">
      <formula>L53="〇"</formula>
    </cfRule>
  </conditionalFormatting>
  <conditionalFormatting sqref="E56:F56">
    <cfRule type="expression" dxfId="122" priority="15">
      <formula>L55="〇"</formula>
    </cfRule>
  </conditionalFormatting>
  <conditionalFormatting sqref="E58:F58">
    <cfRule type="expression" dxfId="121" priority="14">
      <formula>L57="〇"</formula>
    </cfRule>
  </conditionalFormatting>
  <conditionalFormatting sqref="E60:F60">
    <cfRule type="expression" dxfId="120" priority="13">
      <formula>L59="〇"</formula>
    </cfRule>
  </conditionalFormatting>
  <conditionalFormatting sqref="E62:F62">
    <cfRule type="expression" dxfId="119" priority="12">
      <formula>L61="〇"</formula>
    </cfRule>
  </conditionalFormatting>
  <conditionalFormatting sqref="E64:F64">
    <cfRule type="expression" dxfId="118" priority="11">
      <formula>L63="〇"</formula>
    </cfRule>
  </conditionalFormatting>
  <conditionalFormatting sqref="E66:F66">
    <cfRule type="expression" dxfId="117" priority="10">
      <formula>L65="〇"</formula>
    </cfRule>
  </conditionalFormatting>
  <conditionalFormatting sqref="E68:F68">
    <cfRule type="expression" dxfId="116" priority="9">
      <formula>L67="〇"</formula>
    </cfRule>
  </conditionalFormatting>
  <conditionalFormatting sqref="E70:F70">
    <cfRule type="expression" dxfId="115" priority="8">
      <formula>L69="〇"</formula>
    </cfRule>
  </conditionalFormatting>
  <conditionalFormatting sqref="E72:F72">
    <cfRule type="expression" dxfId="114" priority="7">
      <formula>L71="〇"</formula>
    </cfRule>
  </conditionalFormatting>
  <conditionalFormatting sqref="E74:F74">
    <cfRule type="expression" dxfId="113" priority="6">
      <formula>L73="〇"</formula>
    </cfRule>
  </conditionalFormatting>
  <conditionalFormatting sqref="E76:F76">
    <cfRule type="expression" dxfId="112" priority="5">
      <formula>L75="〇"</formula>
    </cfRule>
  </conditionalFormatting>
  <conditionalFormatting sqref="E78:F78">
    <cfRule type="expression" dxfId="111" priority="4">
      <formula>L77="〇"</formula>
    </cfRule>
  </conditionalFormatting>
  <conditionalFormatting sqref="E80:F80">
    <cfRule type="expression" dxfId="110" priority="3">
      <formula>L79="〇"</formula>
    </cfRule>
  </conditionalFormatting>
  <conditionalFormatting sqref="E84:F84">
    <cfRule type="expression" dxfId="109" priority="1">
      <formula>L83="〇"</formula>
    </cfRule>
  </conditionalFormatting>
  <pageMargins left="1.0629921259842521" right="0.35433070866141736" top="0.82677165354330717" bottom="0.35433070866141736"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113</vt:i4>
      </vt:variant>
    </vt:vector>
  </HeadingPairs>
  <TitlesOfParts>
    <vt:vector size="127" baseType="lpstr">
      <vt:lpstr>補助記録</vt:lpstr>
      <vt:lpstr>入力シート</vt:lpstr>
      <vt:lpstr>要領様式１（協議）</vt:lpstr>
      <vt:lpstr>要綱様式２ (交付申請)</vt:lpstr>
      <vt:lpstr>要綱様式２（変更①）</vt:lpstr>
      <vt:lpstr>（変更②）</vt:lpstr>
      <vt:lpstr>（変更③）</vt:lpstr>
      <vt:lpstr>（変更④)</vt:lpstr>
      <vt:lpstr>（変更⑤)</vt:lpstr>
      <vt:lpstr>（変更⑥)</vt:lpstr>
      <vt:lpstr>（変更⑦)</vt:lpstr>
      <vt:lpstr>（変更⑧)</vt:lpstr>
      <vt:lpstr>要綱様式６（実績）</vt:lpstr>
      <vt:lpstr>リスト</vt:lpstr>
      <vt:lpstr>'（変更②）'!Print_Area</vt:lpstr>
      <vt:lpstr>'（変更③）'!Print_Area</vt:lpstr>
      <vt:lpstr>'（変更④)'!Print_Area</vt:lpstr>
      <vt:lpstr>'（変更⑤)'!Print_Area</vt:lpstr>
      <vt:lpstr>'（変更⑥)'!Print_Area</vt:lpstr>
      <vt:lpstr>'（変更⑦)'!Print_Area</vt:lpstr>
      <vt:lpstr>'（変更⑧)'!Print_Area</vt:lpstr>
      <vt:lpstr>入力シート!Print_Area</vt:lpstr>
      <vt:lpstr>補助記録!Print_Area</vt:lpstr>
      <vt:lpstr>'要綱様式２ (交付申請)'!Print_Area</vt:lpstr>
      <vt:lpstr>'要綱様式２（変更①）'!Print_Area</vt:lpstr>
      <vt:lpstr>'要綱様式６（実績）'!Print_Area</vt:lpstr>
      <vt:lpstr>'要領様式１（協議）'!Print_Area</vt:lpstr>
      <vt:lpstr>'（変更②）'!Print_Titles</vt:lpstr>
      <vt:lpstr>'（変更③）'!Print_Titles</vt:lpstr>
      <vt:lpstr>'（変更④)'!Print_Titles</vt:lpstr>
      <vt:lpstr>'（変更⑤)'!Print_Titles</vt:lpstr>
      <vt:lpstr>'（変更⑥)'!Print_Titles</vt:lpstr>
      <vt:lpstr>'（変更⑦)'!Print_Titles</vt:lpstr>
      <vt:lpstr>'（変更⑧)'!Print_Titles</vt:lpstr>
      <vt:lpstr>'要綱様式２ (交付申請)'!Print_Titles</vt:lpstr>
      <vt:lpstr>'要綱様式２（変更①）'!Print_Titles</vt:lpstr>
      <vt:lpstr>'要領様式１（協議）'!Print_Titles</vt:lpstr>
      <vt:lpstr>アピアランス支援事業</vt:lpstr>
      <vt:lpstr>アピアランス支援事業補助率</vt:lpstr>
      <vt:lpstr>がん検診受診率向上促進事業</vt:lpstr>
      <vt:lpstr>がん検診受診率向上促進事業補助率</vt:lpstr>
      <vt:lpstr>コミュニティサロン設置運営事業</vt:lpstr>
      <vt:lpstr>コミュニティサロン設置運営事業補助率</vt:lpstr>
      <vt:lpstr>ごみ減量化・再資源化促進事業</vt:lpstr>
      <vt:lpstr>ごみ減量化・再資源化促進事業補助率</vt:lpstr>
      <vt:lpstr>ふるさと緑の道整備事業</vt:lpstr>
      <vt:lpstr>ふるさと緑の道整備事業補助率</vt:lpstr>
      <vt:lpstr>みやぎの水田農業改革支援事業</vt:lpstr>
      <vt:lpstr>みやぎの水田農業改革支援事業補助率</vt:lpstr>
      <vt:lpstr>みやぎの豊かな森林づくり支援事業</vt:lpstr>
      <vt:lpstr>みやぎの豊かな森林づくり支援事業補助率</vt:lpstr>
      <vt:lpstr>みやぎ木と触れあう空間づくり支援事業</vt:lpstr>
      <vt:lpstr>みやぎ木と触れあう空間づくり支援事業補助率</vt:lpstr>
      <vt:lpstr>みやぎ路観光地整備事業</vt:lpstr>
      <vt:lpstr>みやぎ路観光地整備事業補助率</vt:lpstr>
      <vt:lpstr>安全・安心なまちづくりに向けた防犯カメラ設置事業</vt:lpstr>
      <vt:lpstr>安全・安心なまちづくりに向けた防犯カメラ設置事業補助率</vt:lpstr>
      <vt:lpstr>移住・定住・交流推進支援事業</vt:lpstr>
      <vt:lpstr>移住・定住・交流推進支援事業補助率</vt:lpstr>
      <vt:lpstr>園芸特産重点強化整備事業</vt:lpstr>
      <vt:lpstr>園芸特産重点強化整備事業補助率</vt:lpstr>
      <vt:lpstr>学生を核とした地域づくり支援事業</vt:lpstr>
      <vt:lpstr>学生を核とした地域づくり支援事業補助率</vt:lpstr>
      <vt:lpstr>宮城の松林健全化事業</vt:lpstr>
      <vt:lpstr>宮城の松林健全化事業補助率</vt:lpstr>
      <vt:lpstr>漁港改良助成事業</vt:lpstr>
      <vt:lpstr>漁港改良助成事業補助率</vt:lpstr>
      <vt:lpstr>漁船乗組員救急救命推進事業</vt:lpstr>
      <vt:lpstr>漁船乗組員救急救命推進事業補助率</vt:lpstr>
      <vt:lpstr>公衆浴場安定確保対策事業</vt:lpstr>
      <vt:lpstr>公衆浴場安定確保対策事業補助率</vt:lpstr>
      <vt:lpstr>在宅酸素療法者酸素濃縮器利用助成事業</vt:lpstr>
      <vt:lpstr>在宅酸素療法者酸素濃縮器利用助成事業補助率</vt:lpstr>
      <vt:lpstr>山の幸振興総合対策事業</vt:lpstr>
      <vt:lpstr>山の幸振興総合対策事業補助率</vt:lpstr>
      <vt:lpstr>市町村健康づくり推進事業</vt:lpstr>
      <vt:lpstr>市町村健康づくり推進事業補助率</vt:lpstr>
      <vt:lpstr>市町村献血推進事業</vt:lpstr>
      <vt:lpstr>市町村献血推進事業補助率</vt:lpstr>
      <vt:lpstr>市町村交通安全対策推進事業</vt:lpstr>
      <vt:lpstr>市町村交通安全対策推進事業補助率</vt:lpstr>
      <vt:lpstr>市町村地域福祉おこし事業</vt:lpstr>
      <vt:lpstr>市町村地域福祉おこし事業補助率</vt:lpstr>
      <vt:lpstr>市町村提案事業</vt:lpstr>
      <vt:lpstr>市町村提案事業_特別枠</vt:lpstr>
      <vt:lpstr>市町村提案事業_特別枠_補助率</vt:lpstr>
      <vt:lpstr>市町村提案事業補助率</vt:lpstr>
      <vt:lpstr>事業所内保育施設助成事業</vt:lpstr>
      <vt:lpstr>事業所内保育施設助成事業補助率</vt:lpstr>
      <vt:lpstr>首都圏物産振興等支援事業</vt:lpstr>
      <vt:lpstr>首都圏物産振興等支援事業補助率</vt:lpstr>
      <vt:lpstr>重度身体障害者ケア付き住宅運営費補助事業</vt:lpstr>
      <vt:lpstr>重度身体障害者ケア付き住宅運営費補助事業補助率</vt:lpstr>
      <vt:lpstr>商店街施設整備支援事業</vt:lpstr>
      <vt:lpstr>商店街施設整備支援事業補助率</vt:lpstr>
      <vt:lpstr>小規模林道事業</vt:lpstr>
      <vt:lpstr>小規模林道事業補助率</vt:lpstr>
      <vt:lpstr>少年補導センター運営事業</vt:lpstr>
      <vt:lpstr>少年補導センター運営事業補助率</vt:lpstr>
      <vt:lpstr>消防・防災体制強化事業</vt:lpstr>
      <vt:lpstr>消防・防災体制強化事業補助率</vt:lpstr>
      <vt:lpstr>消防団員確保等充実強化事業</vt:lpstr>
      <vt:lpstr>消防団員確保等充実強化事業補助率</vt:lpstr>
      <vt:lpstr>障害児保育事業</vt:lpstr>
      <vt:lpstr>障害児保育事業補助率</vt:lpstr>
      <vt:lpstr>食育実践地域活動支援事業</vt:lpstr>
      <vt:lpstr>食育実践地域活動支援事業補助率</vt:lpstr>
      <vt:lpstr>大規模水稲直播栽培団地育成事業</vt:lpstr>
      <vt:lpstr>大規模水稲直播栽培団地育成事業補助率</vt:lpstr>
      <vt:lpstr>知的障害者グループホーム体験ステイ推進事業</vt:lpstr>
      <vt:lpstr>知的障害者グループホーム体験ステイ推進事業補助率</vt:lpstr>
      <vt:lpstr>地域産業振興事業</vt:lpstr>
      <vt:lpstr>地域産業振興事業補助率</vt:lpstr>
      <vt:lpstr>地域子育て支援センター事業</vt:lpstr>
      <vt:lpstr>地域子育て支援センター事業補助率</vt:lpstr>
      <vt:lpstr>低年齢児保育施設助成事業</vt:lpstr>
      <vt:lpstr>低年齢児保育施設助成事業補助率</vt:lpstr>
      <vt:lpstr>都市と農山漁村の交流拡大事業</vt:lpstr>
      <vt:lpstr>都市と農山漁村の交流拡大事業補助率</vt:lpstr>
      <vt:lpstr>難聴児補聴器購入助成事業</vt:lpstr>
      <vt:lpstr>難聴児補聴器購入助成事業補助率</vt:lpstr>
      <vt:lpstr>豊かなふる里保全整備事業</vt:lpstr>
      <vt:lpstr>豊かなふる里保全整備事業補助率</vt:lpstr>
      <vt:lpstr>魅力ある地域づくり事業</vt:lpstr>
      <vt:lpstr>魅力ある地域づくり事業補助率</vt:lpstr>
      <vt:lpstr>遊休農地再生利用支援事業</vt:lpstr>
      <vt:lpstr>遊休農地再生利用支援事業補助率</vt:lpstr>
    </vt:vector>
  </TitlesOfParts>
  <Company>宮城県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2025-02-07T01:37:36Z</cp:lastPrinted>
  <dcterms:created xsi:type="dcterms:W3CDTF">2012-01-16T00:46:21Z</dcterms:created>
  <dcterms:modified xsi:type="dcterms:W3CDTF">2025-02-07T02:56:49Z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2.1.12.0</vt:lpwstr>
    </vt:vector>
  </property>
  <property fmtid="{DCFEDD21-7773-49B2-8022-6FC58DB5260B}" pid="3" name="LastSavedVersion">
    <vt:lpwstr>2.1.12.0</vt:lpwstr>
  </property>
  <property fmtid="{DCFEDD21-7773-49B2-8022-6FC58DB5260B}" pid="4" name="LastSavedDate">
    <vt:filetime>2018-04-26T00:44:17Z</vt:filetime>
  </property>
</Properties>
</file>